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customProperty1.bin" ContentType="application/vnd.openxmlformats-officedocument.spreadsheetml.customProperty"/>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Metadata/LabelInfo.xml" ContentType="application/vnd.ms-office.classificationlabel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2" Type="http://schemas.microsoft.com/office/2020/02/relationships/classificationlabels" Target="docMetadata/LabelInfo.xml"/><Relationship Id="rId1" Type="http://schemas.openxmlformats.org/officeDocument/2006/relationships/officeDocument" Target="xl/workbook.xml"/><Relationship Id="rId5" Type="http://schemas.openxmlformats.org/officeDocument/2006/relationships/custom-properties" Target="docProps/custom.xml"/><Relationship Id="rId4"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6827"/>
  <workbookPr codeName="ThisWorkbook" defaultThemeVersion="166925"/>
  <mc:AlternateContent xmlns:mc="http://schemas.openxmlformats.org/markup-compatibility/2006">
    <mc:Choice Requires="x15">
      <x15ac:absPath xmlns:x15ac="http://schemas.microsoft.com/office/spreadsheetml/2010/11/ac" url="C:\Users\PearceJ\stash\funding-service-design-post-award-data-store\tests\resources\"/>
    </mc:Choice>
  </mc:AlternateContent>
  <xr:revisionPtr revIDLastSave="0" documentId="13_ncr:1_{713A06E2-4375-4047-BEE5-C3846A6D281C}" xr6:coauthVersionLast="47" xr6:coauthVersionMax="47" xr10:uidLastSave="{00000000-0000-0000-0000-000000000000}"/>
  <workbookProtection workbookAlgorithmName="SHA-512" workbookHashValue="pDVxk9XNX96rn/WUONRhVENZnnsGOvmr33pN94ljT8qqAF30p9a7v+2w4CxBbPpbFAJnjoFPoaavphhz5rZyzw==" workbookSaltValue="Q5rwqCnKFasFF3lBW3WHhg==" workbookSpinCount="100000" lockStructure="1"/>
  <bookViews>
    <workbookView xWindow="-110" yWindow="-110" windowWidth="19420" windowHeight="11500" tabRatio="846" xr2:uid="{81A211AE-0DC5-4EAD-8DAB-D73D87136E2E}"/>
  </bookViews>
  <sheets>
    <sheet name="1 - Start Here" sheetId="9" r:id="rId1"/>
    <sheet name="2 - Project Admin" sheetId="1" r:id="rId2"/>
    <sheet name="3 - Programme Progress" sheetId="24" r:id="rId3"/>
    <sheet name="4a - Funding Profiles" sheetId="3" r:id="rId4"/>
    <sheet name="4b - PSI" sheetId="39" r:id="rId5"/>
    <sheet name="5 - Project Outputs" sheetId="14" r:id="rId6"/>
    <sheet name="6 - Outcomes" sheetId="19" r:id="rId7"/>
    <sheet name="7 - Risk Register" sheetId="6" r:id="rId8"/>
    <sheet name="8 - Review &amp; Sign-Off" sheetId="7" r:id="rId9"/>
    <sheet name="LA Lookup" sheetId="42" state="hidden" r:id="rId10"/>
    <sheet name="Hidden sheets&gt;&gt;&gt;" sheetId="35" state="hidden" r:id="rId11"/>
    <sheet name="Backend Data" sheetId="37" state="hidden" r:id="rId12"/>
    <sheet name="Place Identifiers" sheetId="33" state="hidden" r:id="rId13"/>
    <sheet name="Project Identifiers" sheetId="32" state="hidden" r:id="rId14"/>
    <sheet name="Reference Data" sheetId="16" state="hidden" r:id="rId15"/>
    <sheet name="Data validation" sheetId="29" state="hidden" r:id="rId16"/>
    <sheet name="Traffic Light System" sheetId="36" state="hidden" r:id="rId17"/>
    <sheet name="Project Lookup" sheetId="34" state="hidden" r:id="rId18"/>
    <sheet name="MasterOutcomes" sheetId="30" state="hidden" r:id="rId19"/>
    <sheet name="MasterOutputs" sheetId="31" state="hidden" r:id="rId20"/>
  </sheets>
  <definedNames>
    <definedName name="_xlnm._FilterDatabase" localSheetId="9" hidden="1">'LA Lookup'!$A$1:$D$173</definedName>
    <definedName name="_xlnm._FilterDatabase" localSheetId="13" hidden="1">'Project Identifiers'!$B$3:$E$728</definedName>
    <definedName name="Connection_point">'Data validation'!$Z$4:$Z$11</definedName>
    <definedName name="Culture">'Data validation'!$AC$4:$AC$14</definedName>
    <definedName name="FHPlace">'Project Identifiers'!$J$4:$J$307</definedName>
    <definedName name="FHProject">'Project Identifiers'!$K$4:$K$307</definedName>
    <definedName name="Fuel">'Data validation'!$AA$4:$AA$11</definedName>
    <definedName name="FundName">'Data validation'!$D$4:$D$6</definedName>
    <definedName name="Future_High_Street_Fund">'Data validation'!$H$4:$H$75</definedName>
    <definedName name="NotA">'Data validation'!$AE$4</definedName>
    <definedName name="Parking">'Data validation'!$AB$4:$AB$9</definedName>
    <definedName name="Public_transport">'Data validation'!$Y$4:$Y$9</definedName>
    <definedName name="Space">'Data validation'!$AD$4:$AD$12</definedName>
    <definedName name="TDPlace">'Project Identifiers'!$C$4:$C$728</definedName>
    <definedName name="TDProject">'Project Identifiers'!$D$4:$D$728</definedName>
    <definedName name="Town_Deal">'Data validation'!$F$4:$F$103</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B85" i="3" l="1"/>
  <c r="E9" i="1" l="1"/>
  <c r="A6" i="9"/>
  <c r="U290" i="3" l="1"/>
  <c r="T41" i="3" l="1"/>
  <c r="D92" i="42"/>
  <c r="D66" i="42"/>
  <c r="D90" i="42"/>
  <c r="D86" i="42"/>
  <c r="D84" i="42"/>
  <c r="D83" i="42"/>
  <c r="D27" i="42"/>
  <c r="D79" i="42"/>
  <c r="D112" i="42"/>
  <c r="D103" i="42"/>
  <c r="D163" i="42"/>
  <c r="D156" i="42"/>
  <c r="D94" i="42"/>
  <c r="D93" i="42"/>
  <c r="D87" i="42"/>
  <c r="D40" i="42"/>
  <c r="D63" i="42"/>
  <c r="D134" i="42"/>
  <c r="D22" i="42"/>
  <c r="D61" i="42"/>
  <c r="D59" i="42"/>
  <c r="D58" i="42"/>
  <c r="D57" i="42"/>
  <c r="D121" i="42"/>
  <c r="D53" i="42"/>
  <c r="D52" i="42"/>
  <c r="D70" i="42"/>
  <c r="D80" i="42"/>
  <c r="D75" i="42"/>
  <c r="D77" i="42"/>
  <c r="D21" i="42"/>
  <c r="D49" i="42"/>
  <c r="D128" i="42"/>
  <c r="D78" i="42"/>
  <c r="D9" i="42"/>
  <c r="D8" i="42"/>
  <c r="D19" i="42"/>
  <c r="D43" i="42"/>
  <c r="D42" i="42"/>
  <c r="D136" i="42"/>
  <c r="D41" i="42"/>
  <c r="D39" i="42"/>
  <c r="D37" i="42"/>
  <c r="D82" i="42"/>
  <c r="D25" i="42"/>
  <c r="D172" i="42"/>
  <c r="D85" i="42"/>
  <c r="D30" i="42"/>
  <c r="D24" i="42"/>
  <c r="D34" i="42"/>
  <c r="D108" i="42"/>
  <c r="D158" i="42"/>
  <c r="D133" i="42"/>
  <c r="D107" i="42"/>
  <c r="D23" i="42"/>
  <c r="D31" i="42"/>
  <c r="D169" i="42"/>
  <c r="D168" i="42"/>
  <c r="D73" i="42"/>
  <c r="D127" i="42"/>
  <c r="D64" i="42"/>
  <c r="D167" i="42"/>
  <c r="D36" i="42"/>
  <c r="D35" i="42"/>
  <c r="D76" i="42"/>
  <c r="D56" i="42"/>
  <c r="D44" i="42"/>
  <c r="D154" i="42"/>
  <c r="D20" i="42"/>
  <c r="D62" i="42"/>
  <c r="D137" i="42"/>
  <c r="D17" i="42"/>
  <c r="D16" i="42"/>
  <c r="D67" i="42"/>
  <c r="D45" i="42"/>
  <c r="D15" i="42"/>
  <c r="D11" i="42"/>
  <c r="D38" i="42"/>
  <c r="D5" i="42"/>
  <c r="D2" i="42"/>
  <c r="D48" i="42"/>
  <c r="D146" i="42"/>
  <c r="D69" i="42"/>
  <c r="D60" i="42"/>
  <c r="D145" i="42"/>
  <c r="D138" i="42"/>
  <c r="D91" i="42"/>
  <c r="D65" i="42"/>
  <c r="D10" i="42"/>
  <c r="D171" i="42"/>
  <c r="D89" i="42"/>
  <c r="D7" i="42"/>
  <c r="D6" i="42"/>
  <c r="D157" i="42"/>
  <c r="D122" i="42"/>
  <c r="D166" i="42"/>
  <c r="D4" i="42"/>
  <c r="D98" i="42"/>
  <c r="D97" i="42"/>
  <c r="D71" i="42"/>
  <c r="D162" i="42"/>
  <c r="D161" i="42"/>
  <c r="D160" i="42"/>
  <c r="D12" i="42"/>
  <c r="D159" i="42"/>
  <c r="D26" i="42"/>
  <c r="D143" i="42"/>
  <c r="D106" i="42"/>
  <c r="D155" i="42"/>
  <c r="D153" i="42"/>
  <c r="D51" i="42"/>
  <c r="D113" i="42"/>
  <c r="D81" i="42"/>
  <c r="D151" i="42"/>
  <c r="D95" i="42"/>
  <c r="D149" i="42"/>
  <c r="D148" i="42"/>
  <c r="D147" i="42"/>
  <c r="D144" i="42"/>
  <c r="D142" i="42"/>
  <c r="D152" i="42"/>
  <c r="D140" i="42"/>
  <c r="D28" i="42"/>
  <c r="D139" i="42"/>
  <c r="D135" i="42"/>
  <c r="D132" i="42"/>
  <c r="D130" i="42"/>
  <c r="D72" i="42"/>
  <c r="D50" i="42"/>
  <c r="D68" i="42"/>
  <c r="D173" i="42"/>
  <c r="D150" i="42"/>
  <c r="D47" i="42"/>
  <c r="D18" i="42"/>
  <c r="D126" i="42"/>
  <c r="D141" i="42"/>
  <c r="D131" i="42"/>
  <c r="D164" i="42"/>
  <c r="D129" i="42"/>
  <c r="D120" i="42"/>
  <c r="D170" i="42"/>
  <c r="D119" i="42"/>
  <c r="D118" i="42"/>
  <c r="D117" i="42"/>
  <c r="D116" i="42"/>
  <c r="D115" i="42"/>
  <c r="D74" i="42"/>
  <c r="D114" i="42"/>
  <c r="D111" i="42"/>
  <c r="D46" i="42"/>
  <c r="D32" i="42"/>
  <c r="D110" i="42"/>
  <c r="D109" i="42"/>
  <c r="D88" i="42"/>
  <c r="D105" i="42"/>
  <c r="D104" i="42"/>
  <c r="D101" i="42"/>
  <c r="D102" i="42"/>
  <c r="D100" i="42"/>
  <c r="D99" i="42"/>
  <c r="D14" i="42"/>
  <c r="D13" i="42"/>
  <c r="D96" i="42"/>
  <c r="D165" i="42"/>
  <c r="D123" i="42"/>
  <c r="D33" i="42"/>
  <c r="D125" i="42"/>
  <c r="D124" i="42"/>
  <c r="D55" i="42"/>
  <c r="D54" i="42"/>
  <c r="D29" i="42"/>
  <c r="D3" i="42"/>
  <c r="QA21" i="37"/>
  <c r="QA20" i="37"/>
  <c r="QA19" i="37"/>
  <c r="QA17" i="37"/>
  <c r="QA18" i="37"/>
  <c r="QA16" i="37"/>
  <c r="QA15" i="37"/>
  <c r="QA14" i="37"/>
  <c r="QA13" i="37"/>
  <c r="QA12" i="37"/>
  <c r="QA11" i="37"/>
  <c r="QA10" i="37"/>
  <c r="QA9" i="37"/>
  <c r="QA8" i="37"/>
  <c r="QA7" i="37"/>
  <c r="QA6" i="37"/>
  <c r="QA5" i="37"/>
  <c r="QA4" i="37"/>
  <c r="QA3" i="37"/>
  <c r="QA2" i="37"/>
  <c r="QD3" i="37"/>
  <c r="QE3" i="37"/>
  <c r="QG3" i="37"/>
  <c r="QD4" i="37"/>
  <c r="QE4" i="37"/>
  <c r="QF4" i="37"/>
  <c r="QG4" i="37"/>
  <c r="QD5" i="37"/>
  <c r="QE5" i="37"/>
  <c r="QF5" i="37"/>
  <c r="QG5" i="37"/>
  <c r="QD6" i="37"/>
  <c r="QE6" i="37"/>
  <c r="QF6" i="37"/>
  <c r="QG6" i="37"/>
  <c r="QD7" i="37"/>
  <c r="QE7" i="37"/>
  <c r="QF7" i="37"/>
  <c r="QG7" i="37"/>
  <c r="QD8" i="37"/>
  <c r="QE8" i="37"/>
  <c r="QF8" i="37"/>
  <c r="QG8" i="37"/>
  <c r="QD9" i="37"/>
  <c r="QE9" i="37"/>
  <c r="QF9" i="37"/>
  <c r="QG9" i="37"/>
  <c r="QD10" i="37"/>
  <c r="QE10" i="37"/>
  <c r="QF10" i="37"/>
  <c r="QG10" i="37"/>
  <c r="QD11" i="37"/>
  <c r="QE11" i="37"/>
  <c r="QF11" i="37"/>
  <c r="QG11" i="37"/>
  <c r="QD12" i="37"/>
  <c r="QE12" i="37"/>
  <c r="QF12" i="37"/>
  <c r="QG12" i="37"/>
  <c r="QD13" i="37"/>
  <c r="QE13" i="37"/>
  <c r="QF13" i="37"/>
  <c r="QG13" i="37"/>
  <c r="QD14" i="37"/>
  <c r="QE14" i="37"/>
  <c r="QF14" i="37"/>
  <c r="QG14" i="37"/>
  <c r="QD15" i="37"/>
  <c r="QE15" i="37"/>
  <c r="QF15" i="37"/>
  <c r="QG15" i="37"/>
  <c r="QD16" i="37"/>
  <c r="QE16" i="37"/>
  <c r="QF16" i="37"/>
  <c r="QG16" i="37"/>
  <c r="QD17" i="37"/>
  <c r="QE17" i="37"/>
  <c r="QF17" i="37"/>
  <c r="QG17" i="37"/>
  <c r="QD18" i="37"/>
  <c r="QE18" i="37"/>
  <c r="QF18" i="37"/>
  <c r="QG18" i="37"/>
  <c r="QD19" i="37"/>
  <c r="QE19" i="37"/>
  <c r="QF19" i="37"/>
  <c r="QG19" i="37"/>
  <c r="QD20" i="37"/>
  <c r="QE20" i="37"/>
  <c r="QF20" i="37"/>
  <c r="QG20" i="37"/>
  <c r="QD21" i="37"/>
  <c r="QE21" i="37"/>
  <c r="QF21" i="37"/>
  <c r="QG21" i="37"/>
  <c r="QD2" i="37"/>
  <c r="QE2" i="37"/>
  <c r="QG2" i="37"/>
  <c r="B8" i="39"/>
  <c r="B7" i="39"/>
  <c r="B13" i="7"/>
  <c r="AS21" i="37"/>
  <c r="AS20" i="37"/>
  <c r="AS19" i="37"/>
  <c r="AS18" i="37"/>
  <c r="AS17" i="37"/>
  <c r="AS16" i="37"/>
  <c r="AS15" i="37"/>
  <c r="AS14" i="37"/>
  <c r="AS13" i="37"/>
  <c r="AS12" i="37"/>
  <c r="AS11" i="37"/>
  <c r="AS10" i="37"/>
  <c r="AS9" i="37"/>
  <c r="AS8" i="37"/>
  <c r="AS7" i="37"/>
  <c r="AS6" i="37"/>
  <c r="AS5" i="37"/>
  <c r="AS4" i="37"/>
  <c r="AS3" i="37"/>
  <c r="AS2" i="37"/>
  <c r="AR21" i="37"/>
  <c r="AR20" i="37"/>
  <c r="AR19" i="37"/>
  <c r="AR18" i="37"/>
  <c r="AR17" i="37"/>
  <c r="AR16" i="37"/>
  <c r="AR15" i="37"/>
  <c r="AR14" i="37"/>
  <c r="AR13" i="37"/>
  <c r="AR12" i="37"/>
  <c r="AR11" i="37"/>
  <c r="AR10" i="37"/>
  <c r="AR9" i="37"/>
  <c r="AR8" i="37"/>
  <c r="AR7" i="37"/>
  <c r="AR6" i="37"/>
  <c r="AR5" i="37"/>
  <c r="AR4" i="37"/>
  <c r="AR3" i="37"/>
  <c r="AR2" i="37"/>
  <c r="AL21" i="37"/>
  <c r="AL20" i="37"/>
  <c r="AL19" i="37"/>
  <c r="AL18" i="37"/>
  <c r="AL17" i="37"/>
  <c r="AL16" i="37"/>
  <c r="AL15" i="37"/>
  <c r="AL14" i="37"/>
  <c r="AL13" i="37"/>
  <c r="AL12" i="37"/>
  <c r="AL11" i="37"/>
  <c r="AL10" i="37"/>
  <c r="AL9" i="37"/>
  <c r="AL8" i="37"/>
  <c r="AL7" i="37"/>
  <c r="AL6" i="37"/>
  <c r="AL5" i="37"/>
  <c r="AL4" i="37"/>
  <c r="AL3" i="37"/>
  <c r="AL2" i="37"/>
  <c r="I14" i="39"/>
  <c r="QF3" i="37" s="1"/>
  <c r="I15" i="39"/>
  <c r="I16" i="39"/>
  <c r="I17" i="39"/>
  <c r="I18" i="39"/>
  <c r="I19" i="39"/>
  <c r="I20" i="39"/>
  <c r="I21" i="39"/>
  <c r="I22" i="39"/>
  <c r="I23" i="39"/>
  <c r="I24" i="39"/>
  <c r="I25" i="39"/>
  <c r="I26" i="39"/>
  <c r="I27" i="39"/>
  <c r="I28" i="39"/>
  <c r="I29" i="39"/>
  <c r="I30" i="39"/>
  <c r="I31" i="39"/>
  <c r="I32" i="39"/>
  <c r="I13" i="39"/>
  <c r="QF2" i="37" s="1"/>
  <c r="G33" i="39"/>
  <c r="H33" i="39"/>
  <c r="L27" i="32"/>
  <c r="M27" i="32" s="1"/>
  <c r="V775" i="14"/>
  <c r="S775" i="14"/>
  <c r="P775" i="14"/>
  <c r="X775" i="14" s="1"/>
  <c r="M775" i="14"/>
  <c r="J775" i="14"/>
  <c r="G775" i="14"/>
  <c r="X774" i="14"/>
  <c r="V774" i="14"/>
  <c r="S774" i="14"/>
  <c r="P774" i="14"/>
  <c r="M774" i="14"/>
  <c r="J774" i="14"/>
  <c r="G774" i="14"/>
  <c r="V773" i="14"/>
  <c r="S773" i="14"/>
  <c r="P773" i="14"/>
  <c r="X773" i="14" s="1"/>
  <c r="M773" i="14"/>
  <c r="J773" i="14"/>
  <c r="G773" i="14"/>
  <c r="V772" i="14"/>
  <c r="S772" i="14"/>
  <c r="X772" i="14" s="1"/>
  <c r="P772" i="14"/>
  <c r="M772" i="14"/>
  <c r="J772" i="14"/>
  <c r="G772" i="14"/>
  <c r="V771" i="14"/>
  <c r="S771" i="14"/>
  <c r="P771" i="14"/>
  <c r="X771" i="14" s="1"/>
  <c r="M771" i="14"/>
  <c r="J771" i="14"/>
  <c r="G771" i="14"/>
  <c r="V770" i="14"/>
  <c r="S770" i="14"/>
  <c r="P770" i="14"/>
  <c r="X770" i="14" s="1"/>
  <c r="M770" i="14"/>
  <c r="J770" i="14"/>
  <c r="G770" i="14"/>
  <c r="V769" i="14"/>
  <c r="S769" i="14"/>
  <c r="P769" i="14"/>
  <c r="M769" i="14"/>
  <c r="J769" i="14"/>
  <c r="X769" i="14" s="1"/>
  <c r="G769" i="14"/>
  <c r="V768" i="14"/>
  <c r="S768" i="14"/>
  <c r="P768" i="14"/>
  <c r="M768" i="14"/>
  <c r="J768" i="14"/>
  <c r="G768" i="14"/>
  <c r="X768" i="14" s="1"/>
  <c r="V767" i="14"/>
  <c r="S767" i="14"/>
  <c r="P767" i="14"/>
  <c r="X767" i="14" s="1"/>
  <c r="M767" i="14"/>
  <c r="J767" i="14"/>
  <c r="G767" i="14"/>
  <c r="X766" i="14"/>
  <c r="V766" i="14"/>
  <c r="S766" i="14"/>
  <c r="P766" i="14"/>
  <c r="M766" i="14"/>
  <c r="J766" i="14"/>
  <c r="G766" i="14"/>
  <c r="V764" i="14"/>
  <c r="S764" i="14"/>
  <c r="P764" i="14"/>
  <c r="X764" i="14" s="1"/>
  <c r="M764" i="14"/>
  <c r="J764" i="14"/>
  <c r="G764" i="14"/>
  <c r="D764" i="14"/>
  <c r="V763" i="14"/>
  <c r="S763" i="14"/>
  <c r="P763" i="14"/>
  <c r="X763" i="14" s="1"/>
  <c r="M763" i="14"/>
  <c r="J763" i="14"/>
  <c r="G763" i="14"/>
  <c r="D763" i="14"/>
  <c r="V762" i="14"/>
  <c r="S762" i="14"/>
  <c r="P762" i="14"/>
  <c r="X762" i="14" s="1"/>
  <c r="M762" i="14"/>
  <c r="J762" i="14"/>
  <c r="G762" i="14"/>
  <c r="D762" i="14"/>
  <c r="V761" i="14"/>
  <c r="S761" i="14"/>
  <c r="P761" i="14"/>
  <c r="X761" i="14" s="1"/>
  <c r="M761" i="14"/>
  <c r="J761" i="14"/>
  <c r="G761" i="14"/>
  <c r="D761" i="14"/>
  <c r="V760" i="14"/>
  <c r="S760" i="14"/>
  <c r="P760" i="14"/>
  <c r="X760" i="14" s="1"/>
  <c r="M760" i="14"/>
  <c r="J760" i="14"/>
  <c r="G760" i="14"/>
  <c r="D760" i="14"/>
  <c r="V759" i="14"/>
  <c r="S759" i="14"/>
  <c r="P759" i="14"/>
  <c r="X759" i="14" s="1"/>
  <c r="M759" i="14"/>
  <c r="J759" i="14"/>
  <c r="G759" i="14"/>
  <c r="D759" i="14"/>
  <c r="V758" i="14"/>
  <c r="S758" i="14"/>
  <c r="P758" i="14"/>
  <c r="X758" i="14" s="1"/>
  <c r="M758" i="14"/>
  <c r="J758" i="14"/>
  <c r="G758" i="14"/>
  <c r="D758" i="14"/>
  <c r="V757" i="14"/>
  <c r="S757" i="14"/>
  <c r="P757" i="14"/>
  <c r="X757" i="14" s="1"/>
  <c r="M757" i="14"/>
  <c r="J757" i="14"/>
  <c r="G757" i="14"/>
  <c r="D757" i="14"/>
  <c r="V756" i="14"/>
  <c r="S756" i="14"/>
  <c r="P756" i="14"/>
  <c r="X756" i="14" s="1"/>
  <c r="M756" i="14"/>
  <c r="J756" i="14"/>
  <c r="G756" i="14"/>
  <c r="D756" i="14"/>
  <c r="V755" i="14"/>
  <c r="S755" i="14"/>
  <c r="P755" i="14"/>
  <c r="X755" i="14" s="1"/>
  <c r="M755" i="14"/>
  <c r="J755" i="14"/>
  <c r="G755" i="14"/>
  <c r="D755" i="14"/>
  <c r="V754" i="14"/>
  <c r="S754" i="14"/>
  <c r="P754" i="14"/>
  <c r="X754" i="14" s="1"/>
  <c r="M754" i="14"/>
  <c r="J754" i="14"/>
  <c r="G754" i="14"/>
  <c r="D754" i="14"/>
  <c r="V753" i="14"/>
  <c r="S753" i="14"/>
  <c r="P753" i="14"/>
  <c r="X753" i="14" s="1"/>
  <c r="M753" i="14"/>
  <c r="J753" i="14"/>
  <c r="G753" i="14"/>
  <c r="D753" i="14"/>
  <c r="V752" i="14"/>
  <c r="S752" i="14"/>
  <c r="P752" i="14"/>
  <c r="X752" i="14" s="1"/>
  <c r="M752" i="14"/>
  <c r="J752" i="14"/>
  <c r="G752" i="14"/>
  <c r="D752" i="14"/>
  <c r="V751" i="14"/>
  <c r="S751" i="14"/>
  <c r="P751" i="14"/>
  <c r="X751" i="14" s="1"/>
  <c r="M751" i="14"/>
  <c r="J751" i="14"/>
  <c r="G751" i="14"/>
  <c r="D751" i="14"/>
  <c r="V750" i="14"/>
  <c r="S750" i="14"/>
  <c r="P750" i="14"/>
  <c r="X750" i="14" s="1"/>
  <c r="M750" i="14"/>
  <c r="J750" i="14"/>
  <c r="G750" i="14"/>
  <c r="D750" i="14"/>
  <c r="V748" i="14"/>
  <c r="S748" i="14"/>
  <c r="P748" i="14"/>
  <c r="X748" i="14" s="1"/>
  <c r="M748" i="14"/>
  <c r="J748" i="14"/>
  <c r="G748" i="14"/>
  <c r="V747" i="14"/>
  <c r="S747" i="14"/>
  <c r="X747" i="14" s="1"/>
  <c r="P747" i="14"/>
  <c r="M747" i="14"/>
  <c r="J747" i="14"/>
  <c r="G747" i="14"/>
  <c r="V746" i="14"/>
  <c r="S746" i="14"/>
  <c r="P746" i="14"/>
  <c r="X746" i="14" s="1"/>
  <c r="M746" i="14"/>
  <c r="J746" i="14"/>
  <c r="G746" i="14"/>
  <c r="V737" i="14"/>
  <c r="S737" i="14"/>
  <c r="P737" i="14"/>
  <c r="M737" i="14"/>
  <c r="J737" i="14"/>
  <c r="X737" i="14" s="1"/>
  <c r="G737" i="14"/>
  <c r="X736" i="14"/>
  <c r="V736" i="14"/>
  <c r="S736" i="14"/>
  <c r="P736" i="14"/>
  <c r="M736" i="14"/>
  <c r="J736" i="14"/>
  <c r="G736" i="14"/>
  <c r="V735" i="14"/>
  <c r="S735" i="14"/>
  <c r="P735" i="14"/>
  <c r="X735" i="14" s="1"/>
  <c r="M735" i="14"/>
  <c r="J735" i="14"/>
  <c r="G735" i="14"/>
  <c r="V734" i="14"/>
  <c r="S734" i="14"/>
  <c r="P734" i="14"/>
  <c r="X734" i="14" s="1"/>
  <c r="M734" i="14"/>
  <c r="J734" i="14"/>
  <c r="G734" i="14"/>
  <c r="V733" i="14"/>
  <c r="S733" i="14"/>
  <c r="P733" i="14"/>
  <c r="X733" i="14" s="1"/>
  <c r="M733" i="14"/>
  <c r="J733" i="14"/>
  <c r="G733" i="14"/>
  <c r="V732" i="14"/>
  <c r="S732" i="14"/>
  <c r="P732" i="14"/>
  <c r="X732" i="14" s="1"/>
  <c r="M732" i="14"/>
  <c r="J732" i="14"/>
  <c r="G732" i="14"/>
  <c r="V731" i="14"/>
  <c r="S731" i="14"/>
  <c r="P731" i="14"/>
  <c r="X731" i="14" s="1"/>
  <c r="M731" i="14"/>
  <c r="J731" i="14"/>
  <c r="G731" i="14"/>
  <c r="V730" i="14"/>
  <c r="S730" i="14"/>
  <c r="P730" i="14"/>
  <c r="M730" i="14"/>
  <c r="J730" i="14"/>
  <c r="G730" i="14"/>
  <c r="X730" i="14" s="1"/>
  <c r="V729" i="14"/>
  <c r="X729" i="14" s="1"/>
  <c r="S729" i="14"/>
  <c r="P729" i="14"/>
  <c r="M729" i="14"/>
  <c r="J729" i="14"/>
  <c r="G729" i="14"/>
  <c r="X728" i="14"/>
  <c r="V728" i="14"/>
  <c r="S728" i="14"/>
  <c r="P728" i="14"/>
  <c r="M728" i="14"/>
  <c r="J728" i="14"/>
  <c r="G728" i="14"/>
  <c r="V726" i="14"/>
  <c r="S726" i="14"/>
  <c r="P726" i="14"/>
  <c r="X726" i="14" s="1"/>
  <c r="M726" i="14"/>
  <c r="J726" i="14"/>
  <c r="G726" i="14"/>
  <c r="D726" i="14"/>
  <c r="V725" i="14"/>
  <c r="S725" i="14"/>
  <c r="P725" i="14"/>
  <c r="X725" i="14" s="1"/>
  <c r="M725" i="14"/>
  <c r="J725" i="14"/>
  <c r="G725" i="14"/>
  <c r="D725" i="14"/>
  <c r="V724" i="14"/>
  <c r="S724" i="14"/>
  <c r="P724" i="14"/>
  <c r="X724" i="14" s="1"/>
  <c r="M724" i="14"/>
  <c r="J724" i="14"/>
  <c r="G724" i="14"/>
  <c r="D724" i="14"/>
  <c r="V723" i="14"/>
  <c r="S723" i="14"/>
  <c r="P723" i="14"/>
  <c r="X723" i="14" s="1"/>
  <c r="M723" i="14"/>
  <c r="J723" i="14"/>
  <c r="G723" i="14"/>
  <c r="D723" i="14"/>
  <c r="V722" i="14"/>
  <c r="S722" i="14"/>
  <c r="P722" i="14"/>
  <c r="X722" i="14" s="1"/>
  <c r="M722" i="14"/>
  <c r="J722" i="14"/>
  <c r="G722" i="14"/>
  <c r="D722" i="14"/>
  <c r="V721" i="14"/>
  <c r="S721" i="14"/>
  <c r="P721" i="14"/>
  <c r="X721" i="14" s="1"/>
  <c r="M721" i="14"/>
  <c r="J721" i="14"/>
  <c r="G721" i="14"/>
  <c r="D721" i="14"/>
  <c r="V720" i="14"/>
  <c r="S720" i="14"/>
  <c r="P720" i="14"/>
  <c r="X720" i="14" s="1"/>
  <c r="M720" i="14"/>
  <c r="J720" i="14"/>
  <c r="G720" i="14"/>
  <c r="D720" i="14"/>
  <c r="V719" i="14"/>
  <c r="S719" i="14"/>
  <c r="P719" i="14"/>
  <c r="X719" i="14" s="1"/>
  <c r="M719" i="14"/>
  <c r="J719" i="14"/>
  <c r="G719" i="14"/>
  <c r="D719" i="14"/>
  <c r="V718" i="14"/>
  <c r="S718" i="14"/>
  <c r="P718" i="14"/>
  <c r="X718" i="14" s="1"/>
  <c r="M718" i="14"/>
  <c r="J718" i="14"/>
  <c r="G718" i="14"/>
  <c r="D718" i="14"/>
  <c r="V717" i="14"/>
  <c r="S717" i="14"/>
  <c r="P717" i="14"/>
  <c r="X717" i="14" s="1"/>
  <c r="M717" i="14"/>
  <c r="J717" i="14"/>
  <c r="G717" i="14"/>
  <c r="D717" i="14"/>
  <c r="V716" i="14"/>
  <c r="S716" i="14"/>
  <c r="P716" i="14"/>
  <c r="X716" i="14" s="1"/>
  <c r="M716" i="14"/>
  <c r="J716" i="14"/>
  <c r="G716" i="14"/>
  <c r="D716" i="14"/>
  <c r="V715" i="14"/>
  <c r="S715" i="14"/>
  <c r="P715" i="14"/>
  <c r="X715" i="14" s="1"/>
  <c r="M715" i="14"/>
  <c r="J715" i="14"/>
  <c r="G715" i="14"/>
  <c r="D715" i="14"/>
  <c r="V714" i="14"/>
  <c r="S714" i="14"/>
  <c r="P714" i="14"/>
  <c r="X714" i="14" s="1"/>
  <c r="M714" i="14"/>
  <c r="J714" i="14"/>
  <c r="G714" i="14"/>
  <c r="D714" i="14"/>
  <c r="V713" i="14"/>
  <c r="S713" i="14"/>
  <c r="P713" i="14"/>
  <c r="X713" i="14" s="1"/>
  <c r="M713" i="14"/>
  <c r="J713" i="14"/>
  <c r="G713" i="14"/>
  <c r="D713" i="14"/>
  <c r="V712" i="14"/>
  <c r="S712" i="14"/>
  <c r="P712" i="14"/>
  <c r="X712" i="14" s="1"/>
  <c r="M712" i="14"/>
  <c r="J712" i="14"/>
  <c r="G712" i="14"/>
  <c r="D712" i="14"/>
  <c r="V710" i="14"/>
  <c r="S710" i="14"/>
  <c r="P710" i="14"/>
  <c r="X710" i="14" s="1"/>
  <c r="M710" i="14"/>
  <c r="J710" i="14"/>
  <c r="G710" i="14"/>
  <c r="V709" i="14"/>
  <c r="S709" i="14"/>
  <c r="X709" i="14" s="1"/>
  <c r="P709" i="14"/>
  <c r="M709" i="14"/>
  <c r="J709" i="14"/>
  <c r="G709" i="14"/>
  <c r="V708" i="14"/>
  <c r="S708" i="14"/>
  <c r="P708" i="14"/>
  <c r="X708" i="14" s="1"/>
  <c r="M708" i="14"/>
  <c r="J708" i="14"/>
  <c r="G708" i="14"/>
  <c r="V699" i="14"/>
  <c r="S699" i="14"/>
  <c r="P699" i="14"/>
  <c r="X699" i="14" s="1"/>
  <c r="M699" i="14"/>
  <c r="J699" i="14"/>
  <c r="G699" i="14"/>
  <c r="X698" i="14"/>
  <c r="V698" i="14"/>
  <c r="S698" i="14"/>
  <c r="P698" i="14"/>
  <c r="M698" i="14"/>
  <c r="J698" i="14"/>
  <c r="G698" i="14"/>
  <c r="V697" i="14"/>
  <c r="S697" i="14"/>
  <c r="P697" i="14"/>
  <c r="X697" i="14" s="1"/>
  <c r="M697" i="14"/>
  <c r="J697" i="14"/>
  <c r="G697" i="14"/>
  <c r="V696" i="14"/>
  <c r="S696" i="14"/>
  <c r="P696" i="14"/>
  <c r="X696" i="14" s="1"/>
  <c r="M696" i="14"/>
  <c r="J696" i="14"/>
  <c r="G696" i="14"/>
  <c r="V695" i="14"/>
  <c r="S695" i="14"/>
  <c r="P695" i="14"/>
  <c r="X695" i="14" s="1"/>
  <c r="M695" i="14"/>
  <c r="J695" i="14"/>
  <c r="G695" i="14"/>
  <c r="V694" i="14"/>
  <c r="S694" i="14"/>
  <c r="P694" i="14"/>
  <c r="X694" i="14" s="1"/>
  <c r="M694" i="14"/>
  <c r="J694" i="14"/>
  <c r="G694" i="14"/>
  <c r="V693" i="14"/>
  <c r="S693" i="14"/>
  <c r="P693" i="14"/>
  <c r="X693" i="14" s="1"/>
  <c r="M693" i="14"/>
  <c r="J693" i="14"/>
  <c r="G693" i="14"/>
  <c r="V692" i="14"/>
  <c r="S692" i="14"/>
  <c r="P692" i="14"/>
  <c r="X692" i="14" s="1"/>
  <c r="M692" i="14"/>
  <c r="J692" i="14"/>
  <c r="G692" i="14"/>
  <c r="V691" i="14"/>
  <c r="S691" i="14"/>
  <c r="P691" i="14"/>
  <c r="X691" i="14" s="1"/>
  <c r="M691" i="14"/>
  <c r="J691" i="14"/>
  <c r="G691" i="14"/>
  <c r="X690" i="14"/>
  <c r="V690" i="14"/>
  <c r="S690" i="14"/>
  <c r="P690" i="14"/>
  <c r="M690" i="14"/>
  <c r="J690" i="14"/>
  <c r="G690" i="14"/>
  <c r="V688" i="14"/>
  <c r="S688" i="14"/>
  <c r="P688" i="14"/>
  <c r="X688" i="14" s="1"/>
  <c r="M688" i="14"/>
  <c r="J688" i="14"/>
  <c r="G688" i="14"/>
  <c r="D688" i="14"/>
  <c r="V687" i="14"/>
  <c r="S687" i="14"/>
  <c r="P687" i="14"/>
  <c r="X687" i="14" s="1"/>
  <c r="M687" i="14"/>
  <c r="J687" i="14"/>
  <c r="G687" i="14"/>
  <c r="D687" i="14"/>
  <c r="V686" i="14"/>
  <c r="S686" i="14"/>
  <c r="P686" i="14"/>
  <c r="X686" i="14" s="1"/>
  <c r="M686" i="14"/>
  <c r="J686" i="14"/>
  <c r="G686" i="14"/>
  <c r="D686" i="14"/>
  <c r="V685" i="14"/>
  <c r="S685" i="14"/>
  <c r="P685" i="14"/>
  <c r="X685" i="14" s="1"/>
  <c r="M685" i="14"/>
  <c r="J685" i="14"/>
  <c r="G685" i="14"/>
  <c r="D685" i="14"/>
  <c r="V684" i="14"/>
  <c r="S684" i="14"/>
  <c r="P684" i="14"/>
  <c r="X684" i="14" s="1"/>
  <c r="M684" i="14"/>
  <c r="J684" i="14"/>
  <c r="G684" i="14"/>
  <c r="D684" i="14"/>
  <c r="V683" i="14"/>
  <c r="S683" i="14"/>
  <c r="P683" i="14"/>
  <c r="X683" i="14" s="1"/>
  <c r="M683" i="14"/>
  <c r="J683" i="14"/>
  <c r="G683" i="14"/>
  <c r="D683" i="14"/>
  <c r="V682" i="14"/>
  <c r="S682" i="14"/>
  <c r="P682" i="14"/>
  <c r="X682" i="14" s="1"/>
  <c r="M682" i="14"/>
  <c r="J682" i="14"/>
  <c r="G682" i="14"/>
  <c r="D682" i="14"/>
  <c r="V681" i="14"/>
  <c r="S681" i="14"/>
  <c r="P681" i="14"/>
  <c r="X681" i="14" s="1"/>
  <c r="M681" i="14"/>
  <c r="J681" i="14"/>
  <c r="G681" i="14"/>
  <c r="D681" i="14"/>
  <c r="V680" i="14"/>
  <c r="S680" i="14"/>
  <c r="P680" i="14"/>
  <c r="X680" i="14" s="1"/>
  <c r="M680" i="14"/>
  <c r="J680" i="14"/>
  <c r="G680" i="14"/>
  <c r="D680" i="14"/>
  <c r="V679" i="14"/>
  <c r="S679" i="14"/>
  <c r="P679" i="14"/>
  <c r="X679" i="14" s="1"/>
  <c r="M679" i="14"/>
  <c r="J679" i="14"/>
  <c r="G679" i="14"/>
  <c r="D679" i="14"/>
  <c r="V678" i="14"/>
  <c r="S678" i="14"/>
  <c r="P678" i="14"/>
  <c r="X678" i="14" s="1"/>
  <c r="M678" i="14"/>
  <c r="J678" i="14"/>
  <c r="G678" i="14"/>
  <c r="D678" i="14"/>
  <c r="V677" i="14"/>
  <c r="S677" i="14"/>
  <c r="P677" i="14"/>
  <c r="X677" i="14" s="1"/>
  <c r="M677" i="14"/>
  <c r="J677" i="14"/>
  <c r="G677" i="14"/>
  <c r="D677" i="14"/>
  <c r="V676" i="14"/>
  <c r="S676" i="14"/>
  <c r="P676" i="14"/>
  <c r="X676" i="14" s="1"/>
  <c r="M676" i="14"/>
  <c r="J676" i="14"/>
  <c r="G676" i="14"/>
  <c r="D676" i="14"/>
  <c r="V675" i="14"/>
  <c r="S675" i="14"/>
  <c r="P675" i="14"/>
  <c r="X675" i="14" s="1"/>
  <c r="M675" i="14"/>
  <c r="J675" i="14"/>
  <c r="G675" i="14"/>
  <c r="D675" i="14"/>
  <c r="V674" i="14"/>
  <c r="S674" i="14"/>
  <c r="P674" i="14"/>
  <c r="X674" i="14" s="1"/>
  <c r="M674" i="14"/>
  <c r="J674" i="14"/>
  <c r="G674" i="14"/>
  <c r="D674" i="14"/>
  <c r="V672" i="14"/>
  <c r="S672" i="14"/>
  <c r="P672" i="14"/>
  <c r="X672" i="14" s="1"/>
  <c r="M672" i="14"/>
  <c r="J672" i="14"/>
  <c r="G672" i="14"/>
  <c r="V671" i="14"/>
  <c r="S671" i="14"/>
  <c r="X671" i="14" s="1"/>
  <c r="P671" i="14"/>
  <c r="M671" i="14"/>
  <c r="J671" i="14"/>
  <c r="G671" i="14"/>
  <c r="V670" i="14"/>
  <c r="S670" i="14"/>
  <c r="P670" i="14"/>
  <c r="X670" i="14" s="1"/>
  <c r="M670" i="14"/>
  <c r="J670" i="14"/>
  <c r="G670" i="14"/>
  <c r="X661" i="14"/>
  <c r="V661" i="14"/>
  <c r="S661" i="14"/>
  <c r="P661" i="14"/>
  <c r="M661" i="14"/>
  <c r="J661" i="14"/>
  <c r="G661" i="14"/>
  <c r="X660" i="14"/>
  <c r="V660" i="14"/>
  <c r="S660" i="14"/>
  <c r="P660" i="14"/>
  <c r="M660" i="14"/>
  <c r="J660" i="14"/>
  <c r="G660" i="14"/>
  <c r="X659" i="14"/>
  <c r="V659" i="14"/>
  <c r="S659" i="14"/>
  <c r="P659" i="14"/>
  <c r="M659" i="14"/>
  <c r="J659" i="14"/>
  <c r="G659" i="14"/>
  <c r="X658" i="14"/>
  <c r="V658" i="14"/>
  <c r="S658" i="14"/>
  <c r="P658" i="14"/>
  <c r="M658" i="14"/>
  <c r="J658" i="14"/>
  <c r="G658" i="14"/>
  <c r="X657" i="14"/>
  <c r="V657" i="14"/>
  <c r="S657" i="14"/>
  <c r="P657" i="14"/>
  <c r="M657" i="14"/>
  <c r="J657" i="14"/>
  <c r="G657" i="14"/>
  <c r="X656" i="14"/>
  <c r="V656" i="14"/>
  <c r="S656" i="14"/>
  <c r="P656" i="14"/>
  <c r="M656" i="14"/>
  <c r="J656" i="14"/>
  <c r="G656" i="14"/>
  <c r="X655" i="14"/>
  <c r="V655" i="14"/>
  <c r="S655" i="14"/>
  <c r="P655" i="14"/>
  <c r="M655" i="14"/>
  <c r="J655" i="14"/>
  <c r="G655" i="14"/>
  <c r="X654" i="14"/>
  <c r="V654" i="14"/>
  <c r="S654" i="14"/>
  <c r="P654" i="14"/>
  <c r="M654" i="14"/>
  <c r="J654" i="14"/>
  <c r="G654" i="14"/>
  <c r="X653" i="14"/>
  <c r="V653" i="14"/>
  <c r="S653" i="14"/>
  <c r="P653" i="14"/>
  <c r="M653" i="14"/>
  <c r="J653" i="14"/>
  <c r="G653" i="14"/>
  <c r="X652" i="14"/>
  <c r="V652" i="14"/>
  <c r="S652" i="14"/>
  <c r="P652" i="14"/>
  <c r="M652" i="14"/>
  <c r="J652" i="14"/>
  <c r="G652" i="14"/>
  <c r="X650" i="14"/>
  <c r="V650" i="14"/>
  <c r="S650" i="14"/>
  <c r="P650" i="14"/>
  <c r="M650" i="14"/>
  <c r="J650" i="14"/>
  <c r="G650" i="14"/>
  <c r="D650" i="14"/>
  <c r="X649" i="14"/>
  <c r="V649" i="14"/>
  <c r="S649" i="14"/>
  <c r="P649" i="14"/>
  <c r="M649" i="14"/>
  <c r="J649" i="14"/>
  <c r="G649" i="14"/>
  <c r="D649" i="14"/>
  <c r="X648" i="14"/>
  <c r="V648" i="14"/>
  <c r="S648" i="14"/>
  <c r="P648" i="14"/>
  <c r="M648" i="14"/>
  <c r="J648" i="14"/>
  <c r="G648" i="14"/>
  <c r="D648" i="14"/>
  <c r="X647" i="14"/>
  <c r="V647" i="14"/>
  <c r="S647" i="14"/>
  <c r="P647" i="14"/>
  <c r="M647" i="14"/>
  <c r="J647" i="14"/>
  <c r="G647" i="14"/>
  <c r="D647" i="14"/>
  <c r="X646" i="14"/>
  <c r="V646" i="14"/>
  <c r="S646" i="14"/>
  <c r="P646" i="14"/>
  <c r="M646" i="14"/>
  <c r="J646" i="14"/>
  <c r="G646" i="14"/>
  <c r="D646" i="14"/>
  <c r="X645" i="14"/>
  <c r="V645" i="14"/>
  <c r="S645" i="14"/>
  <c r="P645" i="14"/>
  <c r="M645" i="14"/>
  <c r="J645" i="14"/>
  <c r="G645" i="14"/>
  <c r="D645" i="14"/>
  <c r="X644" i="14"/>
  <c r="V644" i="14"/>
  <c r="S644" i="14"/>
  <c r="P644" i="14"/>
  <c r="M644" i="14"/>
  <c r="J644" i="14"/>
  <c r="G644" i="14"/>
  <c r="D644" i="14"/>
  <c r="X643" i="14"/>
  <c r="V643" i="14"/>
  <c r="S643" i="14"/>
  <c r="P643" i="14"/>
  <c r="M643" i="14"/>
  <c r="J643" i="14"/>
  <c r="G643" i="14"/>
  <c r="D643" i="14"/>
  <c r="X642" i="14"/>
  <c r="V642" i="14"/>
  <c r="S642" i="14"/>
  <c r="P642" i="14"/>
  <c r="M642" i="14"/>
  <c r="J642" i="14"/>
  <c r="G642" i="14"/>
  <c r="D642" i="14"/>
  <c r="X641" i="14"/>
  <c r="V641" i="14"/>
  <c r="S641" i="14"/>
  <c r="P641" i="14"/>
  <c r="M641" i="14"/>
  <c r="J641" i="14"/>
  <c r="G641" i="14"/>
  <c r="D641" i="14"/>
  <c r="X640" i="14"/>
  <c r="V640" i="14"/>
  <c r="S640" i="14"/>
  <c r="P640" i="14"/>
  <c r="M640" i="14"/>
  <c r="J640" i="14"/>
  <c r="G640" i="14"/>
  <c r="D640" i="14"/>
  <c r="X639" i="14"/>
  <c r="V639" i="14"/>
  <c r="S639" i="14"/>
  <c r="P639" i="14"/>
  <c r="M639" i="14"/>
  <c r="J639" i="14"/>
  <c r="G639" i="14"/>
  <c r="D639" i="14"/>
  <c r="X638" i="14"/>
  <c r="V638" i="14"/>
  <c r="S638" i="14"/>
  <c r="P638" i="14"/>
  <c r="M638" i="14"/>
  <c r="J638" i="14"/>
  <c r="G638" i="14"/>
  <c r="D638" i="14"/>
  <c r="X637" i="14"/>
  <c r="V637" i="14"/>
  <c r="S637" i="14"/>
  <c r="P637" i="14"/>
  <c r="M637" i="14"/>
  <c r="J637" i="14"/>
  <c r="G637" i="14"/>
  <c r="D637" i="14"/>
  <c r="X636" i="14"/>
  <c r="V636" i="14"/>
  <c r="S636" i="14"/>
  <c r="P636" i="14"/>
  <c r="M636" i="14"/>
  <c r="J636" i="14"/>
  <c r="G636" i="14"/>
  <c r="D636" i="14"/>
  <c r="X634" i="14"/>
  <c r="V634" i="14"/>
  <c r="S634" i="14"/>
  <c r="P634" i="14"/>
  <c r="M634" i="14"/>
  <c r="J634" i="14"/>
  <c r="G634" i="14"/>
  <c r="X633" i="14"/>
  <c r="V633" i="14"/>
  <c r="S633" i="14"/>
  <c r="P633" i="14"/>
  <c r="M633" i="14"/>
  <c r="J633" i="14"/>
  <c r="G633" i="14"/>
  <c r="X632" i="14"/>
  <c r="V632" i="14"/>
  <c r="S632" i="14"/>
  <c r="P632" i="14"/>
  <c r="M632" i="14"/>
  <c r="J632" i="14"/>
  <c r="G632" i="14"/>
  <c r="V623" i="14"/>
  <c r="S623" i="14"/>
  <c r="X623" i="14" s="1"/>
  <c r="P623" i="14"/>
  <c r="M623" i="14"/>
  <c r="J623" i="14"/>
  <c r="G623" i="14"/>
  <c r="X622" i="14"/>
  <c r="V622" i="14"/>
  <c r="S622" i="14"/>
  <c r="P622" i="14"/>
  <c r="M622" i="14"/>
  <c r="J622" i="14"/>
  <c r="G622" i="14"/>
  <c r="V621" i="14"/>
  <c r="S621" i="14"/>
  <c r="X621" i="14" s="1"/>
  <c r="P621" i="14"/>
  <c r="M621" i="14"/>
  <c r="J621" i="14"/>
  <c r="G621" i="14"/>
  <c r="V620" i="14"/>
  <c r="S620" i="14"/>
  <c r="P620" i="14"/>
  <c r="X620" i="14" s="1"/>
  <c r="M620" i="14"/>
  <c r="J620" i="14"/>
  <c r="G620" i="14"/>
  <c r="V619" i="14"/>
  <c r="S619" i="14"/>
  <c r="P619" i="14"/>
  <c r="X619" i="14" s="1"/>
  <c r="M619" i="14"/>
  <c r="J619" i="14"/>
  <c r="G619" i="14"/>
  <c r="V618" i="14"/>
  <c r="S618" i="14"/>
  <c r="P618" i="14"/>
  <c r="X618" i="14" s="1"/>
  <c r="M618" i="14"/>
  <c r="J618" i="14"/>
  <c r="G618" i="14"/>
  <c r="V617" i="14"/>
  <c r="S617" i="14"/>
  <c r="P617" i="14"/>
  <c r="M617" i="14"/>
  <c r="J617" i="14"/>
  <c r="X617" i="14" s="1"/>
  <c r="G617" i="14"/>
  <c r="V616" i="14"/>
  <c r="S616" i="14"/>
  <c r="P616" i="14"/>
  <c r="X616" i="14" s="1"/>
  <c r="M616" i="14"/>
  <c r="J616" i="14"/>
  <c r="G616" i="14"/>
  <c r="V615" i="14"/>
  <c r="S615" i="14"/>
  <c r="X615" i="14" s="1"/>
  <c r="P615" i="14"/>
  <c r="M615" i="14"/>
  <c r="J615" i="14"/>
  <c r="G615" i="14"/>
  <c r="X614" i="14"/>
  <c r="V614" i="14"/>
  <c r="S614" i="14"/>
  <c r="P614" i="14"/>
  <c r="M614" i="14"/>
  <c r="J614" i="14"/>
  <c r="G614" i="14"/>
  <c r="V612" i="14"/>
  <c r="S612" i="14"/>
  <c r="X612" i="14" s="1"/>
  <c r="P612" i="14"/>
  <c r="M612" i="14"/>
  <c r="J612" i="14"/>
  <c r="G612" i="14"/>
  <c r="D612" i="14"/>
  <c r="V611" i="14"/>
  <c r="S611" i="14"/>
  <c r="X611" i="14" s="1"/>
  <c r="P611" i="14"/>
  <c r="M611" i="14"/>
  <c r="J611" i="14"/>
  <c r="G611" i="14"/>
  <c r="D611" i="14"/>
  <c r="V610" i="14"/>
  <c r="S610" i="14"/>
  <c r="X610" i="14" s="1"/>
  <c r="P610" i="14"/>
  <c r="M610" i="14"/>
  <c r="J610" i="14"/>
  <c r="G610" i="14"/>
  <c r="D610" i="14"/>
  <c r="V609" i="14"/>
  <c r="S609" i="14"/>
  <c r="X609" i="14" s="1"/>
  <c r="P609" i="14"/>
  <c r="M609" i="14"/>
  <c r="J609" i="14"/>
  <c r="G609" i="14"/>
  <c r="D609" i="14"/>
  <c r="V608" i="14"/>
  <c r="S608" i="14"/>
  <c r="X608" i="14" s="1"/>
  <c r="P608" i="14"/>
  <c r="M608" i="14"/>
  <c r="J608" i="14"/>
  <c r="G608" i="14"/>
  <c r="D608" i="14"/>
  <c r="V607" i="14"/>
  <c r="S607" i="14"/>
  <c r="X607" i="14" s="1"/>
  <c r="P607" i="14"/>
  <c r="M607" i="14"/>
  <c r="J607" i="14"/>
  <c r="G607" i="14"/>
  <c r="D607" i="14"/>
  <c r="V606" i="14"/>
  <c r="S606" i="14"/>
  <c r="X606" i="14" s="1"/>
  <c r="P606" i="14"/>
  <c r="M606" i="14"/>
  <c r="J606" i="14"/>
  <c r="G606" i="14"/>
  <c r="D606" i="14"/>
  <c r="V605" i="14"/>
  <c r="S605" i="14"/>
  <c r="X605" i="14" s="1"/>
  <c r="P605" i="14"/>
  <c r="M605" i="14"/>
  <c r="J605" i="14"/>
  <c r="G605" i="14"/>
  <c r="D605" i="14"/>
  <c r="V604" i="14"/>
  <c r="S604" i="14"/>
  <c r="X604" i="14" s="1"/>
  <c r="P604" i="14"/>
  <c r="M604" i="14"/>
  <c r="J604" i="14"/>
  <c r="G604" i="14"/>
  <c r="D604" i="14"/>
  <c r="V603" i="14"/>
  <c r="S603" i="14"/>
  <c r="X603" i="14" s="1"/>
  <c r="P603" i="14"/>
  <c r="M603" i="14"/>
  <c r="J603" i="14"/>
  <c r="G603" i="14"/>
  <c r="D603" i="14"/>
  <c r="V602" i="14"/>
  <c r="S602" i="14"/>
  <c r="X602" i="14" s="1"/>
  <c r="P602" i="14"/>
  <c r="M602" i="14"/>
  <c r="J602" i="14"/>
  <c r="G602" i="14"/>
  <c r="D602" i="14"/>
  <c r="V601" i="14"/>
  <c r="S601" i="14"/>
  <c r="X601" i="14" s="1"/>
  <c r="P601" i="14"/>
  <c r="M601" i="14"/>
  <c r="J601" i="14"/>
  <c r="G601" i="14"/>
  <c r="D601" i="14"/>
  <c r="V600" i="14"/>
  <c r="S600" i="14"/>
  <c r="X600" i="14" s="1"/>
  <c r="P600" i="14"/>
  <c r="M600" i="14"/>
  <c r="J600" i="14"/>
  <c r="G600" i="14"/>
  <c r="D600" i="14"/>
  <c r="V599" i="14"/>
  <c r="S599" i="14"/>
  <c r="X599" i="14" s="1"/>
  <c r="P599" i="14"/>
  <c r="M599" i="14"/>
  <c r="J599" i="14"/>
  <c r="G599" i="14"/>
  <c r="D599" i="14"/>
  <c r="V598" i="14"/>
  <c r="S598" i="14"/>
  <c r="X598" i="14" s="1"/>
  <c r="P598" i="14"/>
  <c r="M598" i="14"/>
  <c r="J598" i="14"/>
  <c r="G598" i="14"/>
  <c r="D598" i="14"/>
  <c r="V596" i="14"/>
  <c r="S596" i="14"/>
  <c r="X596" i="14" s="1"/>
  <c r="P596" i="14"/>
  <c r="M596" i="14"/>
  <c r="J596" i="14"/>
  <c r="G596" i="14"/>
  <c r="V595" i="14"/>
  <c r="S595" i="14"/>
  <c r="X595" i="14" s="1"/>
  <c r="P595" i="14"/>
  <c r="M595" i="14"/>
  <c r="J595" i="14"/>
  <c r="G595" i="14"/>
  <c r="V594" i="14"/>
  <c r="S594" i="14"/>
  <c r="P594" i="14"/>
  <c r="X594" i="14" s="1"/>
  <c r="M594" i="14"/>
  <c r="J594" i="14"/>
  <c r="G594" i="14"/>
  <c r="V585" i="14"/>
  <c r="S585" i="14"/>
  <c r="P585" i="14"/>
  <c r="M585" i="14"/>
  <c r="X585" i="14" s="1"/>
  <c r="J585" i="14"/>
  <c r="G585" i="14"/>
  <c r="V584" i="14"/>
  <c r="S584" i="14"/>
  <c r="P584" i="14"/>
  <c r="M584" i="14"/>
  <c r="J584" i="14"/>
  <c r="X584" i="14" s="1"/>
  <c r="G584" i="14"/>
  <c r="V583" i="14"/>
  <c r="S583" i="14"/>
  <c r="P583" i="14"/>
  <c r="X583" i="14" s="1"/>
  <c r="M583" i="14"/>
  <c r="J583" i="14"/>
  <c r="G583" i="14"/>
  <c r="X582" i="14"/>
  <c r="V582" i="14"/>
  <c r="S582" i="14"/>
  <c r="P582" i="14"/>
  <c r="M582" i="14"/>
  <c r="J582" i="14"/>
  <c r="G582" i="14"/>
  <c r="V581" i="14"/>
  <c r="S581" i="14"/>
  <c r="P581" i="14"/>
  <c r="X581" i="14" s="1"/>
  <c r="M581" i="14"/>
  <c r="J581" i="14"/>
  <c r="G581" i="14"/>
  <c r="V580" i="14"/>
  <c r="S580" i="14"/>
  <c r="P580" i="14"/>
  <c r="X580" i="14" s="1"/>
  <c r="M580" i="14"/>
  <c r="J580" i="14"/>
  <c r="G580" i="14"/>
  <c r="V579" i="14"/>
  <c r="S579" i="14"/>
  <c r="P579" i="14"/>
  <c r="X579" i="14" s="1"/>
  <c r="M579" i="14"/>
  <c r="J579" i="14"/>
  <c r="G579" i="14"/>
  <c r="V578" i="14"/>
  <c r="S578" i="14"/>
  <c r="P578" i="14"/>
  <c r="X578" i="14" s="1"/>
  <c r="M578" i="14"/>
  <c r="J578" i="14"/>
  <c r="G578" i="14"/>
  <c r="V577" i="14"/>
  <c r="S577" i="14"/>
  <c r="P577" i="14"/>
  <c r="M577" i="14"/>
  <c r="X577" i="14" s="1"/>
  <c r="J577" i="14"/>
  <c r="G577" i="14"/>
  <c r="V576" i="14"/>
  <c r="S576" i="14"/>
  <c r="P576" i="14"/>
  <c r="M576" i="14"/>
  <c r="J576" i="14"/>
  <c r="G576" i="14"/>
  <c r="X576" i="14" s="1"/>
  <c r="V574" i="14"/>
  <c r="S574" i="14"/>
  <c r="P574" i="14"/>
  <c r="X574" i="14" s="1"/>
  <c r="M574" i="14"/>
  <c r="J574" i="14"/>
  <c r="G574" i="14"/>
  <c r="D574" i="14"/>
  <c r="V573" i="14"/>
  <c r="S573" i="14"/>
  <c r="P573" i="14"/>
  <c r="X573" i="14" s="1"/>
  <c r="M573" i="14"/>
  <c r="J573" i="14"/>
  <c r="G573" i="14"/>
  <c r="D573" i="14"/>
  <c r="V572" i="14"/>
  <c r="S572" i="14"/>
  <c r="P572" i="14"/>
  <c r="X572" i="14" s="1"/>
  <c r="M572" i="14"/>
  <c r="J572" i="14"/>
  <c r="G572" i="14"/>
  <c r="D572" i="14"/>
  <c r="V571" i="14"/>
  <c r="S571" i="14"/>
  <c r="P571" i="14"/>
  <c r="X571" i="14" s="1"/>
  <c r="M571" i="14"/>
  <c r="J571" i="14"/>
  <c r="G571" i="14"/>
  <c r="D571" i="14"/>
  <c r="V570" i="14"/>
  <c r="S570" i="14"/>
  <c r="P570" i="14"/>
  <c r="X570" i="14" s="1"/>
  <c r="M570" i="14"/>
  <c r="J570" i="14"/>
  <c r="G570" i="14"/>
  <c r="D570" i="14"/>
  <c r="V569" i="14"/>
  <c r="S569" i="14"/>
  <c r="P569" i="14"/>
  <c r="X569" i="14" s="1"/>
  <c r="M569" i="14"/>
  <c r="J569" i="14"/>
  <c r="G569" i="14"/>
  <c r="D569" i="14"/>
  <c r="V568" i="14"/>
  <c r="S568" i="14"/>
  <c r="P568" i="14"/>
  <c r="X568" i="14" s="1"/>
  <c r="M568" i="14"/>
  <c r="J568" i="14"/>
  <c r="G568" i="14"/>
  <c r="D568" i="14"/>
  <c r="V567" i="14"/>
  <c r="S567" i="14"/>
  <c r="P567" i="14"/>
  <c r="X567" i="14" s="1"/>
  <c r="M567" i="14"/>
  <c r="J567" i="14"/>
  <c r="G567" i="14"/>
  <c r="D567" i="14"/>
  <c r="V566" i="14"/>
  <c r="S566" i="14"/>
  <c r="P566" i="14"/>
  <c r="X566" i="14" s="1"/>
  <c r="M566" i="14"/>
  <c r="J566" i="14"/>
  <c r="G566" i="14"/>
  <c r="D566" i="14"/>
  <c r="V565" i="14"/>
  <c r="S565" i="14"/>
  <c r="P565" i="14"/>
  <c r="X565" i="14" s="1"/>
  <c r="M565" i="14"/>
  <c r="J565" i="14"/>
  <c r="G565" i="14"/>
  <c r="D565" i="14"/>
  <c r="V564" i="14"/>
  <c r="S564" i="14"/>
  <c r="P564" i="14"/>
  <c r="X564" i="14" s="1"/>
  <c r="M564" i="14"/>
  <c r="J564" i="14"/>
  <c r="G564" i="14"/>
  <c r="D564" i="14"/>
  <c r="V563" i="14"/>
  <c r="S563" i="14"/>
  <c r="P563" i="14"/>
  <c r="X563" i="14" s="1"/>
  <c r="M563" i="14"/>
  <c r="J563" i="14"/>
  <c r="G563" i="14"/>
  <c r="D563" i="14"/>
  <c r="V562" i="14"/>
  <c r="S562" i="14"/>
  <c r="P562" i="14"/>
  <c r="X562" i="14" s="1"/>
  <c r="M562" i="14"/>
  <c r="J562" i="14"/>
  <c r="G562" i="14"/>
  <c r="D562" i="14"/>
  <c r="V561" i="14"/>
  <c r="S561" i="14"/>
  <c r="P561" i="14"/>
  <c r="X561" i="14" s="1"/>
  <c r="M561" i="14"/>
  <c r="J561" i="14"/>
  <c r="G561" i="14"/>
  <c r="D561" i="14"/>
  <c r="V560" i="14"/>
  <c r="S560" i="14"/>
  <c r="P560" i="14"/>
  <c r="X560" i="14" s="1"/>
  <c r="M560" i="14"/>
  <c r="J560" i="14"/>
  <c r="G560" i="14"/>
  <c r="D560" i="14"/>
  <c r="V558" i="14"/>
  <c r="S558" i="14"/>
  <c r="P558" i="14"/>
  <c r="X558" i="14" s="1"/>
  <c r="M558" i="14"/>
  <c r="J558" i="14"/>
  <c r="G558" i="14"/>
  <c r="X557" i="14"/>
  <c r="V557" i="14"/>
  <c r="S557" i="14"/>
  <c r="P557" i="14"/>
  <c r="M557" i="14"/>
  <c r="J557" i="14"/>
  <c r="G557" i="14"/>
  <c r="V556" i="14"/>
  <c r="S556" i="14"/>
  <c r="P556" i="14"/>
  <c r="X556" i="14" s="1"/>
  <c r="M556" i="14"/>
  <c r="J556" i="14"/>
  <c r="G556" i="14"/>
  <c r="V547" i="14"/>
  <c r="S547" i="14"/>
  <c r="P547" i="14"/>
  <c r="M547" i="14"/>
  <c r="J547" i="14"/>
  <c r="X547" i="14" s="1"/>
  <c r="G547" i="14"/>
  <c r="X546" i="14"/>
  <c r="V546" i="14"/>
  <c r="S546" i="14"/>
  <c r="P546" i="14"/>
  <c r="M546" i="14"/>
  <c r="J546" i="14"/>
  <c r="G546" i="14"/>
  <c r="V545" i="14"/>
  <c r="S545" i="14"/>
  <c r="P545" i="14"/>
  <c r="X545" i="14" s="1"/>
  <c r="M545" i="14"/>
  <c r="J545" i="14"/>
  <c r="G545" i="14"/>
  <c r="V544" i="14"/>
  <c r="S544" i="14"/>
  <c r="P544" i="14"/>
  <c r="X544" i="14" s="1"/>
  <c r="M544" i="14"/>
  <c r="J544" i="14"/>
  <c r="G544" i="14"/>
  <c r="V543" i="14"/>
  <c r="S543" i="14"/>
  <c r="P543" i="14"/>
  <c r="X543" i="14" s="1"/>
  <c r="M543" i="14"/>
  <c r="J543" i="14"/>
  <c r="G543" i="14"/>
  <c r="V542" i="14"/>
  <c r="S542" i="14"/>
  <c r="P542" i="14"/>
  <c r="X542" i="14" s="1"/>
  <c r="M542" i="14"/>
  <c r="J542" i="14"/>
  <c r="G542" i="14"/>
  <c r="V541" i="14"/>
  <c r="S541" i="14"/>
  <c r="P541" i="14"/>
  <c r="X541" i="14" s="1"/>
  <c r="M541" i="14"/>
  <c r="J541" i="14"/>
  <c r="G541" i="14"/>
  <c r="V540" i="14"/>
  <c r="S540" i="14"/>
  <c r="P540" i="14"/>
  <c r="M540" i="14"/>
  <c r="X540" i="14" s="1"/>
  <c r="J540" i="14"/>
  <c r="G540" i="14"/>
  <c r="V539" i="14"/>
  <c r="S539" i="14"/>
  <c r="P539" i="14"/>
  <c r="M539" i="14"/>
  <c r="J539" i="14"/>
  <c r="X539" i="14" s="1"/>
  <c r="G539" i="14"/>
  <c r="X538" i="14"/>
  <c r="V538" i="14"/>
  <c r="S538" i="14"/>
  <c r="P538" i="14"/>
  <c r="M538" i="14"/>
  <c r="J538" i="14"/>
  <c r="G538" i="14"/>
  <c r="V536" i="14"/>
  <c r="S536" i="14"/>
  <c r="P536" i="14"/>
  <c r="X536" i="14" s="1"/>
  <c r="M536" i="14"/>
  <c r="J536" i="14"/>
  <c r="G536" i="14"/>
  <c r="D536" i="14"/>
  <c r="V535" i="14"/>
  <c r="S535" i="14"/>
  <c r="P535" i="14"/>
  <c r="X535" i="14" s="1"/>
  <c r="M535" i="14"/>
  <c r="J535" i="14"/>
  <c r="G535" i="14"/>
  <c r="D535" i="14"/>
  <c r="V534" i="14"/>
  <c r="S534" i="14"/>
  <c r="P534" i="14"/>
  <c r="X534" i="14" s="1"/>
  <c r="M534" i="14"/>
  <c r="J534" i="14"/>
  <c r="G534" i="14"/>
  <c r="D534" i="14"/>
  <c r="V533" i="14"/>
  <c r="S533" i="14"/>
  <c r="P533" i="14"/>
  <c r="X533" i="14" s="1"/>
  <c r="M533" i="14"/>
  <c r="J533" i="14"/>
  <c r="G533" i="14"/>
  <c r="D533" i="14"/>
  <c r="V532" i="14"/>
  <c r="S532" i="14"/>
  <c r="P532" i="14"/>
  <c r="X532" i="14" s="1"/>
  <c r="M532" i="14"/>
  <c r="J532" i="14"/>
  <c r="G532" i="14"/>
  <c r="D532" i="14"/>
  <c r="V531" i="14"/>
  <c r="S531" i="14"/>
  <c r="P531" i="14"/>
  <c r="X531" i="14" s="1"/>
  <c r="M531" i="14"/>
  <c r="J531" i="14"/>
  <c r="G531" i="14"/>
  <c r="D531" i="14"/>
  <c r="V530" i="14"/>
  <c r="S530" i="14"/>
  <c r="P530" i="14"/>
  <c r="X530" i="14" s="1"/>
  <c r="M530" i="14"/>
  <c r="J530" i="14"/>
  <c r="G530" i="14"/>
  <c r="D530" i="14"/>
  <c r="V529" i="14"/>
  <c r="S529" i="14"/>
  <c r="P529" i="14"/>
  <c r="X529" i="14" s="1"/>
  <c r="M529" i="14"/>
  <c r="J529" i="14"/>
  <c r="G529" i="14"/>
  <c r="D529" i="14"/>
  <c r="V528" i="14"/>
  <c r="S528" i="14"/>
  <c r="P528" i="14"/>
  <c r="X528" i="14" s="1"/>
  <c r="M528" i="14"/>
  <c r="J528" i="14"/>
  <c r="G528" i="14"/>
  <c r="D528" i="14"/>
  <c r="V527" i="14"/>
  <c r="S527" i="14"/>
  <c r="P527" i="14"/>
  <c r="X527" i="14" s="1"/>
  <c r="M527" i="14"/>
  <c r="J527" i="14"/>
  <c r="G527" i="14"/>
  <c r="D527" i="14"/>
  <c r="V526" i="14"/>
  <c r="S526" i="14"/>
  <c r="P526" i="14"/>
  <c r="X526" i="14" s="1"/>
  <c r="M526" i="14"/>
  <c r="J526" i="14"/>
  <c r="G526" i="14"/>
  <c r="D526" i="14"/>
  <c r="V525" i="14"/>
  <c r="S525" i="14"/>
  <c r="P525" i="14"/>
  <c r="X525" i="14" s="1"/>
  <c r="M525" i="14"/>
  <c r="J525" i="14"/>
  <c r="G525" i="14"/>
  <c r="D525" i="14"/>
  <c r="V524" i="14"/>
  <c r="S524" i="14"/>
  <c r="P524" i="14"/>
  <c r="X524" i="14" s="1"/>
  <c r="M524" i="14"/>
  <c r="J524" i="14"/>
  <c r="G524" i="14"/>
  <c r="D524" i="14"/>
  <c r="V523" i="14"/>
  <c r="S523" i="14"/>
  <c r="P523" i="14"/>
  <c r="X523" i="14" s="1"/>
  <c r="M523" i="14"/>
  <c r="J523" i="14"/>
  <c r="G523" i="14"/>
  <c r="D523" i="14"/>
  <c r="V522" i="14"/>
  <c r="S522" i="14"/>
  <c r="P522" i="14"/>
  <c r="X522" i="14" s="1"/>
  <c r="M522" i="14"/>
  <c r="J522" i="14"/>
  <c r="G522" i="14"/>
  <c r="D522" i="14"/>
  <c r="V520" i="14"/>
  <c r="S520" i="14"/>
  <c r="P520" i="14"/>
  <c r="X520" i="14" s="1"/>
  <c r="M520" i="14"/>
  <c r="J520" i="14"/>
  <c r="G520" i="14"/>
  <c r="X519" i="14"/>
  <c r="V519" i="14"/>
  <c r="S519" i="14"/>
  <c r="P519" i="14"/>
  <c r="M519" i="14"/>
  <c r="J519" i="14"/>
  <c r="G519" i="14"/>
  <c r="V518" i="14"/>
  <c r="S518" i="14"/>
  <c r="P518" i="14"/>
  <c r="X518" i="14" s="1"/>
  <c r="M518" i="14"/>
  <c r="J518" i="14"/>
  <c r="G518" i="14"/>
  <c r="V509" i="14"/>
  <c r="S509" i="14"/>
  <c r="P509" i="14"/>
  <c r="X509" i="14" s="1"/>
  <c r="M509" i="14"/>
  <c r="J509" i="14"/>
  <c r="G509" i="14"/>
  <c r="V508" i="14"/>
  <c r="S508" i="14"/>
  <c r="P508" i="14"/>
  <c r="X508" i="14" s="1"/>
  <c r="M508" i="14"/>
  <c r="J508" i="14"/>
  <c r="G508" i="14"/>
  <c r="X507" i="14"/>
  <c r="V507" i="14"/>
  <c r="S507" i="14"/>
  <c r="P507" i="14"/>
  <c r="M507" i="14"/>
  <c r="J507" i="14"/>
  <c r="G507" i="14"/>
  <c r="X506" i="14"/>
  <c r="V506" i="14"/>
  <c r="S506" i="14"/>
  <c r="P506" i="14"/>
  <c r="M506" i="14"/>
  <c r="J506" i="14"/>
  <c r="G506" i="14"/>
  <c r="V505" i="14"/>
  <c r="S505" i="14"/>
  <c r="P505" i="14"/>
  <c r="X505" i="14" s="1"/>
  <c r="M505" i="14"/>
  <c r="J505" i="14"/>
  <c r="G505" i="14"/>
  <c r="V504" i="14"/>
  <c r="S504" i="14"/>
  <c r="P504" i="14"/>
  <c r="X504" i="14" s="1"/>
  <c r="M504" i="14"/>
  <c r="J504" i="14"/>
  <c r="G504" i="14"/>
  <c r="V503" i="14"/>
  <c r="S503" i="14"/>
  <c r="P503" i="14"/>
  <c r="X503" i="14" s="1"/>
  <c r="M503" i="14"/>
  <c r="J503" i="14"/>
  <c r="G503" i="14"/>
  <c r="V502" i="14"/>
  <c r="S502" i="14"/>
  <c r="P502" i="14"/>
  <c r="X502" i="14" s="1"/>
  <c r="M502" i="14"/>
  <c r="J502" i="14"/>
  <c r="G502" i="14"/>
  <c r="V501" i="14"/>
  <c r="S501" i="14"/>
  <c r="P501" i="14"/>
  <c r="X501" i="14" s="1"/>
  <c r="M501" i="14"/>
  <c r="J501" i="14"/>
  <c r="G501" i="14"/>
  <c r="V500" i="14"/>
  <c r="S500" i="14"/>
  <c r="P500" i="14"/>
  <c r="X500" i="14" s="1"/>
  <c r="M500" i="14"/>
  <c r="J500" i="14"/>
  <c r="G500" i="14"/>
  <c r="X498" i="14"/>
  <c r="V498" i="14"/>
  <c r="S498" i="14"/>
  <c r="P498" i="14"/>
  <c r="M498" i="14"/>
  <c r="J498" i="14"/>
  <c r="G498" i="14"/>
  <c r="D498" i="14"/>
  <c r="X497" i="14"/>
  <c r="V497" i="14"/>
  <c r="S497" i="14"/>
  <c r="P497" i="14"/>
  <c r="M497" i="14"/>
  <c r="J497" i="14"/>
  <c r="G497" i="14"/>
  <c r="D497" i="14"/>
  <c r="X496" i="14"/>
  <c r="V496" i="14"/>
  <c r="S496" i="14"/>
  <c r="P496" i="14"/>
  <c r="M496" i="14"/>
  <c r="J496" i="14"/>
  <c r="G496" i="14"/>
  <c r="D496" i="14"/>
  <c r="X495" i="14"/>
  <c r="V495" i="14"/>
  <c r="S495" i="14"/>
  <c r="P495" i="14"/>
  <c r="M495" i="14"/>
  <c r="J495" i="14"/>
  <c r="G495" i="14"/>
  <c r="D495" i="14"/>
  <c r="X494" i="14"/>
  <c r="V494" i="14"/>
  <c r="S494" i="14"/>
  <c r="P494" i="14"/>
  <c r="M494" i="14"/>
  <c r="J494" i="14"/>
  <c r="G494" i="14"/>
  <c r="D494" i="14"/>
  <c r="X493" i="14"/>
  <c r="V493" i="14"/>
  <c r="S493" i="14"/>
  <c r="P493" i="14"/>
  <c r="M493" i="14"/>
  <c r="J493" i="14"/>
  <c r="G493" i="14"/>
  <c r="D493" i="14"/>
  <c r="X492" i="14"/>
  <c r="V492" i="14"/>
  <c r="S492" i="14"/>
  <c r="P492" i="14"/>
  <c r="M492" i="14"/>
  <c r="J492" i="14"/>
  <c r="G492" i="14"/>
  <c r="D492" i="14"/>
  <c r="X491" i="14"/>
  <c r="V491" i="14"/>
  <c r="S491" i="14"/>
  <c r="P491" i="14"/>
  <c r="M491" i="14"/>
  <c r="J491" i="14"/>
  <c r="G491" i="14"/>
  <c r="D491" i="14"/>
  <c r="X490" i="14"/>
  <c r="V490" i="14"/>
  <c r="S490" i="14"/>
  <c r="P490" i="14"/>
  <c r="M490" i="14"/>
  <c r="J490" i="14"/>
  <c r="G490" i="14"/>
  <c r="D490" i="14"/>
  <c r="X489" i="14"/>
  <c r="V489" i="14"/>
  <c r="S489" i="14"/>
  <c r="P489" i="14"/>
  <c r="M489" i="14"/>
  <c r="J489" i="14"/>
  <c r="G489" i="14"/>
  <c r="D489" i="14"/>
  <c r="X488" i="14"/>
  <c r="V488" i="14"/>
  <c r="S488" i="14"/>
  <c r="P488" i="14"/>
  <c r="M488" i="14"/>
  <c r="J488" i="14"/>
  <c r="G488" i="14"/>
  <c r="D488" i="14"/>
  <c r="X487" i="14"/>
  <c r="V487" i="14"/>
  <c r="S487" i="14"/>
  <c r="P487" i="14"/>
  <c r="M487" i="14"/>
  <c r="J487" i="14"/>
  <c r="G487" i="14"/>
  <c r="D487" i="14"/>
  <c r="X486" i="14"/>
  <c r="V486" i="14"/>
  <c r="S486" i="14"/>
  <c r="P486" i="14"/>
  <c r="M486" i="14"/>
  <c r="J486" i="14"/>
  <c r="G486" i="14"/>
  <c r="D486" i="14"/>
  <c r="X485" i="14"/>
  <c r="V485" i="14"/>
  <c r="S485" i="14"/>
  <c r="P485" i="14"/>
  <c r="M485" i="14"/>
  <c r="J485" i="14"/>
  <c r="G485" i="14"/>
  <c r="D485" i="14"/>
  <c r="X484" i="14"/>
  <c r="V484" i="14"/>
  <c r="S484" i="14"/>
  <c r="P484" i="14"/>
  <c r="M484" i="14"/>
  <c r="J484" i="14"/>
  <c r="G484" i="14"/>
  <c r="D484" i="14"/>
  <c r="X482" i="14"/>
  <c r="V482" i="14"/>
  <c r="S482" i="14"/>
  <c r="P482" i="14"/>
  <c r="M482" i="14"/>
  <c r="J482" i="14"/>
  <c r="G482" i="14"/>
  <c r="X481" i="14"/>
  <c r="V481" i="14"/>
  <c r="S481" i="14"/>
  <c r="P481" i="14"/>
  <c r="M481" i="14"/>
  <c r="J481" i="14"/>
  <c r="G481" i="14"/>
  <c r="V480" i="14"/>
  <c r="S480" i="14"/>
  <c r="X480" i="14" s="1"/>
  <c r="P480" i="14"/>
  <c r="M480" i="14"/>
  <c r="J480" i="14"/>
  <c r="G480" i="14"/>
  <c r="V471" i="14"/>
  <c r="S471" i="14"/>
  <c r="X471" i="14" s="1"/>
  <c r="P471" i="14"/>
  <c r="M471" i="14"/>
  <c r="J471" i="14"/>
  <c r="G471" i="14"/>
  <c r="X470" i="14"/>
  <c r="V470" i="14"/>
  <c r="S470" i="14"/>
  <c r="P470" i="14"/>
  <c r="M470" i="14"/>
  <c r="J470" i="14"/>
  <c r="G470" i="14"/>
  <c r="V469" i="14"/>
  <c r="S469" i="14"/>
  <c r="X469" i="14" s="1"/>
  <c r="P469" i="14"/>
  <c r="M469" i="14"/>
  <c r="J469" i="14"/>
  <c r="G469" i="14"/>
  <c r="V468" i="14"/>
  <c r="S468" i="14"/>
  <c r="X468" i="14" s="1"/>
  <c r="P468" i="14"/>
  <c r="M468" i="14"/>
  <c r="J468" i="14"/>
  <c r="G468" i="14"/>
  <c r="V467" i="14"/>
  <c r="S467" i="14"/>
  <c r="P467" i="14"/>
  <c r="X467" i="14" s="1"/>
  <c r="M467" i="14"/>
  <c r="J467" i="14"/>
  <c r="G467" i="14"/>
  <c r="V466" i="14"/>
  <c r="S466" i="14"/>
  <c r="P466" i="14"/>
  <c r="X466" i="14" s="1"/>
  <c r="M466" i="14"/>
  <c r="J466" i="14"/>
  <c r="G466" i="14"/>
  <c r="V465" i="14"/>
  <c r="S465" i="14"/>
  <c r="P465" i="14"/>
  <c r="X465" i="14" s="1"/>
  <c r="M465" i="14"/>
  <c r="J465" i="14"/>
  <c r="G465" i="14"/>
  <c r="V464" i="14"/>
  <c r="S464" i="14"/>
  <c r="P464" i="14"/>
  <c r="X464" i="14" s="1"/>
  <c r="M464" i="14"/>
  <c r="J464" i="14"/>
  <c r="G464" i="14"/>
  <c r="V463" i="14"/>
  <c r="S463" i="14"/>
  <c r="X463" i="14" s="1"/>
  <c r="P463" i="14"/>
  <c r="M463" i="14"/>
  <c r="J463" i="14"/>
  <c r="G463" i="14"/>
  <c r="X462" i="14"/>
  <c r="V462" i="14"/>
  <c r="S462" i="14"/>
  <c r="P462" i="14"/>
  <c r="M462" i="14"/>
  <c r="J462" i="14"/>
  <c r="G462" i="14"/>
  <c r="V460" i="14"/>
  <c r="S460" i="14"/>
  <c r="X460" i="14" s="1"/>
  <c r="P460" i="14"/>
  <c r="M460" i="14"/>
  <c r="J460" i="14"/>
  <c r="G460" i="14"/>
  <c r="D460" i="14"/>
  <c r="V459" i="14"/>
  <c r="S459" i="14"/>
  <c r="X459" i="14" s="1"/>
  <c r="P459" i="14"/>
  <c r="M459" i="14"/>
  <c r="J459" i="14"/>
  <c r="G459" i="14"/>
  <c r="D459" i="14"/>
  <c r="V458" i="14"/>
  <c r="S458" i="14"/>
  <c r="X458" i="14" s="1"/>
  <c r="P458" i="14"/>
  <c r="M458" i="14"/>
  <c r="J458" i="14"/>
  <c r="G458" i="14"/>
  <c r="D458" i="14"/>
  <c r="V457" i="14"/>
  <c r="S457" i="14"/>
  <c r="X457" i="14" s="1"/>
  <c r="P457" i="14"/>
  <c r="M457" i="14"/>
  <c r="J457" i="14"/>
  <c r="G457" i="14"/>
  <c r="D457" i="14"/>
  <c r="V456" i="14"/>
  <c r="S456" i="14"/>
  <c r="X456" i="14" s="1"/>
  <c r="P456" i="14"/>
  <c r="M456" i="14"/>
  <c r="J456" i="14"/>
  <c r="G456" i="14"/>
  <c r="D456" i="14"/>
  <c r="V455" i="14"/>
  <c r="S455" i="14"/>
  <c r="X455" i="14" s="1"/>
  <c r="P455" i="14"/>
  <c r="M455" i="14"/>
  <c r="J455" i="14"/>
  <c r="G455" i="14"/>
  <c r="D455" i="14"/>
  <c r="V454" i="14"/>
  <c r="S454" i="14"/>
  <c r="X454" i="14" s="1"/>
  <c r="P454" i="14"/>
  <c r="M454" i="14"/>
  <c r="J454" i="14"/>
  <c r="G454" i="14"/>
  <c r="D454" i="14"/>
  <c r="V453" i="14"/>
  <c r="S453" i="14"/>
  <c r="X453" i="14" s="1"/>
  <c r="P453" i="14"/>
  <c r="M453" i="14"/>
  <c r="J453" i="14"/>
  <c r="G453" i="14"/>
  <c r="D453" i="14"/>
  <c r="V452" i="14"/>
  <c r="S452" i="14"/>
  <c r="X452" i="14" s="1"/>
  <c r="P452" i="14"/>
  <c r="M452" i="14"/>
  <c r="J452" i="14"/>
  <c r="G452" i="14"/>
  <c r="D452" i="14"/>
  <c r="V451" i="14"/>
  <c r="S451" i="14"/>
  <c r="P451" i="14"/>
  <c r="X451" i="14" s="1"/>
  <c r="M451" i="14"/>
  <c r="J451" i="14"/>
  <c r="G451" i="14"/>
  <c r="D451" i="14"/>
  <c r="V450" i="14"/>
  <c r="S450" i="14"/>
  <c r="P450" i="14"/>
  <c r="X450" i="14" s="1"/>
  <c r="M450" i="14"/>
  <c r="J450" i="14"/>
  <c r="G450" i="14"/>
  <c r="D450" i="14"/>
  <c r="V449" i="14"/>
  <c r="S449" i="14"/>
  <c r="P449" i="14"/>
  <c r="X449" i="14" s="1"/>
  <c r="M449" i="14"/>
  <c r="J449" i="14"/>
  <c r="G449" i="14"/>
  <c r="D449" i="14"/>
  <c r="V448" i="14"/>
  <c r="S448" i="14"/>
  <c r="P448" i="14"/>
  <c r="X448" i="14" s="1"/>
  <c r="M448" i="14"/>
  <c r="J448" i="14"/>
  <c r="G448" i="14"/>
  <c r="D448" i="14"/>
  <c r="V447" i="14"/>
  <c r="S447" i="14"/>
  <c r="P447" i="14"/>
  <c r="X447" i="14" s="1"/>
  <c r="M447" i="14"/>
  <c r="J447" i="14"/>
  <c r="G447" i="14"/>
  <c r="D447" i="14"/>
  <c r="V446" i="14"/>
  <c r="S446" i="14"/>
  <c r="P446" i="14"/>
  <c r="X446" i="14" s="1"/>
  <c r="M446" i="14"/>
  <c r="J446" i="14"/>
  <c r="G446" i="14"/>
  <c r="D446" i="14"/>
  <c r="V444" i="14"/>
  <c r="S444" i="14"/>
  <c r="P444" i="14"/>
  <c r="X444" i="14" s="1"/>
  <c r="M444" i="14"/>
  <c r="J444" i="14"/>
  <c r="G444" i="14"/>
  <c r="X443" i="14"/>
  <c r="V443" i="14"/>
  <c r="S443" i="14"/>
  <c r="P443" i="14"/>
  <c r="M443" i="14"/>
  <c r="J443" i="14"/>
  <c r="G443" i="14"/>
  <c r="V442" i="14"/>
  <c r="S442" i="14"/>
  <c r="P442" i="14"/>
  <c r="X442" i="14" s="1"/>
  <c r="M442" i="14"/>
  <c r="J442" i="14"/>
  <c r="G442" i="14"/>
  <c r="V433" i="14"/>
  <c r="S433" i="14"/>
  <c r="X433" i="14" s="1"/>
  <c r="P433" i="14"/>
  <c r="M433" i="14"/>
  <c r="J433" i="14"/>
  <c r="G433" i="14"/>
  <c r="X432" i="14"/>
  <c r="V432" i="14"/>
  <c r="S432" i="14"/>
  <c r="P432" i="14"/>
  <c r="M432" i="14"/>
  <c r="J432" i="14"/>
  <c r="G432" i="14"/>
  <c r="V431" i="14"/>
  <c r="S431" i="14"/>
  <c r="P431" i="14"/>
  <c r="X431" i="14" s="1"/>
  <c r="M431" i="14"/>
  <c r="J431" i="14"/>
  <c r="G431" i="14"/>
  <c r="V430" i="14"/>
  <c r="S430" i="14"/>
  <c r="P430" i="14"/>
  <c r="X430" i="14" s="1"/>
  <c r="M430" i="14"/>
  <c r="J430" i="14"/>
  <c r="G430" i="14"/>
  <c r="V429" i="14"/>
  <c r="S429" i="14"/>
  <c r="P429" i="14"/>
  <c r="X429" i="14" s="1"/>
  <c r="M429" i="14"/>
  <c r="J429" i="14"/>
  <c r="G429" i="14"/>
  <c r="V428" i="14"/>
  <c r="S428" i="14"/>
  <c r="P428" i="14"/>
  <c r="X428" i="14" s="1"/>
  <c r="M428" i="14"/>
  <c r="J428" i="14"/>
  <c r="G428" i="14"/>
  <c r="V427" i="14"/>
  <c r="S427" i="14"/>
  <c r="P427" i="14"/>
  <c r="M427" i="14"/>
  <c r="J427" i="14"/>
  <c r="X427" i="14" s="1"/>
  <c r="G427" i="14"/>
  <c r="V426" i="14"/>
  <c r="S426" i="14"/>
  <c r="P426" i="14"/>
  <c r="M426" i="14"/>
  <c r="J426" i="14"/>
  <c r="G426" i="14"/>
  <c r="X426" i="14" s="1"/>
  <c r="V425" i="14"/>
  <c r="S425" i="14"/>
  <c r="X425" i="14" s="1"/>
  <c r="P425" i="14"/>
  <c r="M425" i="14"/>
  <c r="J425" i="14"/>
  <c r="G425" i="14"/>
  <c r="X424" i="14"/>
  <c r="V424" i="14"/>
  <c r="S424" i="14"/>
  <c r="P424" i="14"/>
  <c r="M424" i="14"/>
  <c r="J424" i="14"/>
  <c r="G424" i="14"/>
  <c r="V422" i="14"/>
  <c r="S422" i="14"/>
  <c r="P422" i="14"/>
  <c r="X422" i="14" s="1"/>
  <c r="M422" i="14"/>
  <c r="J422" i="14"/>
  <c r="G422" i="14"/>
  <c r="D422" i="14"/>
  <c r="V421" i="14"/>
  <c r="S421" i="14"/>
  <c r="P421" i="14"/>
  <c r="X421" i="14" s="1"/>
  <c r="M421" i="14"/>
  <c r="J421" i="14"/>
  <c r="G421" i="14"/>
  <c r="D421" i="14"/>
  <c r="V420" i="14"/>
  <c r="S420" i="14"/>
  <c r="P420" i="14"/>
  <c r="X420" i="14" s="1"/>
  <c r="M420" i="14"/>
  <c r="J420" i="14"/>
  <c r="G420" i="14"/>
  <c r="D420" i="14"/>
  <c r="V419" i="14"/>
  <c r="S419" i="14"/>
  <c r="P419" i="14"/>
  <c r="X419" i="14" s="1"/>
  <c r="M419" i="14"/>
  <c r="J419" i="14"/>
  <c r="G419" i="14"/>
  <c r="D419" i="14"/>
  <c r="V418" i="14"/>
  <c r="S418" i="14"/>
  <c r="P418" i="14"/>
  <c r="X418" i="14" s="1"/>
  <c r="M418" i="14"/>
  <c r="J418" i="14"/>
  <c r="G418" i="14"/>
  <c r="D418" i="14"/>
  <c r="V417" i="14"/>
  <c r="S417" i="14"/>
  <c r="P417" i="14"/>
  <c r="X417" i="14" s="1"/>
  <c r="M417" i="14"/>
  <c r="J417" i="14"/>
  <c r="G417" i="14"/>
  <c r="D417" i="14"/>
  <c r="V416" i="14"/>
  <c r="S416" i="14"/>
  <c r="P416" i="14"/>
  <c r="X416" i="14" s="1"/>
  <c r="M416" i="14"/>
  <c r="J416" i="14"/>
  <c r="G416" i="14"/>
  <c r="D416" i="14"/>
  <c r="V415" i="14"/>
  <c r="S415" i="14"/>
  <c r="P415" i="14"/>
  <c r="X415" i="14" s="1"/>
  <c r="M415" i="14"/>
  <c r="J415" i="14"/>
  <c r="G415" i="14"/>
  <c r="D415" i="14"/>
  <c r="V414" i="14"/>
  <c r="S414" i="14"/>
  <c r="P414" i="14"/>
  <c r="X414" i="14" s="1"/>
  <c r="M414" i="14"/>
  <c r="J414" i="14"/>
  <c r="G414" i="14"/>
  <c r="D414" i="14"/>
  <c r="V413" i="14"/>
  <c r="S413" i="14"/>
  <c r="P413" i="14"/>
  <c r="X413" i="14" s="1"/>
  <c r="M413" i="14"/>
  <c r="J413" i="14"/>
  <c r="G413" i="14"/>
  <c r="D413" i="14"/>
  <c r="V412" i="14"/>
  <c r="S412" i="14"/>
  <c r="P412" i="14"/>
  <c r="X412" i="14" s="1"/>
  <c r="M412" i="14"/>
  <c r="J412" i="14"/>
  <c r="G412" i="14"/>
  <c r="D412" i="14"/>
  <c r="V411" i="14"/>
  <c r="S411" i="14"/>
  <c r="P411" i="14"/>
  <c r="X411" i="14" s="1"/>
  <c r="M411" i="14"/>
  <c r="J411" i="14"/>
  <c r="G411" i="14"/>
  <c r="D411" i="14"/>
  <c r="V410" i="14"/>
  <c r="S410" i="14"/>
  <c r="P410" i="14"/>
  <c r="X410" i="14" s="1"/>
  <c r="M410" i="14"/>
  <c r="J410" i="14"/>
  <c r="G410" i="14"/>
  <c r="D410" i="14"/>
  <c r="V409" i="14"/>
  <c r="S409" i="14"/>
  <c r="P409" i="14"/>
  <c r="X409" i="14" s="1"/>
  <c r="M409" i="14"/>
  <c r="J409" i="14"/>
  <c r="G409" i="14"/>
  <c r="D409" i="14"/>
  <c r="V408" i="14"/>
  <c r="S408" i="14"/>
  <c r="P408" i="14"/>
  <c r="X408" i="14" s="1"/>
  <c r="M408" i="14"/>
  <c r="J408" i="14"/>
  <c r="G408" i="14"/>
  <c r="D408" i="14"/>
  <c r="V406" i="14"/>
  <c r="S406" i="14"/>
  <c r="P406" i="14"/>
  <c r="X406" i="14" s="1"/>
  <c r="M406" i="14"/>
  <c r="J406" i="14"/>
  <c r="G406" i="14"/>
  <c r="X405" i="14"/>
  <c r="V405" i="14"/>
  <c r="S405" i="14"/>
  <c r="P405" i="14"/>
  <c r="M405" i="14"/>
  <c r="J405" i="14"/>
  <c r="G405" i="14"/>
  <c r="V404" i="14"/>
  <c r="S404" i="14"/>
  <c r="P404" i="14"/>
  <c r="X404" i="14" s="1"/>
  <c r="M404" i="14"/>
  <c r="J404" i="14"/>
  <c r="G404" i="14"/>
  <c r="V395" i="14"/>
  <c r="S395" i="14"/>
  <c r="X395" i="14" s="1"/>
  <c r="P395" i="14"/>
  <c r="M395" i="14"/>
  <c r="J395" i="14"/>
  <c r="G395" i="14"/>
  <c r="X394" i="14"/>
  <c r="V394" i="14"/>
  <c r="S394" i="14"/>
  <c r="P394" i="14"/>
  <c r="M394" i="14"/>
  <c r="J394" i="14"/>
  <c r="G394" i="14"/>
  <c r="V393" i="14"/>
  <c r="S393" i="14"/>
  <c r="P393" i="14"/>
  <c r="X393" i="14" s="1"/>
  <c r="M393" i="14"/>
  <c r="J393" i="14"/>
  <c r="G393" i="14"/>
  <c r="V392" i="14"/>
  <c r="S392" i="14"/>
  <c r="P392" i="14"/>
  <c r="X392" i="14" s="1"/>
  <c r="M392" i="14"/>
  <c r="J392" i="14"/>
  <c r="G392" i="14"/>
  <c r="V391" i="14"/>
  <c r="S391" i="14"/>
  <c r="P391" i="14"/>
  <c r="X391" i="14" s="1"/>
  <c r="M391" i="14"/>
  <c r="J391" i="14"/>
  <c r="G391" i="14"/>
  <c r="V390" i="14"/>
  <c r="S390" i="14"/>
  <c r="P390" i="14"/>
  <c r="X390" i="14" s="1"/>
  <c r="M390" i="14"/>
  <c r="J390" i="14"/>
  <c r="G390" i="14"/>
  <c r="V389" i="14"/>
  <c r="S389" i="14"/>
  <c r="P389" i="14"/>
  <c r="M389" i="14"/>
  <c r="J389" i="14"/>
  <c r="X389" i="14" s="1"/>
  <c r="G389" i="14"/>
  <c r="V388" i="14"/>
  <c r="S388" i="14"/>
  <c r="P388" i="14"/>
  <c r="M388" i="14"/>
  <c r="J388" i="14"/>
  <c r="G388" i="14"/>
  <c r="X388" i="14" s="1"/>
  <c r="V387" i="14"/>
  <c r="S387" i="14"/>
  <c r="X387" i="14" s="1"/>
  <c r="P387" i="14"/>
  <c r="M387" i="14"/>
  <c r="J387" i="14"/>
  <c r="G387" i="14"/>
  <c r="X386" i="14"/>
  <c r="V386" i="14"/>
  <c r="S386" i="14"/>
  <c r="P386" i="14"/>
  <c r="M386" i="14"/>
  <c r="J386" i="14"/>
  <c r="G386" i="14"/>
  <c r="V384" i="14"/>
  <c r="S384" i="14"/>
  <c r="P384" i="14"/>
  <c r="X384" i="14" s="1"/>
  <c r="M384" i="14"/>
  <c r="J384" i="14"/>
  <c r="G384" i="14"/>
  <c r="D384" i="14"/>
  <c r="V383" i="14"/>
  <c r="S383" i="14"/>
  <c r="P383" i="14"/>
  <c r="X383" i="14" s="1"/>
  <c r="M383" i="14"/>
  <c r="J383" i="14"/>
  <c r="G383" i="14"/>
  <c r="D383" i="14"/>
  <c r="V382" i="14"/>
  <c r="S382" i="14"/>
  <c r="P382" i="14"/>
  <c r="X382" i="14" s="1"/>
  <c r="M382" i="14"/>
  <c r="J382" i="14"/>
  <c r="G382" i="14"/>
  <c r="D382" i="14"/>
  <c r="V381" i="14"/>
  <c r="S381" i="14"/>
  <c r="P381" i="14"/>
  <c r="X381" i="14" s="1"/>
  <c r="M381" i="14"/>
  <c r="J381" i="14"/>
  <c r="G381" i="14"/>
  <c r="D381" i="14"/>
  <c r="V380" i="14"/>
  <c r="S380" i="14"/>
  <c r="P380" i="14"/>
  <c r="X380" i="14" s="1"/>
  <c r="M380" i="14"/>
  <c r="J380" i="14"/>
  <c r="G380" i="14"/>
  <c r="D380" i="14"/>
  <c r="V379" i="14"/>
  <c r="S379" i="14"/>
  <c r="P379" i="14"/>
  <c r="X379" i="14" s="1"/>
  <c r="M379" i="14"/>
  <c r="J379" i="14"/>
  <c r="G379" i="14"/>
  <c r="D379" i="14"/>
  <c r="V378" i="14"/>
  <c r="S378" i="14"/>
  <c r="P378" i="14"/>
  <c r="X378" i="14" s="1"/>
  <c r="M378" i="14"/>
  <c r="J378" i="14"/>
  <c r="G378" i="14"/>
  <c r="D378" i="14"/>
  <c r="V377" i="14"/>
  <c r="S377" i="14"/>
  <c r="P377" i="14"/>
  <c r="X377" i="14" s="1"/>
  <c r="M377" i="14"/>
  <c r="J377" i="14"/>
  <c r="G377" i="14"/>
  <c r="D377" i="14"/>
  <c r="V376" i="14"/>
  <c r="S376" i="14"/>
  <c r="P376" i="14"/>
  <c r="X376" i="14" s="1"/>
  <c r="M376" i="14"/>
  <c r="J376" i="14"/>
  <c r="G376" i="14"/>
  <c r="D376" i="14"/>
  <c r="V375" i="14"/>
  <c r="S375" i="14"/>
  <c r="P375" i="14"/>
  <c r="X375" i="14" s="1"/>
  <c r="M375" i="14"/>
  <c r="J375" i="14"/>
  <c r="G375" i="14"/>
  <c r="D375" i="14"/>
  <c r="V374" i="14"/>
  <c r="S374" i="14"/>
  <c r="P374" i="14"/>
  <c r="X374" i="14" s="1"/>
  <c r="M374" i="14"/>
  <c r="J374" i="14"/>
  <c r="G374" i="14"/>
  <c r="D374" i="14"/>
  <c r="V373" i="14"/>
  <c r="S373" i="14"/>
  <c r="P373" i="14"/>
  <c r="X373" i="14" s="1"/>
  <c r="M373" i="14"/>
  <c r="J373" i="14"/>
  <c r="G373" i="14"/>
  <c r="D373" i="14"/>
  <c r="V372" i="14"/>
  <c r="S372" i="14"/>
  <c r="P372" i="14"/>
  <c r="X372" i="14" s="1"/>
  <c r="M372" i="14"/>
  <c r="J372" i="14"/>
  <c r="G372" i="14"/>
  <c r="D372" i="14"/>
  <c r="V371" i="14"/>
  <c r="S371" i="14"/>
  <c r="P371" i="14"/>
  <c r="X371" i="14" s="1"/>
  <c r="M371" i="14"/>
  <c r="J371" i="14"/>
  <c r="G371" i="14"/>
  <c r="D371" i="14"/>
  <c r="V370" i="14"/>
  <c r="S370" i="14"/>
  <c r="P370" i="14"/>
  <c r="X370" i="14" s="1"/>
  <c r="M370" i="14"/>
  <c r="J370" i="14"/>
  <c r="G370" i="14"/>
  <c r="D370" i="14"/>
  <c r="V368" i="14"/>
  <c r="S368" i="14"/>
  <c r="P368" i="14"/>
  <c r="X368" i="14" s="1"/>
  <c r="M368" i="14"/>
  <c r="J368" i="14"/>
  <c r="G368" i="14"/>
  <c r="V367" i="14"/>
  <c r="S367" i="14"/>
  <c r="X367" i="14" s="1"/>
  <c r="P367" i="14"/>
  <c r="M367" i="14"/>
  <c r="J367" i="14"/>
  <c r="G367" i="14"/>
  <c r="V366" i="14"/>
  <c r="S366" i="14"/>
  <c r="P366" i="14"/>
  <c r="X366" i="14" s="1"/>
  <c r="M366" i="14"/>
  <c r="J366" i="14"/>
  <c r="G366" i="14"/>
  <c r="V357" i="14"/>
  <c r="S357" i="14"/>
  <c r="P357" i="14"/>
  <c r="X357" i="14" s="1"/>
  <c r="M357" i="14"/>
  <c r="J357" i="14"/>
  <c r="G357" i="14"/>
  <c r="V356" i="14"/>
  <c r="S356" i="14"/>
  <c r="P356" i="14"/>
  <c r="M356" i="14"/>
  <c r="J356" i="14"/>
  <c r="X356" i="14" s="1"/>
  <c r="G356" i="14"/>
  <c r="V355" i="14"/>
  <c r="S355" i="14"/>
  <c r="X355" i="14" s="1"/>
  <c r="P355" i="14"/>
  <c r="M355" i="14"/>
  <c r="J355" i="14"/>
  <c r="G355" i="14"/>
  <c r="X354" i="14"/>
  <c r="V354" i="14"/>
  <c r="S354" i="14"/>
  <c r="P354" i="14"/>
  <c r="M354" i="14"/>
  <c r="J354" i="14"/>
  <c r="G354" i="14"/>
  <c r="V353" i="14"/>
  <c r="X353" i="14" s="1"/>
  <c r="S353" i="14"/>
  <c r="P353" i="14"/>
  <c r="M353" i="14"/>
  <c r="J353" i="14"/>
  <c r="G353" i="14"/>
  <c r="V352" i="14"/>
  <c r="S352" i="14"/>
  <c r="P352" i="14"/>
  <c r="X352" i="14" s="1"/>
  <c r="M352" i="14"/>
  <c r="J352" i="14"/>
  <c r="G352" i="14"/>
  <c r="V351" i="14"/>
  <c r="S351" i="14"/>
  <c r="P351" i="14"/>
  <c r="X351" i="14" s="1"/>
  <c r="M351" i="14"/>
  <c r="J351" i="14"/>
  <c r="G351" i="14"/>
  <c r="V350" i="14"/>
  <c r="S350" i="14"/>
  <c r="P350" i="14"/>
  <c r="X350" i="14" s="1"/>
  <c r="M350" i="14"/>
  <c r="J350" i="14"/>
  <c r="G350" i="14"/>
  <c r="V349" i="14"/>
  <c r="S349" i="14"/>
  <c r="P349" i="14"/>
  <c r="M349" i="14"/>
  <c r="X349" i="14" s="1"/>
  <c r="J349" i="14"/>
  <c r="G349" i="14"/>
  <c r="V348" i="14"/>
  <c r="S348" i="14"/>
  <c r="P348" i="14"/>
  <c r="M348" i="14"/>
  <c r="J348" i="14"/>
  <c r="G348" i="14"/>
  <c r="X348" i="14" s="1"/>
  <c r="V346" i="14"/>
  <c r="S346" i="14"/>
  <c r="P346" i="14"/>
  <c r="X346" i="14" s="1"/>
  <c r="M346" i="14"/>
  <c r="J346" i="14"/>
  <c r="G346" i="14"/>
  <c r="D346" i="14"/>
  <c r="V345" i="14"/>
  <c r="S345" i="14"/>
  <c r="P345" i="14"/>
  <c r="X345" i="14" s="1"/>
  <c r="M345" i="14"/>
  <c r="J345" i="14"/>
  <c r="G345" i="14"/>
  <c r="D345" i="14"/>
  <c r="V344" i="14"/>
  <c r="S344" i="14"/>
  <c r="P344" i="14"/>
  <c r="X344" i="14" s="1"/>
  <c r="M344" i="14"/>
  <c r="J344" i="14"/>
  <c r="G344" i="14"/>
  <c r="D344" i="14"/>
  <c r="V343" i="14"/>
  <c r="S343" i="14"/>
  <c r="P343" i="14"/>
  <c r="X343" i="14" s="1"/>
  <c r="M343" i="14"/>
  <c r="J343" i="14"/>
  <c r="G343" i="14"/>
  <c r="D343" i="14"/>
  <c r="V342" i="14"/>
  <c r="S342" i="14"/>
  <c r="P342" i="14"/>
  <c r="X342" i="14" s="1"/>
  <c r="M342" i="14"/>
  <c r="J342" i="14"/>
  <c r="G342" i="14"/>
  <c r="D342" i="14"/>
  <c r="V341" i="14"/>
  <c r="S341" i="14"/>
  <c r="P341" i="14"/>
  <c r="X341" i="14" s="1"/>
  <c r="M341" i="14"/>
  <c r="J341" i="14"/>
  <c r="G341" i="14"/>
  <c r="D341" i="14"/>
  <c r="V340" i="14"/>
  <c r="S340" i="14"/>
  <c r="P340" i="14"/>
  <c r="X340" i="14" s="1"/>
  <c r="M340" i="14"/>
  <c r="J340" i="14"/>
  <c r="G340" i="14"/>
  <c r="D340" i="14"/>
  <c r="V339" i="14"/>
  <c r="S339" i="14"/>
  <c r="P339" i="14"/>
  <c r="X339" i="14" s="1"/>
  <c r="M339" i="14"/>
  <c r="J339" i="14"/>
  <c r="G339" i="14"/>
  <c r="D339" i="14"/>
  <c r="V338" i="14"/>
  <c r="S338" i="14"/>
  <c r="P338" i="14"/>
  <c r="X338" i="14" s="1"/>
  <c r="M338" i="14"/>
  <c r="J338" i="14"/>
  <c r="G338" i="14"/>
  <c r="D338" i="14"/>
  <c r="V337" i="14"/>
  <c r="S337" i="14"/>
  <c r="P337" i="14"/>
  <c r="X337" i="14" s="1"/>
  <c r="M337" i="14"/>
  <c r="J337" i="14"/>
  <c r="G337" i="14"/>
  <c r="D337" i="14"/>
  <c r="V336" i="14"/>
  <c r="S336" i="14"/>
  <c r="P336" i="14"/>
  <c r="X336" i="14" s="1"/>
  <c r="M336" i="14"/>
  <c r="J336" i="14"/>
  <c r="G336" i="14"/>
  <c r="D336" i="14"/>
  <c r="V335" i="14"/>
  <c r="S335" i="14"/>
  <c r="P335" i="14"/>
  <c r="X335" i="14" s="1"/>
  <c r="M335" i="14"/>
  <c r="J335" i="14"/>
  <c r="G335" i="14"/>
  <c r="D335" i="14"/>
  <c r="V334" i="14"/>
  <c r="S334" i="14"/>
  <c r="P334" i="14"/>
  <c r="X334" i="14" s="1"/>
  <c r="M334" i="14"/>
  <c r="J334" i="14"/>
  <c r="G334" i="14"/>
  <c r="D334" i="14"/>
  <c r="V333" i="14"/>
  <c r="S333" i="14"/>
  <c r="P333" i="14"/>
  <c r="X333" i="14" s="1"/>
  <c r="M333" i="14"/>
  <c r="J333" i="14"/>
  <c r="G333" i="14"/>
  <c r="D333" i="14"/>
  <c r="V332" i="14"/>
  <c r="S332" i="14"/>
  <c r="P332" i="14"/>
  <c r="X332" i="14" s="1"/>
  <c r="M332" i="14"/>
  <c r="J332" i="14"/>
  <c r="G332" i="14"/>
  <c r="D332" i="14"/>
  <c r="V330" i="14"/>
  <c r="S330" i="14"/>
  <c r="P330" i="14"/>
  <c r="X330" i="14" s="1"/>
  <c r="M330" i="14"/>
  <c r="J330" i="14"/>
  <c r="G330" i="14"/>
  <c r="X329" i="14"/>
  <c r="V329" i="14"/>
  <c r="S329" i="14"/>
  <c r="P329" i="14"/>
  <c r="M329" i="14"/>
  <c r="J329" i="14"/>
  <c r="G329" i="14"/>
  <c r="V328" i="14"/>
  <c r="S328" i="14"/>
  <c r="P328" i="14"/>
  <c r="X328" i="14" s="1"/>
  <c r="M328" i="14"/>
  <c r="J328" i="14"/>
  <c r="G328" i="14"/>
  <c r="V319" i="14"/>
  <c r="S319" i="14"/>
  <c r="X319" i="14" s="1"/>
  <c r="P319" i="14"/>
  <c r="M319" i="14"/>
  <c r="J319" i="14"/>
  <c r="G319" i="14"/>
  <c r="X318" i="14"/>
  <c r="V318" i="14"/>
  <c r="S318" i="14"/>
  <c r="P318" i="14"/>
  <c r="M318" i="14"/>
  <c r="J318" i="14"/>
  <c r="G318" i="14"/>
  <c r="V317" i="14"/>
  <c r="S317" i="14"/>
  <c r="P317" i="14"/>
  <c r="X317" i="14" s="1"/>
  <c r="M317" i="14"/>
  <c r="J317" i="14"/>
  <c r="G317" i="14"/>
  <c r="V316" i="14"/>
  <c r="S316" i="14"/>
  <c r="P316" i="14"/>
  <c r="X316" i="14" s="1"/>
  <c r="M316" i="14"/>
  <c r="J316" i="14"/>
  <c r="G316" i="14"/>
  <c r="V315" i="14"/>
  <c r="S315" i="14"/>
  <c r="P315" i="14"/>
  <c r="X315" i="14" s="1"/>
  <c r="M315" i="14"/>
  <c r="J315" i="14"/>
  <c r="G315" i="14"/>
  <c r="V314" i="14"/>
  <c r="S314" i="14"/>
  <c r="P314" i="14"/>
  <c r="X314" i="14" s="1"/>
  <c r="M314" i="14"/>
  <c r="J314" i="14"/>
  <c r="G314" i="14"/>
  <c r="V313" i="14"/>
  <c r="S313" i="14"/>
  <c r="P313" i="14"/>
  <c r="M313" i="14"/>
  <c r="J313" i="14"/>
  <c r="X313" i="14" s="1"/>
  <c r="G313" i="14"/>
  <c r="V312" i="14"/>
  <c r="S312" i="14"/>
  <c r="P312" i="14"/>
  <c r="M312" i="14"/>
  <c r="J312" i="14"/>
  <c r="G312" i="14"/>
  <c r="X312" i="14" s="1"/>
  <c r="V311" i="14"/>
  <c r="S311" i="14"/>
  <c r="X311" i="14" s="1"/>
  <c r="P311" i="14"/>
  <c r="M311" i="14"/>
  <c r="J311" i="14"/>
  <c r="G311" i="14"/>
  <c r="X310" i="14"/>
  <c r="V310" i="14"/>
  <c r="S310" i="14"/>
  <c r="P310" i="14"/>
  <c r="M310" i="14"/>
  <c r="J310" i="14"/>
  <c r="G310" i="14"/>
  <c r="V308" i="14"/>
  <c r="S308" i="14"/>
  <c r="P308" i="14"/>
  <c r="X308" i="14" s="1"/>
  <c r="M308" i="14"/>
  <c r="J308" i="14"/>
  <c r="G308" i="14"/>
  <c r="D308" i="14"/>
  <c r="V307" i="14"/>
  <c r="S307" i="14"/>
  <c r="P307" i="14"/>
  <c r="X307" i="14" s="1"/>
  <c r="M307" i="14"/>
  <c r="J307" i="14"/>
  <c r="G307" i="14"/>
  <c r="D307" i="14"/>
  <c r="V306" i="14"/>
  <c r="S306" i="14"/>
  <c r="P306" i="14"/>
  <c r="X306" i="14" s="1"/>
  <c r="M306" i="14"/>
  <c r="J306" i="14"/>
  <c r="G306" i="14"/>
  <c r="D306" i="14"/>
  <c r="V305" i="14"/>
  <c r="S305" i="14"/>
  <c r="P305" i="14"/>
  <c r="X305" i="14" s="1"/>
  <c r="M305" i="14"/>
  <c r="J305" i="14"/>
  <c r="G305" i="14"/>
  <c r="D305" i="14"/>
  <c r="V304" i="14"/>
  <c r="S304" i="14"/>
  <c r="P304" i="14"/>
  <c r="X304" i="14" s="1"/>
  <c r="M304" i="14"/>
  <c r="J304" i="14"/>
  <c r="G304" i="14"/>
  <c r="D304" i="14"/>
  <c r="V303" i="14"/>
  <c r="S303" i="14"/>
  <c r="P303" i="14"/>
  <c r="X303" i="14" s="1"/>
  <c r="M303" i="14"/>
  <c r="J303" i="14"/>
  <c r="G303" i="14"/>
  <c r="D303" i="14"/>
  <c r="V302" i="14"/>
  <c r="S302" i="14"/>
  <c r="P302" i="14"/>
  <c r="X302" i="14" s="1"/>
  <c r="M302" i="14"/>
  <c r="J302" i="14"/>
  <c r="G302" i="14"/>
  <c r="D302" i="14"/>
  <c r="V301" i="14"/>
  <c r="S301" i="14"/>
  <c r="P301" i="14"/>
  <c r="X301" i="14" s="1"/>
  <c r="M301" i="14"/>
  <c r="J301" i="14"/>
  <c r="G301" i="14"/>
  <c r="D301" i="14"/>
  <c r="V300" i="14"/>
  <c r="S300" i="14"/>
  <c r="P300" i="14"/>
  <c r="X300" i="14" s="1"/>
  <c r="M300" i="14"/>
  <c r="J300" i="14"/>
  <c r="G300" i="14"/>
  <c r="D300" i="14"/>
  <c r="V299" i="14"/>
  <c r="S299" i="14"/>
  <c r="P299" i="14"/>
  <c r="X299" i="14" s="1"/>
  <c r="M299" i="14"/>
  <c r="J299" i="14"/>
  <c r="G299" i="14"/>
  <c r="D299" i="14"/>
  <c r="V298" i="14"/>
  <c r="S298" i="14"/>
  <c r="P298" i="14"/>
  <c r="X298" i="14" s="1"/>
  <c r="M298" i="14"/>
  <c r="J298" i="14"/>
  <c r="G298" i="14"/>
  <c r="D298" i="14"/>
  <c r="V297" i="14"/>
  <c r="S297" i="14"/>
  <c r="P297" i="14"/>
  <c r="X297" i="14" s="1"/>
  <c r="M297" i="14"/>
  <c r="J297" i="14"/>
  <c r="G297" i="14"/>
  <c r="D297" i="14"/>
  <c r="V296" i="14"/>
  <c r="S296" i="14"/>
  <c r="P296" i="14"/>
  <c r="X296" i="14" s="1"/>
  <c r="M296" i="14"/>
  <c r="J296" i="14"/>
  <c r="G296" i="14"/>
  <c r="D296" i="14"/>
  <c r="V295" i="14"/>
  <c r="S295" i="14"/>
  <c r="P295" i="14"/>
  <c r="X295" i="14" s="1"/>
  <c r="M295" i="14"/>
  <c r="J295" i="14"/>
  <c r="G295" i="14"/>
  <c r="D295" i="14"/>
  <c r="V294" i="14"/>
  <c r="S294" i="14"/>
  <c r="P294" i="14"/>
  <c r="X294" i="14" s="1"/>
  <c r="M294" i="14"/>
  <c r="J294" i="14"/>
  <c r="G294" i="14"/>
  <c r="D294" i="14"/>
  <c r="V292" i="14"/>
  <c r="S292" i="14"/>
  <c r="P292" i="14"/>
  <c r="X292" i="14" s="1"/>
  <c r="M292" i="14"/>
  <c r="J292" i="14"/>
  <c r="G292" i="14"/>
  <c r="V291" i="14"/>
  <c r="S291" i="14"/>
  <c r="X291" i="14" s="1"/>
  <c r="P291" i="14"/>
  <c r="M291" i="14"/>
  <c r="J291" i="14"/>
  <c r="G291" i="14"/>
  <c r="V290" i="14"/>
  <c r="S290" i="14"/>
  <c r="P290" i="14"/>
  <c r="X290" i="14" s="1"/>
  <c r="M290" i="14"/>
  <c r="J290" i="14"/>
  <c r="G290" i="14"/>
  <c r="V281" i="14"/>
  <c r="X281" i="14" s="1"/>
  <c r="S281" i="14"/>
  <c r="P281" i="14"/>
  <c r="M281" i="14"/>
  <c r="J281" i="14"/>
  <c r="G281" i="14"/>
  <c r="X280" i="14"/>
  <c r="V280" i="14"/>
  <c r="S280" i="14"/>
  <c r="P280" i="14"/>
  <c r="M280" i="14"/>
  <c r="J280" i="14"/>
  <c r="G280" i="14"/>
  <c r="V279" i="14"/>
  <c r="S279" i="14"/>
  <c r="P279" i="14"/>
  <c r="X279" i="14" s="1"/>
  <c r="M279" i="14"/>
  <c r="J279" i="14"/>
  <c r="G279" i="14"/>
  <c r="V278" i="14"/>
  <c r="S278" i="14"/>
  <c r="P278" i="14"/>
  <c r="X278" i="14" s="1"/>
  <c r="M278" i="14"/>
  <c r="J278" i="14"/>
  <c r="G278" i="14"/>
  <c r="V277" i="14"/>
  <c r="S277" i="14"/>
  <c r="P277" i="14"/>
  <c r="X277" i="14" s="1"/>
  <c r="M277" i="14"/>
  <c r="J277" i="14"/>
  <c r="G277" i="14"/>
  <c r="V276" i="14"/>
  <c r="S276" i="14"/>
  <c r="P276" i="14"/>
  <c r="X276" i="14" s="1"/>
  <c r="M276" i="14"/>
  <c r="J276" i="14"/>
  <c r="G276" i="14"/>
  <c r="V275" i="14"/>
  <c r="S275" i="14"/>
  <c r="P275" i="14"/>
  <c r="X275" i="14" s="1"/>
  <c r="M275" i="14"/>
  <c r="J275" i="14"/>
  <c r="G275" i="14"/>
  <c r="V274" i="14"/>
  <c r="S274" i="14"/>
  <c r="P274" i="14"/>
  <c r="M274" i="14"/>
  <c r="J274" i="14"/>
  <c r="G274" i="14"/>
  <c r="X274" i="14" s="1"/>
  <c r="V273" i="14"/>
  <c r="X273" i="14" s="1"/>
  <c r="S273" i="14"/>
  <c r="P273" i="14"/>
  <c r="M273" i="14"/>
  <c r="J273" i="14"/>
  <c r="G273" i="14"/>
  <c r="X272" i="14"/>
  <c r="V272" i="14"/>
  <c r="S272" i="14"/>
  <c r="P272" i="14"/>
  <c r="M272" i="14"/>
  <c r="J272" i="14"/>
  <c r="G272" i="14"/>
  <c r="V270" i="14"/>
  <c r="S270" i="14"/>
  <c r="P270" i="14"/>
  <c r="X270" i="14" s="1"/>
  <c r="M270" i="14"/>
  <c r="J270" i="14"/>
  <c r="G270" i="14"/>
  <c r="D270" i="14"/>
  <c r="V269" i="14"/>
  <c r="S269" i="14"/>
  <c r="P269" i="14"/>
  <c r="X269" i="14" s="1"/>
  <c r="M269" i="14"/>
  <c r="J269" i="14"/>
  <c r="G269" i="14"/>
  <c r="D269" i="14"/>
  <c r="V268" i="14"/>
  <c r="S268" i="14"/>
  <c r="P268" i="14"/>
  <c r="X268" i="14" s="1"/>
  <c r="M268" i="14"/>
  <c r="J268" i="14"/>
  <c r="G268" i="14"/>
  <c r="D268" i="14"/>
  <c r="V267" i="14"/>
  <c r="S267" i="14"/>
  <c r="P267" i="14"/>
  <c r="X267" i="14" s="1"/>
  <c r="M267" i="14"/>
  <c r="J267" i="14"/>
  <c r="G267" i="14"/>
  <c r="D267" i="14"/>
  <c r="V266" i="14"/>
  <c r="S266" i="14"/>
  <c r="P266" i="14"/>
  <c r="X266" i="14" s="1"/>
  <c r="M266" i="14"/>
  <c r="J266" i="14"/>
  <c r="G266" i="14"/>
  <c r="D266" i="14"/>
  <c r="V265" i="14"/>
  <c r="S265" i="14"/>
  <c r="P265" i="14"/>
  <c r="X265" i="14" s="1"/>
  <c r="M265" i="14"/>
  <c r="J265" i="14"/>
  <c r="G265" i="14"/>
  <c r="D265" i="14"/>
  <c r="V264" i="14"/>
  <c r="S264" i="14"/>
  <c r="P264" i="14"/>
  <c r="X264" i="14" s="1"/>
  <c r="M264" i="14"/>
  <c r="J264" i="14"/>
  <c r="G264" i="14"/>
  <c r="D264" i="14"/>
  <c r="V263" i="14"/>
  <c r="S263" i="14"/>
  <c r="P263" i="14"/>
  <c r="X263" i="14" s="1"/>
  <c r="M263" i="14"/>
  <c r="J263" i="14"/>
  <c r="G263" i="14"/>
  <c r="D263" i="14"/>
  <c r="V262" i="14"/>
  <c r="S262" i="14"/>
  <c r="P262" i="14"/>
  <c r="X262" i="14" s="1"/>
  <c r="M262" i="14"/>
  <c r="J262" i="14"/>
  <c r="G262" i="14"/>
  <c r="D262" i="14"/>
  <c r="V261" i="14"/>
  <c r="S261" i="14"/>
  <c r="P261" i="14"/>
  <c r="X261" i="14" s="1"/>
  <c r="M261" i="14"/>
  <c r="J261" i="14"/>
  <c r="G261" i="14"/>
  <c r="D261" i="14"/>
  <c r="V260" i="14"/>
  <c r="S260" i="14"/>
  <c r="P260" i="14"/>
  <c r="X260" i="14" s="1"/>
  <c r="M260" i="14"/>
  <c r="J260" i="14"/>
  <c r="G260" i="14"/>
  <c r="D260" i="14"/>
  <c r="V259" i="14"/>
  <c r="S259" i="14"/>
  <c r="P259" i="14"/>
  <c r="X259" i="14" s="1"/>
  <c r="M259" i="14"/>
  <c r="J259" i="14"/>
  <c r="G259" i="14"/>
  <c r="D259" i="14"/>
  <c r="V258" i="14"/>
  <c r="S258" i="14"/>
  <c r="P258" i="14"/>
  <c r="X258" i="14" s="1"/>
  <c r="M258" i="14"/>
  <c r="J258" i="14"/>
  <c r="G258" i="14"/>
  <c r="D258" i="14"/>
  <c r="V257" i="14"/>
  <c r="S257" i="14"/>
  <c r="P257" i="14"/>
  <c r="X257" i="14" s="1"/>
  <c r="M257" i="14"/>
  <c r="J257" i="14"/>
  <c r="G257" i="14"/>
  <c r="D257" i="14"/>
  <c r="V256" i="14"/>
  <c r="S256" i="14"/>
  <c r="P256" i="14"/>
  <c r="X256" i="14" s="1"/>
  <c r="M256" i="14"/>
  <c r="J256" i="14"/>
  <c r="G256" i="14"/>
  <c r="D256" i="14"/>
  <c r="V254" i="14"/>
  <c r="S254" i="14"/>
  <c r="P254" i="14"/>
  <c r="X254" i="14" s="1"/>
  <c r="M254" i="14"/>
  <c r="J254" i="14"/>
  <c r="G254" i="14"/>
  <c r="V253" i="14"/>
  <c r="S253" i="14"/>
  <c r="X253" i="14" s="1"/>
  <c r="P253" i="14"/>
  <c r="M253" i="14"/>
  <c r="J253" i="14"/>
  <c r="G253" i="14"/>
  <c r="V252" i="14"/>
  <c r="S252" i="14"/>
  <c r="P252" i="14"/>
  <c r="X252" i="14" s="1"/>
  <c r="M252" i="14"/>
  <c r="J252" i="14"/>
  <c r="G252" i="14"/>
  <c r="V243" i="14"/>
  <c r="S243" i="14"/>
  <c r="P243" i="14"/>
  <c r="M243" i="14"/>
  <c r="J243" i="14"/>
  <c r="X243" i="14" s="1"/>
  <c r="G243" i="14"/>
  <c r="V242" i="14"/>
  <c r="S242" i="14"/>
  <c r="P242" i="14"/>
  <c r="M242" i="14"/>
  <c r="J242" i="14"/>
  <c r="G242" i="14"/>
  <c r="X242" i="14" s="1"/>
  <c r="V241" i="14"/>
  <c r="S241" i="14"/>
  <c r="P241" i="14"/>
  <c r="X241" i="14" s="1"/>
  <c r="M241" i="14"/>
  <c r="J241" i="14"/>
  <c r="G241" i="14"/>
  <c r="X240" i="14"/>
  <c r="V240" i="14"/>
  <c r="S240" i="14"/>
  <c r="P240" i="14"/>
  <c r="M240" i="14"/>
  <c r="J240" i="14"/>
  <c r="G240" i="14"/>
  <c r="V239" i="14"/>
  <c r="S239" i="14"/>
  <c r="P239" i="14"/>
  <c r="X239" i="14" s="1"/>
  <c r="M239" i="14"/>
  <c r="J239" i="14"/>
  <c r="G239" i="14"/>
  <c r="V238" i="14"/>
  <c r="S238" i="14"/>
  <c r="P238" i="14"/>
  <c r="X238" i="14" s="1"/>
  <c r="M238" i="14"/>
  <c r="J238" i="14"/>
  <c r="G238" i="14"/>
  <c r="V237" i="14"/>
  <c r="S237" i="14"/>
  <c r="P237" i="14"/>
  <c r="X237" i="14" s="1"/>
  <c r="M237" i="14"/>
  <c r="J237" i="14"/>
  <c r="G237" i="14"/>
  <c r="V236" i="14"/>
  <c r="S236" i="14"/>
  <c r="P236" i="14"/>
  <c r="M236" i="14"/>
  <c r="X236" i="14" s="1"/>
  <c r="J236" i="14"/>
  <c r="G236" i="14"/>
  <c r="V235" i="14"/>
  <c r="S235" i="14"/>
  <c r="P235" i="14"/>
  <c r="M235" i="14"/>
  <c r="J235" i="14"/>
  <c r="X235" i="14" s="1"/>
  <c r="G235" i="14"/>
  <c r="V234" i="14"/>
  <c r="S234" i="14"/>
  <c r="P234" i="14"/>
  <c r="M234" i="14"/>
  <c r="J234" i="14"/>
  <c r="G234" i="14"/>
  <c r="X234" i="14" s="1"/>
  <c r="V232" i="14"/>
  <c r="S232" i="14"/>
  <c r="P232" i="14"/>
  <c r="X232" i="14" s="1"/>
  <c r="M232" i="14"/>
  <c r="J232" i="14"/>
  <c r="G232" i="14"/>
  <c r="D232" i="14"/>
  <c r="V231" i="14"/>
  <c r="S231" i="14"/>
  <c r="P231" i="14"/>
  <c r="X231" i="14" s="1"/>
  <c r="M231" i="14"/>
  <c r="J231" i="14"/>
  <c r="G231" i="14"/>
  <c r="D231" i="14"/>
  <c r="V230" i="14"/>
  <c r="S230" i="14"/>
  <c r="P230" i="14"/>
  <c r="X230" i="14" s="1"/>
  <c r="M230" i="14"/>
  <c r="J230" i="14"/>
  <c r="G230" i="14"/>
  <c r="D230" i="14"/>
  <c r="V229" i="14"/>
  <c r="S229" i="14"/>
  <c r="P229" i="14"/>
  <c r="X229" i="14" s="1"/>
  <c r="M229" i="14"/>
  <c r="J229" i="14"/>
  <c r="G229" i="14"/>
  <c r="D229" i="14"/>
  <c r="V228" i="14"/>
  <c r="S228" i="14"/>
  <c r="P228" i="14"/>
  <c r="X228" i="14" s="1"/>
  <c r="M228" i="14"/>
  <c r="J228" i="14"/>
  <c r="G228" i="14"/>
  <c r="D228" i="14"/>
  <c r="V227" i="14"/>
  <c r="S227" i="14"/>
  <c r="P227" i="14"/>
  <c r="X227" i="14" s="1"/>
  <c r="M227" i="14"/>
  <c r="J227" i="14"/>
  <c r="G227" i="14"/>
  <c r="D227" i="14"/>
  <c r="V226" i="14"/>
  <c r="S226" i="14"/>
  <c r="P226" i="14"/>
  <c r="X226" i="14" s="1"/>
  <c r="M226" i="14"/>
  <c r="J226" i="14"/>
  <c r="G226" i="14"/>
  <c r="D226" i="14"/>
  <c r="V225" i="14"/>
  <c r="S225" i="14"/>
  <c r="P225" i="14"/>
  <c r="X225" i="14" s="1"/>
  <c r="M225" i="14"/>
  <c r="J225" i="14"/>
  <c r="G225" i="14"/>
  <c r="D225" i="14"/>
  <c r="V224" i="14"/>
  <c r="S224" i="14"/>
  <c r="P224" i="14"/>
  <c r="X224" i="14" s="1"/>
  <c r="M224" i="14"/>
  <c r="J224" i="14"/>
  <c r="G224" i="14"/>
  <c r="D224" i="14"/>
  <c r="V223" i="14"/>
  <c r="S223" i="14"/>
  <c r="P223" i="14"/>
  <c r="X223" i="14" s="1"/>
  <c r="M223" i="14"/>
  <c r="J223" i="14"/>
  <c r="G223" i="14"/>
  <c r="D223" i="14"/>
  <c r="V222" i="14"/>
  <c r="S222" i="14"/>
  <c r="P222" i="14"/>
  <c r="X222" i="14" s="1"/>
  <c r="M222" i="14"/>
  <c r="J222" i="14"/>
  <c r="G222" i="14"/>
  <c r="D222" i="14"/>
  <c r="V221" i="14"/>
  <c r="S221" i="14"/>
  <c r="P221" i="14"/>
  <c r="X221" i="14" s="1"/>
  <c r="M221" i="14"/>
  <c r="J221" i="14"/>
  <c r="G221" i="14"/>
  <c r="D221" i="14"/>
  <c r="V220" i="14"/>
  <c r="S220" i="14"/>
  <c r="P220" i="14"/>
  <c r="X220" i="14" s="1"/>
  <c r="M220" i="14"/>
  <c r="J220" i="14"/>
  <c r="G220" i="14"/>
  <c r="D220" i="14"/>
  <c r="V219" i="14"/>
  <c r="S219" i="14"/>
  <c r="P219" i="14"/>
  <c r="X219" i="14" s="1"/>
  <c r="M219" i="14"/>
  <c r="J219" i="14"/>
  <c r="G219" i="14"/>
  <c r="D219" i="14"/>
  <c r="V218" i="14"/>
  <c r="S218" i="14"/>
  <c r="P218" i="14"/>
  <c r="X218" i="14" s="1"/>
  <c r="M218" i="14"/>
  <c r="J218" i="14"/>
  <c r="G218" i="14"/>
  <c r="D218" i="14"/>
  <c r="V216" i="14"/>
  <c r="S216" i="14"/>
  <c r="P216" i="14"/>
  <c r="X216" i="14" s="1"/>
  <c r="M216" i="14"/>
  <c r="J216" i="14"/>
  <c r="G216" i="14"/>
  <c r="X215" i="14"/>
  <c r="V215" i="14"/>
  <c r="S215" i="14"/>
  <c r="P215" i="14"/>
  <c r="M215" i="14"/>
  <c r="J215" i="14"/>
  <c r="G215" i="14"/>
  <c r="V214" i="14"/>
  <c r="S214" i="14"/>
  <c r="P214" i="14"/>
  <c r="X214" i="14" s="1"/>
  <c r="M214" i="14"/>
  <c r="J214" i="14"/>
  <c r="G214" i="14"/>
  <c r="V205" i="14"/>
  <c r="S205" i="14"/>
  <c r="P205" i="14"/>
  <c r="M205" i="14"/>
  <c r="J205" i="14"/>
  <c r="X205" i="14" s="1"/>
  <c r="G205" i="14"/>
  <c r="X204" i="14"/>
  <c r="V204" i="14"/>
  <c r="S204" i="14"/>
  <c r="P204" i="14"/>
  <c r="M204" i="14"/>
  <c r="J204" i="14"/>
  <c r="G204" i="14"/>
  <c r="V203" i="14"/>
  <c r="X203" i="14" s="1"/>
  <c r="S203" i="14"/>
  <c r="P203" i="14"/>
  <c r="M203" i="14"/>
  <c r="J203" i="14"/>
  <c r="G203" i="14"/>
  <c r="V202" i="14"/>
  <c r="S202" i="14"/>
  <c r="P202" i="14"/>
  <c r="X202" i="14" s="1"/>
  <c r="M202" i="14"/>
  <c r="J202" i="14"/>
  <c r="G202" i="14"/>
  <c r="V201" i="14"/>
  <c r="S201" i="14"/>
  <c r="P201" i="14"/>
  <c r="X201" i="14" s="1"/>
  <c r="M201" i="14"/>
  <c r="J201" i="14"/>
  <c r="G201" i="14"/>
  <c r="V200" i="14"/>
  <c r="S200" i="14"/>
  <c r="P200" i="14"/>
  <c r="X200" i="14" s="1"/>
  <c r="M200" i="14"/>
  <c r="J200" i="14"/>
  <c r="G200" i="14"/>
  <c r="V199" i="14"/>
  <c r="S199" i="14"/>
  <c r="P199" i="14"/>
  <c r="X199" i="14" s="1"/>
  <c r="M199" i="14"/>
  <c r="J199" i="14"/>
  <c r="G199" i="14"/>
  <c r="V198" i="14"/>
  <c r="S198" i="14"/>
  <c r="P198" i="14"/>
  <c r="M198" i="14"/>
  <c r="X198" i="14" s="1"/>
  <c r="J198" i="14"/>
  <c r="G198" i="14"/>
  <c r="V197" i="14"/>
  <c r="S197" i="14"/>
  <c r="P197" i="14"/>
  <c r="M197" i="14"/>
  <c r="J197" i="14"/>
  <c r="X197" i="14" s="1"/>
  <c r="G197" i="14"/>
  <c r="X196" i="14"/>
  <c r="V196" i="14"/>
  <c r="S196" i="14"/>
  <c r="P196" i="14"/>
  <c r="M196" i="14"/>
  <c r="J196" i="14"/>
  <c r="G196" i="14"/>
  <c r="V194" i="14"/>
  <c r="X194" i="14" s="1"/>
  <c r="S194" i="14"/>
  <c r="P194" i="14"/>
  <c r="M194" i="14"/>
  <c r="J194" i="14"/>
  <c r="G194" i="14"/>
  <c r="D194" i="14"/>
  <c r="V193" i="14"/>
  <c r="X193" i="14" s="1"/>
  <c r="S193" i="14"/>
  <c r="P193" i="14"/>
  <c r="M193" i="14"/>
  <c r="J193" i="14"/>
  <c r="G193" i="14"/>
  <c r="D193" i="14"/>
  <c r="V192" i="14"/>
  <c r="X192" i="14" s="1"/>
  <c r="S192" i="14"/>
  <c r="P192" i="14"/>
  <c r="M192" i="14"/>
  <c r="J192" i="14"/>
  <c r="G192" i="14"/>
  <c r="D192" i="14"/>
  <c r="V191" i="14"/>
  <c r="X191" i="14" s="1"/>
  <c r="S191" i="14"/>
  <c r="P191" i="14"/>
  <c r="M191" i="14"/>
  <c r="J191" i="14"/>
  <c r="G191" i="14"/>
  <c r="D191" i="14"/>
  <c r="V190" i="14"/>
  <c r="X190" i="14" s="1"/>
  <c r="S190" i="14"/>
  <c r="P190" i="14"/>
  <c r="M190" i="14"/>
  <c r="J190" i="14"/>
  <c r="G190" i="14"/>
  <c r="D190" i="14"/>
  <c r="V189" i="14"/>
  <c r="X189" i="14" s="1"/>
  <c r="S189" i="14"/>
  <c r="P189" i="14"/>
  <c r="M189" i="14"/>
  <c r="J189" i="14"/>
  <c r="G189" i="14"/>
  <c r="D189" i="14"/>
  <c r="V188" i="14"/>
  <c r="X188" i="14" s="1"/>
  <c r="S188" i="14"/>
  <c r="P188" i="14"/>
  <c r="M188" i="14"/>
  <c r="J188" i="14"/>
  <c r="G188" i="14"/>
  <c r="D188" i="14"/>
  <c r="V187" i="14"/>
  <c r="X187" i="14" s="1"/>
  <c r="S187" i="14"/>
  <c r="P187" i="14"/>
  <c r="M187" i="14"/>
  <c r="J187" i="14"/>
  <c r="G187" i="14"/>
  <c r="D187" i="14"/>
  <c r="V186" i="14"/>
  <c r="X186" i="14" s="1"/>
  <c r="S186" i="14"/>
  <c r="P186" i="14"/>
  <c r="M186" i="14"/>
  <c r="J186" i="14"/>
  <c r="G186" i="14"/>
  <c r="D186" i="14"/>
  <c r="V185" i="14"/>
  <c r="X185" i="14" s="1"/>
  <c r="S185" i="14"/>
  <c r="P185" i="14"/>
  <c r="M185" i="14"/>
  <c r="J185" i="14"/>
  <c r="G185" i="14"/>
  <c r="D185" i="14"/>
  <c r="V184" i="14"/>
  <c r="X184" i="14" s="1"/>
  <c r="S184" i="14"/>
  <c r="P184" i="14"/>
  <c r="M184" i="14"/>
  <c r="J184" i="14"/>
  <c r="G184" i="14"/>
  <c r="D184" i="14"/>
  <c r="V183" i="14"/>
  <c r="X183" i="14" s="1"/>
  <c r="S183" i="14"/>
  <c r="P183" i="14"/>
  <c r="M183" i="14"/>
  <c r="J183" i="14"/>
  <c r="G183" i="14"/>
  <c r="D183" i="14"/>
  <c r="V182" i="14"/>
  <c r="X182" i="14" s="1"/>
  <c r="S182" i="14"/>
  <c r="P182" i="14"/>
  <c r="M182" i="14"/>
  <c r="J182" i="14"/>
  <c r="G182" i="14"/>
  <c r="D182" i="14"/>
  <c r="V181" i="14"/>
  <c r="X181" i="14" s="1"/>
  <c r="S181" i="14"/>
  <c r="P181" i="14"/>
  <c r="M181" i="14"/>
  <c r="J181" i="14"/>
  <c r="G181" i="14"/>
  <c r="D181" i="14"/>
  <c r="V180" i="14"/>
  <c r="X180" i="14" s="1"/>
  <c r="S180" i="14"/>
  <c r="P180" i="14"/>
  <c r="M180" i="14"/>
  <c r="J180" i="14"/>
  <c r="G180" i="14"/>
  <c r="D180" i="14"/>
  <c r="V178" i="14"/>
  <c r="S178" i="14"/>
  <c r="P178" i="14"/>
  <c r="M178" i="14"/>
  <c r="J178" i="14"/>
  <c r="G178" i="14"/>
  <c r="V177" i="14"/>
  <c r="S177" i="14"/>
  <c r="P177" i="14"/>
  <c r="M177" i="14"/>
  <c r="J177" i="14"/>
  <c r="G177" i="14"/>
  <c r="V176" i="14"/>
  <c r="S176" i="14"/>
  <c r="P176" i="14"/>
  <c r="M176" i="14"/>
  <c r="J176" i="14"/>
  <c r="G176" i="14"/>
  <c r="V167" i="14"/>
  <c r="S167" i="14"/>
  <c r="P167" i="14"/>
  <c r="X167" i="14" s="1"/>
  <c r="M167" i="14"/>
  <c r="J167" i="14"/>
  <c r="G167" i="14"/>
  <c r="X166" i="14"/>
  <c r="V166" i="14"/>
  <c r="S166" i="14"/>
  <c r="P166" i="14"/>
  <c r="M166" i="14"/>
  <c r="J166" i="14"/>
  <c r="G166" i="14"/>
  <c r="V165" i="14"/>
  <c r="X165" i="14" s="1"/>
  <c r="S165" i="14"/>
  <c r="P165" i="14"/>
  <c r="M165" i="14"/>
  <c r="J165" i="14"/>
  <c r="G165" i="14"/>
  <c r="V164" i="14"/>
  <c r="S164" i="14"/>
  <c r="X164" i="14" s="1"/>
  <c r="P164" i="14"/>
  <c r="M164" i="14"/>
  <c r="J164" i="14"/>
  <c r="G164" i="14"/>
  <c r="V163" i="14"/>
  <c r="S163" i="14"/>
  <c r="P163" i="14"/>
  <c r="X163" i="14" s="1"/>
  <c r="M163" i="14"/>
  <c r="J163" i="14"/>
  <c r="G163" i="14"/>
  <c r="V162" i="14"/>
  <c r="S162" i="14"/>
  <c r="P162" i="14"/>
  <c r="X162" i="14" s="1"/>
  <c r="M162" i="14"/>
  <c r="J162" i="14"/>
  <c r="G162" i="14"/>
  <c r="V161" i="14"/>
  <c r="S161" i="14"/>
  <c r="P161" i="14"/>
  <c r="X161" i="14" s="1"/>
  <c r="M161" i="14"/>
  <c r="J161" i="14"/>
  <c r="G161" i="14"/>
  <c r="V160" i="14"/>
  <c r="S160" i="14"/>
  <c r="P160" i="14"/>
  <c r="X160" i="14" s="1"/>
  <c r="M160" i="14"/>
  <c r="J160" i="14"/>
  <c r="G160" i="14"/>
  <c r="V159" i="14"/>
  <c r="S159" i="14"/>
  <c r="P159" i="14"/>
  <c r="X159" i="14" s="1"/>
  <c r="M159" i="14"/>
  <c r="J159" i="14"/>
  <c r="G159" i="14"/>
  <c r="X158" i="14"/>
  <c r="V158" i="14"/>
  <c r="S158" i="14"/>
  <c r="P158" i="14"/>
  <c r="M158" i="14"/>
  <c r="J158" i="14"/>
  <c r="G158" i="14"/>
  <c r="V156" i="14"/>
  <c r="X156" i="14" s="1"/>
  <c r="S156" i="14"/>
  <c r="P156" i="14"/>
  <c r="M156" i="14"/>
  <c r="J156" i="14"/>
  <c r="G156" i="14"/>
  <c r="D156" i="14"/>
  <c r="V155" i="14"/>
  <c r="X155" i="14" s="1"/>
  <c r="S155" i="14"/>
  <c r="P155" i="14"/>
  <c r="M155" i="14"/>
  <c r="J155" i="14"/>
  <c r="G155" i="14"/>
  <c r="D155" i="14"/>
  <c r="V154" i="14"/>
  <c r="X154" i="14" s="1"/>
  <c r="S154" i="14"/>
  <c r="P154" i="14"/>
  <c r="M154" i="14"/>
  <c r="J154" i="14"/>
  <c r="G154" i="14"/>
  <c r="D154" i="14"/>
  <c r="V153" i="14"/>
  <c r="X153" i="14" s="1"/>
  <c r="S153" i="14"/>
  <c r="P153" i="14"/>
  <c r="M153" i="14"/>
  <c r="J153" i="14"/>
  <c r="G153" i="14"/>
  <c r="D153" i="14"/>
  <c r="V152" i="14"/>
  <c r="X152" i="14" s="1"/>
  <c r="S152" i="14"/>
  <c r="P152" i="14"/>
  <c r="M152" i="14"/>
  <c r="J152" i="14"/>
  <c r="G152" i="14"/>
  <c r="D152" i="14"/>
  <c r="V151" i="14"/>
  <c r="X151" i="14" s="1"/>
  <c r="S151" i="14"/>
  <c r="P151" i="14"/>
  <c r="M151" i="14"/>
  <c r="J151" i="14"/>
  <c r="G151" i="14"/>
  <c r="D151" i="14"/>
  <c r="V150" i="14"/>
  <c r="X150" i="14" s="1"/>
  <c r="S150" i="14"/>
  <c r="P150" i="14"/>
  <c r="M150" i="14"/>
  <c r="J150" i="14"/>
  <c r="G150" i="14"/>
  <c r="D150" i="14"/>
  <c r="V149" i="14"/>
  <c r="S149" i="14"/>
  <c r="P149" i="14"/>
  <c r="M149" i="14"/>
  <c r="J149" i="14"/>
  <c r="G149" i="14"/>
  <c r="D149" i="14"/>
  <c r="V148" i="14"/>
  <c r="X148" i="14" s="1"/>
  <c r="S148" i="14"/>
  <c r="P148" i="14"/>
  <c r="M148" i="14"/>
  <c r="J148" i="14"/>
  <c r="G148" i="14"/>
  <c r="D148" i="14"/>
  <c r="V147" i="14"/>
  <c r="X147" i="14" s="1"/>
  <c r="S147" i="14"/>
  <c r="P147" i="14"/>
  <c r="M147" i="14"/>
  <c r="J147" i="14"/>
  <c r="G147" i="14"/>
  <c r="D147" i="14"/>
  <c r="V146" i="14"/>
  <c r="X146" i="14" s="1"/>
  <c r="S146" i="14"/>
  <c r="P146" i="14"/>
  <c r="M146" i="14"/>
  <c r="J146" i="14"/>
  <c r="G146" i="14"/>
  <c r="D146" i="14"/>
  <c r="V145" i="14"/>
  <c r="X145" i="14" s="1"/>
  <c r="S145" i="14"/>
  <c r="P145" i="14"/>
  <c r="M145" i="14"/>
  <c r="J145" i="14"/>
  <c r="G145" i="14"/>
  <c r="D145" i="14"/>
  <c r="V144" i="14"/>
  <c r="X144" i="14" s="1"/>
  <c r="S144" i="14"/>
  <c r="P144" i="14"/>
  <c r="M144" i="14"/>
  <c r="J144" i="14"/>
  <c r="G144" i="14"/>
  <c r="D144" i="14"/>
  <c r="V143" i="14"/>
  <c r="X143" i="14" s="1"/>
  <c r="S143" i="14"/>
  <c r="P143" i="14"/>
  <c r="M143" i="14"/>
  <c r="J143" i="14"/>
  <c r="G143" i="14"/>
  <c r="D143" i="14"/>
  <c r="V142" i="14"/>
  <c r="X142" i="14" s="1"/>
  <c r="S142" i="14"/>
  <c r="P142" i="14"/>
  <c r="M142" i="14"/>
  <c r="J142" i="14"/>
  <c r="G142" i="14"/>
  <c r="D142" i="14"/>
  <c r="V140" i="14"/>
  <c r="S140" i="14"/>
  <c r="P140" i="14"/>
  <c r="M140" i="14"/>
  <c r="J140" i="14"/>
  <c r="G140" i="14"/>
  <c r="V139" i="14"/>
  <c r="S139" i="14"/>
  <c r="P139" i="14"/>
  <c r="M139" i="14"/>
  <c r="J139" i="14"/>
  <c r="G139" i="14"/>
  <c r="V138" i="14"/>
  <c r="S138" i="14"/>
  <c r="P138" i="14"/>
  <c r="M138" i="14"/>
  <c r="J138" i="14"/>
  <c r="G138" i="14"/>
  <c r="V129" i="14"/>
  <c r="S129" i="14"/>
  <c r="P129" i="14"/>
  <c r="X129" i="14" s="1"/>
  <c r="M129" i="14"/>
  <c r="J129" i="14"/>
  <c r="G129" i="14"/>
  <c r="X128" i="14"/>
  <c r="V128" i="14"/>
  <c r="S128" i="14"/>
  <c r="P128" i="14"/>
  <c r="M128" i="14"/>
  <c r="J128" i="14"/>
  <c r="G128" i="14"/>
  <c r="X127" i="14"/>
  <c r="V127" i="14"/>
  <c r="S127" i="14"/>
  <c r="P127" i="14"/>
  <c r="M127" i="14"/>
  <c r="J127" i="14"/>
  <c r="G127" i="14"/>
  <c r="V126" i="14"/>
  <c r="S126" i="14"/>
  <c r="X126" i="14" s="1"/>
  <c r="P126" i="14"/>
  <c r="M126" i="14"/>
  <c r="J126" i="14"/>
  <c r="G126" i="14"/>
  <c r="V125" i="14"/>
  <c r="S125" i="14"/>
  <c r="P125" i="14"/>
  <c r="X125" i="14" s="1"/>
  <c r="M125" i="14"/>
  <c r="J125" i="14"/>
  <c r="G125" i="14"/>
  <c r="V124" i="14"/>
  <c r="S124" i="14"/>
  <c r="P124" i="14"/>
  <c r="X124" i="14" s="1"/>
  <c r="M124" i="14"/>
  <c r="J124" i="14"/>
  <c r="G124" i="14"/>
  <c r="V123" i="14"/>
  <c r="S123" i="14"/>
  <c r="P123" i="14"/>
  <c r="X123" i="14" s="1"/>
  <c r="M123" i="14"/>
  <c r="J123" i="14"/>
  <c r="G123" i="14"/>
  <c r="V122" i="14"/>
  <c r="S122" i="14"/>
  <c r="P122" i="14"/>
  <c r="X122" i="14" s="1"/>
  <c r="M122" i="14"/>
  <c r="J122" i="14"/>
  <c r="G122" i="14"/>
  <c r="V121" i="14"/>
  <c r="S121" i="14"/>
  <c r="P121" i="14"/>
  <c r="X121" i="14" s="1"/>
  <c r="M121" i="14"/>
  <c r="J121" i="14"/>
  <c r="G121" i="14"/>
  <c r="X120" i="14"/>
  <c r="V120" i="14"/>
  <c r="S120" i="14"/>
  <c r="P120" i="14"/>
  <c r="M120" i="14"/>
  <c r="J120" i="14"/>
  <c r="G120" i="14"/>
  <c r="X118" i="14"/>
  <c r="V118" i="14"/>
  <c r="S118" i="14"/>
  <c r="P118" i="14"/>
  <c r="M118" i="14"/>
  <c r="J118" i="14"/>
  <c r="G118" i="14"/>
  <c r="D118" i="14"/>
  <c r="X117" i="14"/>
  <c r="V117" i="14"/>
  <c r="S117" i="14"/>
  <c r="P117" i="14"/>
  <c r="M117" i="14"/>
  <c r="J117" i="14"/>
  <c r="G117" i="14"/>
  <c r="D117" i="14"/>
  <c r="X116" i="14"/>
  <c r="V116" i="14"/>
  <c r="S116" i="14"/>
  <c r="P116" i="14"/>
  <c r="M116" i="14"/>
  <c r="J116" i="14"/>
  <c r="G116" i="14"/>
  <c r="D116" i="14"/>
  <c r="X115" i="14"/>
  <c r="V115" i="14"/>
  <c r="S115" i="14"/>
  <c r="P115" i="14"/>
  <c r="M115" i="14"/>
  <c r="J115" i="14"/>
  <c r="G115" i="14"/>
  <c r="D115" i="14"/>
  <c r="X114" i="14"/>
  <c r="V114" i="14"/>
  <c r="S114" i="14"/>
  <c r="P114" i="14"/>
  <c r="M114" i="14"/>
  <c r="J114" i="14"/>
  <c r="G114" i="14"/>
  <c r="D114" i="14"/>
  <c r="X113" i="14"/>
  <c r="V113" i="14"/>
  <c r="S113" i="14"/>
  <c r="P113" i="14"/>
  <c r="M113" i="14"/>
  <c r="J113" i="14"/>
  <c r="G113" i="14"/>
  <c r="D113" i="14"/>
  <c r="X112" i="14"/>
  <c r="V112" i="14"/>
  <c r="S112" i="14"/>
  <c r="P112" i="14"/>
  <c r="M112" i="14"/>
  <c r="J112" i="14"/>
  <c r="G112" i="14"/>
  <c r="D112" i="14"/>
  <c r="X111" i="14"/>
  <c r="V111" i="14"/>
  <c r="S111" i="14"/>
  <c r="P111" i="14"/>
  <c r="M111" i="14"/>
  <c r="J111" i="14"/>
  <c r="G111" i="14"/>
  <c r="D111" i="14"/>
  <c r="X110" i="14"/>
  <c r="V110" i="14"/>
  <c r="S110" i="14"/>
  <c r="P110" i="14"/>
  <c r="M110" i="14"/>
  <c r="J110" i="14"/>
  <c r="G110" i="14"/>
  <c r="D110" i="14"/>
  <c r="X109" i="14"/>
  <c r="V109" i="14"/>
  <c r="S109" i="14"/>
  <c r="P109" i="14"/>
  <c r="M109" i="14"/>
  <c r="J109" i="14"/>
  <c r="G109" i="14"/>
  <c r="D109" i="14"/>
  <c r="X108" i="14"/>
  <c r="V108" i="14"/>
  <c r="S108" i="14"/>
  <c r="P108" i="14"/>
  <c r="M108" i="14"/>
  <c r="J108" i="14"/>
  <c r="G108" i="14"/>
  <c r="D108" i="14"/>
  <c r="X107" i="14"/>
  <c r="V107" i="14"/>
  <c r="S107" i="14"/>
  <c r="P107" i="14"/>
  <c r="M107" i="14"/>
  <c r="J107" i="14"/>
  <c r="G107" i="14"/>
  <c r="D107" i="14"/>
  <c r="X106" i="14"/>
  <c r="V106" i="14"/>
  <c r="S106" i="14"/>
  <c r="P106" i="14"/>
  <c r="M106" i="14"/>
  <c r="J106" i="14"/>
  <c r="G106" i="14"/>
  <c r="D106" i="14"/>
  <c r="X105" i="14"/>
  <c r="V105" i="14"/>
  <c r="S105" i="14"/>
  <c r="P105" i="14"/>
  <c r="M105" i="14"/>
  <c r="J105" i="14"/>
  <c r="G105" i="14"/>
  <c r="D105" i="14"/>
  <c r="X104" i="14"/>
  <c r="V104" i="14"/>
  <c r="S104" i="14"/>
  <c r="P104" i="14"/>
  <c r="M104" i="14"/>
  <c r="J104" i="14"/>
  <c r="G104" i="14"/>
  <c r="D104" i="14"/>
  <c r="V102" i="14"/>
  <c r="S102" i="14"/>
  <c r="P102" i="14"/>
  <c r="M102" i="14"/>
  <c r="J102" i="14"/>
  <c r="G102" i="14"/>
  <c r="V101" i="14"/>
  <c r="S101" i="14"/>
  <c r="P101" i="14"/>
  <c r="M101" i="14"/>
  <c r="J101" i="14"/>
  <c r="G101" i="14"/>
  <c r="V100" i="14"/>
  <c r="S100" i="14"/>
  <c r="P100" i="14"/>
  <c r="M100" i="14"/>
  <c r="J100" i="14"/>
  <c r="G100" i="14"/>
  <c r="V91" i="14"/>
  <c r="X91" i="14" s="1"/>
  <c r="S91" i="14"/>
  <c r="P91" i="14"/>
  <c r="M91" i="14"/>
  <c r="J91" i="14"/>
  <c r="G91" i="14"/>
  <c r="V90" i="14"/>
  <c r="S90" i="14"/>
  <c r="X90" i="14" s="1"/>
  <c r="P90" i="14"/>
  <c r="M90" i="14"/>
  <c r="J90" i="14"/>
  <c r="G90" i="14"/>
  <c r="V89" i="14"/>
  <c r="S89" i="14"/>
  <c r="P89" i="14"/>
  <c r="X89" i="14" s="1"/>
  <c r="M89" i="14"/>
  <c r="J89" i="14"/>
  <c r="G89" i="14"/>
  <c r="V88" i="14"/>
  <c r="S88" i="14"/>
  <c r="P88" i="14"/>
  <c r="X88" i="14" s="1"/>
  <c r="M88" i="14"/>
  <c r="J88" i="14"/>
  <c r="G88" i="14"/>
  <c r="V87" i="14"/>
  <c r="S87" i="14"/>
  <c r="P87" i="14"/>
  <c r="X87" i="14" s="1"/>
  <c r="M87" i="14"/>
  <c r="J87" i="14"/>
  <c r="G87" i="14"/>
  <c r="V86" i="14"/>
  <c r="S86" i="14"/>
  <c r="P86" i="14"/>
  <c r="X86" i="14" s="1"/>
  <c r="M86" i="14"/>
  <c r="J86" i="14"/>
  <c r="G86" i="14"/>
  <c r="V85" i="14"/>
  <c r="S85" i="14"/>
  <c r="P85" i="14"/>
  <c r="M85" i="14"/>
  <c r="X85" i="14" s="1"/>
  <c r="J85" i="14"/>
  <c r="G85" i="14"/>
  <c r="X84" i="14"/>
  <c r="V84" i="14"/>
  <c r="S84" i="14"/>
  <c r="P84" i="14"/>
  <c r="M84" i="14"/>
  <c r="J84" i="14"/>
  <c r="G84" i="14"/>
  <c r="V83" i="14"/>
  <c r="X83" i="14" s="1"/>
  <c r="S83" i="14"/>
  <c r="P83" i="14"/>
  <c r="M83" i="14"/>
  <c r="J83" i="14"/>
  <c r="G83" i="14"/>
  <c r="V82" i="14"/>
  <c r="S82" i="14"/>
  <c r="X82" i="14" s="1"/>
  <c r="P82" i="14"/>
  <c r="M82" i="14"/>
  <c r="J82" i="14"/>
  <c r="G82" i="14"/>
  <c r="V80" i="14"/>
  <c r="S80" i="14"/>
  <c r="P80" i="14"/>
  <c r="X80" i="14" s="1"/>
  <c r="M80" i="14"/>
  <c r="J80" i="14"/>
  <c r="G80" i="14"/>
  <c r="D80" i="14"/>
  <c r="V79" i="14"/>
  <c r="S79" i="14"/>
  <c r="P79" i="14"/>
  <c r="X79" i="14" s="1"/>
  <c r="M79" i="14"/>
  <c r="J79" i="14"/>
  <c r="G79" i="14"/>
  <c r="D79" i="14"/>
  <c r="V78" i="14"/>
  <c r="S78" i="14"/>
  <c r="P78" i="14"/>
  <c r="X78" i="14" s="1"/>
  <c r="M78" i="14"/>
  <c r="J78" i="14"/>
  <c r="G78" i="14"/>
  <c r="D78" i="14"/>
  <c r="V77" i="14"/>
  <c r="S77" i="14"/>
  <c r="P77" i="14"/>
  <c r="X77" i="14" s="1"/>
  <c r="M77" i="14"/>
  <c r="J77" i="14"/>
  <c r="G77" i="14"/>
  <c r="D77" i="14"/>
  <c r="V76" i="14"/>
  <c r="S76" i="14"/>
  <c r="P76" i="14"/>
  <c r="X76" i="14" s="1"/>
  <c r="M76" i="14"/>
  <c r="J76" i="14"/>
  <c r="G76" i="14"/>
  <c r="D76" i="14"/>
  <c r="V75" i="14"/>
  <c r="S75" i="14"/>
  <c r="P75" i="14"/>
  <c r="X75" i="14" s="1"/>
  <c r="M75" i="14"/>
  <c r="J75" i="14"/>
  <c r="G75" i="14"/>
  <c r="D75" i="14"/>
  <c r="V74" i="14"/>
  <c r="S74" i="14"/>
  <c r="P74" i="14"/>
  <c r="X74" i="14" s="1"/>
  <c r="M74" i="14"/>
  <c r="J74" i="14"/>
  <c r="G74" i="14"/>
  <c r="D74" i="14"/>
  <c r="V73" i="14"/>
  <c r="S73" i="14"/>
  <c r="P73" i="14"/>
  <c r="X73" i="14" s="1"/>
  <c r="M73" i="14"/>
  <c r="J73" i="14"/>
  <c r="G73" i="14"/>
  <c r="D73" i="14"/>
  <c r="V72" i="14"/>
  <c r="S72" i="14"/>
  <c r="P72" i="14"/>
  <c r="X72" i="14" s="1"/>
  <c r="M72" i="14"/>
  <c r="J72" i="14"/>
  <c r="G72" i="14"/>
  <c r="D72" i="14"/>
  <c r="V71" i="14"/>
  <c r="S71" i="14"/>
  <c r="P71" i="14"/>
  <c r="X71" i="14" s="1"/>
  <c r="M71" i="14"/>
  <c r="J71" i="14"/>
  <c r="G71" i="14"/>
  <c r="D71" i="14"/>
  <c r="V70" i="14"/>
  <c r="S70" i="14"/>
  <c r="P70" i="14"/>
  <c r="X70" i="14" s="1"/>
  <c r="M70" i="14"/>
  <c r="J70" i="14"/>
  <c r="G70" i="14"/>
  <c r="D70" i="14"/>
  <c r="V69" i="14"/>
  <c r="S69" i="14"/>
  <c r="P69" i="14"/>
  <c r="X69" i="14" s="1"/>
  <c r="M69" i="14"/>
  <c r="J69" i="14"/>
  <c r="G69" i="14"/>
  <c r="D69" i="14"/>
  <c r="V68" i="14"/>
  <c r="S68" i="14"/>
  <c r="P68" i="14"/>
  <c r="X68" i="14" s="1"/>
  <c r="M68" i="14"/>
  <c r="J68" i="14"/>
  <c r="G68" i="14"/>
  <c r="D68" i="14"/>
  <c r="V67" i="14"/>
  <c r="S67" i="14"/>
  <c r="P67" i="14"/>
  <c r="X67" i="14" s="1"/>
  <c r="M67" i="14"/>
  <c r="J67" i="14"/>
  <c r="G67" i="14"/>
  <c r="D67" i="14"/>
  <c r="V66" i="14"/>
  <c r="S66" i="14"/>
  <c r="P66" i="14"/>
  <c r="M66" i="14"/>
  <c r="J66" i="14"/>
  <c r="G66" i="14"/>
  <c r="D66" i="14"/>
  <c r="V64" i="14"/>
  <c r="S64" i="14"/>
  <c r="P64" i="14"/>
  <c r="M64" i="14"/>
  <c r="J64" i="14"/>
  <c r="G64" i="14"/>
  <c r="V63" i="14"/>
  <c r="S63" i="14"/>
  <c r="P63" i="14"/>
  <c r="M63" i="14"/>
  <c r="J63" i="14"/>
  <c r="G63" i="14"/>
  <c r="V62" i="14"/>
  <c r="S62" i="14"/>
  <c r="P62" i="14"/>
  <c r="M62" i="14"/>
  <c r="J62" i="14"/>
  <c r="G62" i="14"/>
  <c r="F274" i="32"/>
  <c r="G274" i="32" s="1"/>
  <c r="F275" i="32"/>
  <c r="G275" i="32" s="1"/>
  <c r="F276" i="32"/>
  <c r="G276" i="32" s="1"/>
  <c r="F277" i="32"/>
  <c r="G277" i="32" s="1"/>
  <c r="F278" i="32"/>
  <c r="G278" i="32" s="1"/>
  <c r="F279" i="32"/>
  <c r="G279" i="32" s="1"/>
  <c r="F280" i="32"/>
  <c r="G280" i="32" s="1"/>
  <c r="F281" i="32"/>
  <c r="G281" i="32" s="1"/>
  <c r="N14" i="6"/>
  <c r="J14" i="6"/>
  <c r="N13" i="6"/>
  <c r="J13" i="6"/>
  <c r="N12" i="6"/>
  <c r="J12" i="6"/>
  <c r="N33" i="6"/>
  <c r="J33" i="6"/>
  <c r="N32" i="6"/>
  <c r="J32" i="6"/>
  <c r="N31" i="6"/>
  <c r="J31" i="6"/>
  <c r="N41" i="6"/>
  <c r="J41" i="6"/>
  <c r="N40" i="6"/>
  <c r="J40" i="6"/>
  <c r="N39" i="6"/>
  <c r="J39" i="6"/>
  <c r="N50" i="6"/>
  <c r="J50" i="6"/>
  <c r="N49" i="6"/>
  <c r="J49" i="6"/>
  <c r="N48" i="6"/>
  <c r="J48" i="6"/>
  <c r="N58" i="6"/>
  <c r="J58" i="6"/>
  <c r="N57" i="6"/>
  <c r="J57" i="6"/>
  <c r="N56" i="6"/>
  <c r="J56" i="6"/>
  <c r="N66" i="6"/>
  <c r="J66" i="6"/>
  <c r="N65" i="6"/>
  <c r="J65" i="6"/>
  <c r="N64" i="6"/>
  <c r="J64" i="6"/>
  <c r="N74" i="6"/>
  <c r="J74" i="6"/>
  <c r="N73" i="6"/>
  <c r="J73" i="6"/>
  <c r="N72" i="6"/>
  <c r="J72" i="6"/>
  <c r="N82" i="6"/>
  <c r="J82" i="6"/>
  <c r="N81" i="6"/>
  <c r="J81" i="6"/>
  <c r="N80" i="6"/>
  <c r="J80" i="6"/>
  <c r="N90" i="6"/>
  <c r="J90" i="6"/>
  <c r="N89" i="6"/>
  <c r="J89" i="6"/>
  <c r="N88" i="6"/>
  <c r="J88" i="6"/>
  <c r="N98" i="6"/>
  <c r="J98" i="6"/>
  <c r="N97" i="6"/>
  <c r="J97" i="6"/>
  <c r="N96" i="6"/>
  <c r="J96" i="6"/>
  <c r="N106" i="6"/>
  <c r="J106" i="6"/>
  <c r="N105" i="6"/>
  <c r="J105" i="6"/>
  <c r="N104" i="6"/>
  <c r="J104" i="6"/>
  <c r="N114" i="6"/>
  <c r="J114" i="6"/>
  <c r="N113" i="6"/>
  <c r="J113" i="6"/>
  <c r="N112" i="6"/>
  <c r="J112" i="6"/>
  <c r="N122" i="6"/>
  <c r="J122" i="6"/>
  <c r="N121" i="6"/>
  <c r="J121" i="6"/>
  <c r="N120" i="6"/>
  <c r="J120" i="6"/>
  <c r="N130" i="6"/>
  <c r="J130" i="6"/>
  <c r="N129" i="6"/>
  <c r="J129" i="6"/>
  <c r="N128" i="6"/>
  <c r="J128" i="6"/>
  <c r="N138" i="6"/>
  <c r="J138" i="6"/>
  <c r="N137" i="6"/>
  <c r="J137" i="6"/>
  <c r="N136" i="6"/>
  <c r="J136" i="6"/>
  <c r="N146" i="6"/>
  <c r="J146" i="6"/>
  <c r="N145" i="6"/>
  <c r="J145" i="6"/>
  <c r="N144" i="6"/>
  <c r="J144" i="6"/>
  <c r="N154" i="6"/>
  <c r="J154" i="6"/>
  <c r="N153" i="6"/>
  <c r="J153" i="6"/>
  <c r="N152" i="6"/>
  <c r="J152" i="6"/>
  <c r="N162" i="6"/>
  <c r="J162" i="6"/>
  <c r="N161" i="6"/>
  <c r="J161" i="6"/>
  <c r="N160" i="6"/>
  <c r="J160" i="6"/>
  <c r="N170" i="6"/>
  <c r="J170" i="6"/>
  <c r="N169" i="6"/>
  <c r="J169" i="6"/>
  <c r="N168" i="6"/>
  <c r="J168" i="6"/>
  <c r="X149" i="14" l="1"/>
  <c r="X66" i="14"/>
  <c r="X178" i="14"/>
  <c r="X177" i="14"/>
  <c r="X176" i="14"/>
  <c r="X140" i="14"/>
  <c r="X139" i="14"/>
  <c r="X138" i="14"/>
  <c r="X102" i="14"/>
  <c r="X100" i="14"/>
  <c r="X101" i="14"/>
  <c r="X63" i="14"/>
  <c r="X62" i="14"/>
  <c r="X64" i="14"/>
  <c r="I33" i="39"/>
  <c r="B4" i="7"/>
  <c r="C23" i="19"/>
  <c r="C24" i="19"/>
  <c r="C25" i="19"/>
  <c r="C26" i="19"/>
  <c r="C27" i="19"/>
  <c r="C28" i="19"/>
  <c r="C29" i="19"/>
  <c r="C30" i="19"/>
  <c r="C31" i="19"/>
  <c r="C32" i="19"/>
  <c r="C33" i="19"/>
  <c r="C34" i="19"/>
  <c r="C35" i="19"/>
  <c r="C36" i="19"/>
  <c r="C37" i="19"/>
  <c r="C38" i="19"/>
  <c r="C39" i="19"/>
  <c r="C40" i="19"/>
  <c r="C41" i="19"/>
  <c r="C22" i="19"/>
  <c r="F592" i="32"/>
  <c r="G592" i="32" s="1"/>
  <c r="F591" i="32"/>
  <c r="G591" i="32" s="1"/>
  <c r="AJ2" i="37" l="1"/>
  <c r="AJ3" i="37"/>
  <c r="AJ4" i="37"/>
  <c r="AJ5" i="37"/>
  <c r="AJ6" i="37"/>
  <c r="AJ7" i="37"/>
  <c r="AJ8" i="37"/>
  <c r="AJ9" i="37"/>
  <c r="AJ10" i="37"/>
  <c r="AJ11" i="37"/>
  <c r="AJ12" i="37"/>
  <c r="AJ13" i="37"/>
  <c r="AJ14" i="37"/>
  <c r="AJ15" i="37"/>
  <c r="AJ16" i="37"/>
  <c r="AJ17" i="37"/>
  <c r="AJ18" i="37"/>
  <c r="AJ19" i="37"/>
  <c r="AJ20" i="37"/>
  <c r="AJ21" i="37"/>
  <c r="D2" i="37"/>
  <c r="E2" i="37"/>
  <c r="F2" i="37"/>
  <c r="G2" i="37"/>
  <c r="H2" i="37"/>
  <c r="I2" i="37"/>
  <c r="J2" i="37"/>
  <c r="K2" i="37"/>
  <c r="L2" i="37"/>
  <c r="M2" i="37"/>
  <c r="N2" i="37"/>
  <c r="O2" i="37"/>
  <c r="P2" i="37"/>
  <c r="Q2" i="37"/>
  <c r="APU2" i="37"/>
  <c r="APW2" i="37"/>
  <c r="APX2" i="37"/>
  <c r="APY2" i="37"/>
  <c r="APZ2" i="37"/>
  <c r="AQA2" i="37"/>
  <c r="AQB2" i="37"/>
  <c r="AQC2" i="37"/>
  <c r="AQD2" i="37"/>
  <c r="AQE2" i="37"/>
  <c r="AQF2" i="37"/>
  <c r="AQG2" i="37"/>
  <c r="AQH2" i="37"/>
  <c r="AQI2" i="37"/>
  <c r="AQJ2" i="37"/>
  <c r="AQL2" i="37"/>
  <c r="AQM2" i="37"/>
  <c r="AQN2" i="37"/>
  <c r="AQO2" i="37"/>
  <c r="AQP2" i="37"/>
  <c r="AQQ2" i="37"/>
  <c r="AQR2" i="37"/>
  <c r="AQS2" i="37"/>
  <c r="AQT2" i="37"/>
  <c r="AQU2" i="37"/>
  <c r="AQV2" i="37"/>
  <c r="AQW2" i="37"/>
  <c r="AQX2" i="37"/>
  <c r="AQY2" i="37"/>
  <c r="ARA2" i="37"/>
  <c r="ARB2" i="37"/>
  <c r="ARC2" i="37"/>
  <c r="ARD2" i="37"/>
  <c r="ARE2" i="37"/>
  <c r="ARF2" i="37"/>
  <c r="ARG2" i="37"/>
  <c r="ARH2" i="37"/>
  <c r="ARI2" i="37"/>
  <c r="ARJ2" i="37"/>
  <c r="ARK2" i="37"/>
  <c r="ARL2" i="37"/>
  <c r="ARM2" i="37"/>
  <c r="ARN2" i="37"/>
  <c r="ARP2" i="37"/>
  <c r="ARQ2" i="37"/>
  <c r="ARR2" i="37"/>
  <c r="ARS2" i="37"/>
  <c r="ART2" i="37"/>
  <c r="ARU2" i="37"/>
  <c r="ARV2" i="37"/>
  <c r="ARW2" i="37"/>
  <c r="ARX2" i="37"/>
  <c r="ARY2" i="37"/>
  <c r="ARZ2" i="37"/>
  <c r="ASA2" i="37"/>
  <c r="ASB2" i="37"/>
  <c r="ASC2" i="37"/>
  <c r="ASE2" i="37"/>
  <c r="ASF2" i="37"/>
  <c r="ASG2" i="37"/>
  <c r="ASH2" i="37"/>
  <c r="ASI2" i="37"/>
  <c r="ASJ2" i="37"/>
  <c r="ASK2" i="37"/>
  <c r="ASL2" i="37"/>
  <c r="ASM2" i="37"/>
  <c r="ASN2" i="37"/>
  <c r="ASO2" i="37"/>
  <c r="ASP2" i="37"/>
  <c r="ASQ2" i="37"/>
  <c r="ASR2" i="37"/>
  <c r="AST2" i="37"/>
  <c r="ASU2" i="37"/>
  <c r="ASV2" i="37"/>
  <c r="ASW2" i="37"/>
  <c r="ASX2" i="37"/>
  <c r="ASY2" i="37"/>
  <c r="ASZ2" i="37"/>
  <c r="ATA2" i="37"/>
  <c r="ATB2" i="37"/>
  <c r="ATC2" i="37"/>
  <c r="ATD2" i="37"/>
  <c r="ATE2" i="37"/>
  <c r="ATF2" i="37"/>
  <c r="ATG2" i="37"/>
  <c r="ATI2" i="37"/>
  <c r="ATJ2" i="37"/>
  <c r="ATK2" i="37"/>
  <c r="ATL2" i="37"/>
  <c r="ATM2" i="37"/>
  <c r="ATN2" i="37"/>
  <c r="ATO2" i="37"/>
  <c r="ATP2" i="37"/>
  <c r="ATQ2" i="37"/>
  <c r="ATR2" i="37"/>
  <c r="ATS2" i="37"/>
  <c r="ATT2" i="37"/>
  <c r="ATU2" i="37"/>
  <c r="ATV2" i="37"/>
  <c r="ATX2" i="37"/>
  <c r="ATY2" i="37"/>
  <c r="ATZ2" i="37"/>
  <c r="AUA2" i="37"/>
  <c r="AUB2" i="37"/>
  <c r="AUC2" i="37"/>
  <c r="AUD2" i="37"/>
  <c r="AUE2" i="37"/>
  <c r="AUF2" i="37"/>
  <c r="AUG2" i="37"/>
  <c r="AUH2" i="37"/>
  <c r="AUI2" i="37"/>
  <c r="AUJ2" i="37"/>
  <c r="AUK2" i="37"/>
  <c r="AUM2" i="37"/>
  <c r="AUN2" i="37"/>
  <c r="AUO2" i="37"/>
  <c r="AUP2" i="37"/>
  <c r="AUQ2" i="37"/>
  <c r="AUR2" i="37"/>
  <c r="AUS2" i="37"/>
  <c r="AUT2" i="37"/>
  <c r="AUU2" i="37"/>
  <c r="AUV2" i="37"/>
  <c r="AUW2" i="37"/>
  <c r="AUX2" i="37"/>
  <c r="AUY2" i="37"/>
  <c r="AUZ2" i="37"/>
  <c r="AVB2" i="37"/>
  <c r="AVC2" i="37"/>
  <c r="AVD2" i="37"/>
  <c r="AVE2" i="37"/>
  <c r="AVF2" i="37"/>
  <c r="AVG2" i="37"/>
  <c r="AVH2" i="37"/>
  <c r="AVI2" i="37"/>
  <c r="AVJ2" i="37"/>
  <c r="AVK2" i="37"/>
  <c r="AVL2" i="37"/>
  <c r="AVM2" i="37"/>
  <c r="AVN2" i="37"/>
  <c r="AVO2" i="37"/>
  <c r="AVQ2" i="37"/>
  <c r="AVR2" i="37"/>
  <c r="AVS2" i="37"/>
  <c r="AVT2" i="37"/>
  <c r="AVU2" i="37"/>
  <c r="AVV2" i="37"/>
  <c r="AVW2" i="37"/>
  <c r="AVX2" i="37"/>
  <c r="AVY2" i="37"/>
  <c r="AVZ2" i="37"/>
  <c r="AWA2" i="37"/>
  <c r="AWB2" i="37"/>
  <c r="AWC2" i="37"/>
  <c r="AWD2" i="37"/>
  <c r="AWF2" i="37"/>
  <c r="AWG2" i="37"/>
  <c r="AWH2" i="37"/>
  <c r="AWI2" i="37"/>
  <c r="AWJ2" i="37"/>
  <c r="AWK2" i="37"/>
  <c r="AWL2" i="37"/>
  <c r="AWM2" i="37"/>
  <c r="AWN2" i="37"/>
  <c r="AWO2" i="37"/>
  <c r="AWP2" i="37"/>
  <c r="AWQ2" i="37"/>
  <c r="AWR2" i="37"/>
  <c r="AWS2" i="37"/>
  <c r="AWU2" i="37"/>
  <c r="AWV2" i="37"/>
  <c r="AWW2" i="37"/>
  <c r="AWX2" i="37"/>
  <c r="AWY2" i="37"/>
  <c r="AWZ2" i="37"/>
  <c r="AXA2" i="37"/>
  <c r="AXB2" i="37"/>
  <c r="AXC2" i="37"/>
  <c r="AXD2" i="37"/>
  <c r="AXE2" i="37"/>
  <c r="AXF2" i="37"/>
  <c r="AXG2" i="37"/>
  <c r="AXH2" i="37"/>
  <c r="AXJ2" i="37"/>
  <c r="AXK2" i="37"/>
  <c r="AXL2" i="37"/>
  <c r="AXM2" i="37"/>
  <c r="AXN2" i="37"/>
  <c r="AXO2" i="37"/>
  <c r="AXP2" i="37"/>
  <c r="AXQ2" i="37"/>
  <c r="AXR2" i="37"/>
  <c r="AXS2" i="37"/>
  <c r="AXT2" i="37"/>
  <c r="AXU2" i="37"/>
  <c r="AXV2" i="37"/>
  <c r="AXW2" i="37"/>
  <c r="AXY2" i="37"/>
  <c r="AXZ2" i="37"/>
  <c r="AYA2" i="37"/>
  <c r="AYB2" i="37"/>
  <c r="AYC2" i="37"/>
  <c r="AYD2" i="37"/>
  <c r="AYE2" i="37"/>
  <c r="AYF2" i="37"/>
  <c r="AYG2" i="37"/>
  <c r="AYH2" i="37"/>
  <c r="AYI2" i="37"/>
  <c r="AYJ2" i="37"/>
  <c r="AYK2" i="37"/>
  <c r="AYL2" i="37"/>
  <c r="AYN2" i="37"/>
  <c r="AYO2" i="37"/>
  <c r="AYP2" i="37"/>
  <c r="AYQ2" i="37"/>
  <c r="AYR2" i="37"/>
  <c r="AYS2" i="37"/>
  <c r="AYT2" i="37"/>
  <c r="AYU2" i="37"/>
  <c r="AYV2" i="37"/>
  <c r="AYW2" i="37"/>
  <c r="AYX2" i="37"/>
  <c r="AYY2" i="37"/>
  <c r="AYZ2" i="37"/>
  <c r="AZA2" i="37"/>
  <c r="AZC2" i="37"/>
  <c r="AZD2" i="37"/>
  <c r="AZE2" i="37"/>
  <c r="AZF2" i="37"/>
  <c r="AZG2" i="37"/>
  <c r="AZH2" i="37"/>
  <c r="AZI2" i="37"/>
  <c r="AZJ2" i="37"/>
  <c r="AZK2" i="37"/>
  <c r="AZL2" i="37"/>
  <c r="AZM2" i="37"/>
  <c r="AZN2" i="37"/>
  <c r="AZO2" i="37"/>
  <c r="AOQ2" i="37"/>
  <c r="AOP2" i="37"/>
  <c r="APF2" i="37"/>
  <c r="QI2" i="37"/>
  <c r="QJ2" i="37"/>
  <c r="QK2" i="37"/>
  <c r="QL2" i="37"/>
  <c r="QN2" i="37"/>
  <c r="QO2" i="37"/>
  <c r="QQ2" i="37"/>
  <c r="QR2" i="37"/>
  <c r="QT2" i="37"/>
  <c r="QU2" i="37"/>
  <c r="QW2" i="37"/>
  <c r="QX2" i="37"/>
  <c r="QZ2" i="37"/>
  <c r="RA2" i="37"/>
  <c r="RC2" i="37"/>
  <c r="RE2" i="37"/>
  <c r="RF2" i="37"/>
  <c r="RG2" i="37"/>
  <c r="RH2" i="37"/>
  <c r="RJ2" i="37"/>
  <c r="RK2" i="37"/>
  <c r="RM2" i="37"/>
  <c r="RN2" i="37"/>
  <c r="RP2" i="37"/>
  <c r="RQ2" i="37"/>
  <c r="RS2" i="37"/>
  <c r="RT2" i="37"/>
  <c r="RV2" i="37"/>
  <c r="RW2" i="37"/>
  <c r="RY2" i="37"/>
  <c r="SA2" i="37"/>
  <c r="SB2" i="37"/>
  <c r="SC2" i="37"/>
  <c r="SD2" i="37"/>
  <c r="SF2" i="37"/>
  <c r="SG2" i="37"/>
  <c r="SI2" i="37"/>
  <c r="SJ2" i="37"/>
  <c r="SL2" i="37"/>
  <c r="SM2" i="37"/>
  <c r="SO2" i="37"/>
  <c r="SP2" i="37"/>
  <c r="SR2" i="37"/>
  <c r="SS2" i="37"/>
  <c r="SU2" i="37"/>
  <c r="SW2" i="37"/>
  <c r="SY2" i="37"/>
  <c r="SZ2" i="37"/>
  <c r="TB2" i="37"/>
  <c r="TC2" i="37"/>
  <c r="TE2" i="37"/>
  <c r="TF2" i="37"/>
  <c r="TH2" i="37"/>
  <c r="TI2" i="37"/>
  <c r="TK2" i="37"/>
  <c r="TL2" i="37"/>
  <c r="TN2" i="37"/>
  <c r="TO2" i="37"/>
  <c r="TQ2" i="37"/>
  <c r="TS2" i="37"/>
  <c r="TT2" i="37"/>
  <c r="TV2" i="37"/>
  <c r="TW2" i="37"/>
  <c r="TY2" i="37"/>
  <c r="TZ2" i="37"/>
  <c r="UB2" i="37"/>
  <c r="UC2" i="37"/>
  <c r="UE2" i="37"/>
  <c r="UF2" i="37"/>
  <c r="UH2" i="37"/>
  <c r="UI2" i="37"/>
  <c r="UK2" i="37"/>
  <c r="UL2" i="37"/>
  <c r="UN2" i="37"/>
  <c r="UP2" i="37"/>
  <c r="UQ2" i="37"/>
  <c r="UR2" i="37"/>
  <c r="US2" i="37"/>
  <c r="UT2" i="37"/>
  <c r="UU2" i="37"/>
  <c r="UV2" i="37"/>
  <c r="UW2" i="37"/>
  <c r="UX2" i="37"/>
  <c r="UY2" i="37"/>
  <c r="UZ2" i="37"/>
  <c r="VA2" i="37"/>
  <c r="VB2" i="37"/>
  <c r="VC2" i="37"/>
  <c r="VD2" i="37"/>
  <c r="VE2" i="37"/>
  <c r="VF2" i="37"/>
  <c r="VG2" i="37"/>
  <c r="VH2" i="37"/>
  <c r="VI2" i="37"/>
  <c r="VJ2" i="37"/>
  <c r="VK2" i="37"/>
  <c r="VL2" i="37"/>
  <c r="VM2" i="37"/>
  <c r="VN2" i="37"/>
  <c r="VP2" i="37"/>
  <c r="VQ2" i="37"/>
  <c r="VR2" i="37"/>
  <c r="VS2" i="37"/>
  <c r="VT2" i="37"/>
  <c r="VU2" i="37"/>
  <c r="VV2" i="37"/>
  <c r="VW2" i="37"/>
  <c r="VX2" i="37"/>
  <c r="VY2" i="37"/>
  <c r="VZ2" i="37"/>
  <c r="WA2" i="37"/>
  <c r="WB2" i="37"/>
  <c r="WC2" i="37"/>
  <c r="WD2" i="37"/>
  <c r="WE2" i="37"/>
  <c r="WF2" i="37"/>
  <c r="WG2" i="37"/>
  <c r="WH2" i="37"/>
  <c r="WI2" i="37"/>
  <c r="WJ2" i="37"/>
  <c r="WK2" i="37"/>
  <c r="WL2" i="37"/>
  <c r="WM2" i="37"/>
  <c r="WN2" i="37"/>
  <c r="WO2" i="37"/>
  <c r="WP2" i="37"/>
  <c r="WQ2" i="37"/>
  <c r="WR2" i="37"/>
  <c r="WS2" i="37"/>
  <c r="WT2" i="37"/>
  <c r="WU2" i="37"/>
  <c r="WV2" i="37"/>
  <c r="WW2" i="37"/>
  <c r="WX2" i="37"/>
  <c r="WY2" i="37"/>
  <c r="WZ2" i="37"/>
  <c r="XA2" i="37"/>
  <c r="XB2" i="37"/>
  <c r="XC2" i="37"/>
  <c r="XD2" i="37"/>
  <c r="XE2" i="37"/>
  <c r="XF2" i="37"/>
  <c r="XG2" i="37"/>
  <c r="XH2" i="37"/>
  <c r="XI2" i="37"/>
  <c r="XJ2" i="37"/>
  <c r="XK2" i="37"/>
  <c r="XL2" i="37"/>
  <c r="XM2" i="37"/>
  <c r="XN2" i="37"/>
  <c r="XO2" i="37"/>
  <c r="XP2" i="37"/>
  <c r="XQ2" i="37"/>
  <c r="XR2" i="37"/>
  <c r="XS2" i="37"/>
  <c r="XT2" i="37"/>
  <c r="XU2" i="37"/>
  <c r="XV2" i="37"/>
  <c r="XW2" i="37"/>
  <c r="XX2" i="37"/>
  <c r="XY2" i="37"/>
  <c r="XZ2" i="37"/>
  <c r="YA2" i="37"/>
  <c r="YB2" i="37"/>
  <c r="YC2" i="37"/>
  <c r="YD2" i="37"/>
  <c r="YE2" i="37"/>
  <c r="YF2" i="37"/>
  <c r="YG2" i="37"/>
  <c r="YH2" i="37"/>
  <c r="YI2" i="37"/>
  <c r="YJ2" i="37"/>
  <c r="YK2" i="37"/>
  <c r="YL2" i="37"/>
  <c r="YM2" i="37"/>
  <c r="YN2" i="37"/>
  <c r="YO2" i="37"/>
  <c r="YP2" i="37"/>
  <c r="YQ2" i="37"/>
  <c r="YR2" i="37"/>
  <c r="YS2" i="37"/>
  <c r="YT2" i="37"/>
  <c r="YU2" i="37"/>
  <c r="YV2" i="37"/>
  <c r="YW2" i="37"/>
  <c r="YX2" i="37"/>
  <c r="YY2" i="37"/>
  <c r="YZ2" i="37"/>
  <c r="ZA2" i="37"/>
  <c r="ZB2" i="37"/>
  <c r="ZC2" i="37"/>
  <c r="ZD2" i="37"/>
  <c r="ZE2" i="37"/>
  <c r="ZF2" i="37"/>
  <c r="ZG2" i="37"/>
  <c r="ZH2" i="37"/>
  <c r="ZI2" i="37"/>
  <c r="ZJ2" i="37"/>
  <c r="ZK2" i="37"/>
  <c r="ZL2" i="37"/>
  <c r="ZM2" i="37"/>
  <c r="ZN2" i="37"/>
  <c r="ZO2" i="37"/>
  <c r="ZP2" i="37"/>
  <c r="ZQ2" i="37"/>
  <c r="ZR2" i="37"/>
  <c r="ZS2" i="37"/>
  <c r="ZT2" i="37"/>
  <c r="ZU2" i="37"/>
  <c r="ZV2" i="37"/>
  <c r="ZW2" i="37"/>
  <c r="ZX2" i="37"/>
  <c r="ZY2" i="37"/>
  <c r="ZZ2" i="37"/>
  <c r="AAA2" i="37"/>
  <c r="AAB2" i="37"/>
  <c r="AAC2" i="37"/>
  <c r="AAD2" i="37"/>
  <c r="AAE2" i="37"/>
  <c r="AAF2" i="37"/>
  <c r="AAG2" i="37"/>
  <c r="AAH2" i="37"/>
  <c r="AAI2" i="37"/>
  <c r="AAJ2" i="37"/>
  <c r="AAK2" i="37"/>
  <c r="AAL2" i="37"/>
  <c r="AAM2" i="37"/>
  <c r="AAN2" i="37"/>
  <c r="AAO2" i="37"/>
  <c r="AAP2" i="37"/>
  <c r="AAQ2" i="37"/>
  <c r="AAR2" i="37"/>
  <c r="AAS2" i="37"/>
  <c r="AAT2" i="37"/>
  <c r="AAU2" i="37"/>
  <c r="AAV2" i="37"/>
  <c r="AAW2" i="37"/>
  <c r="AAX2" i="37"/>
  <c r="AAY2" i="37"/>
  <c r="AAZ2" i="37"/>
  <c r="ABA2" i="37"/>
  <c r="ABB2" i="37"/>
  <c r="ABC2" i="37"/>
  <c r="ABD2" i="37"/>
  <c r="ABE2" i="37"/>
  <c r="ABF2" i="37"/>
  <c r="ABG2" i="37"/>
  <c r="ABH2" i="37"/>
  <c r="ABI2" i="37"/>
  <c r="ABJ2" i="37"/>
  <c r="ABK2" i="37"/>
  <c r="ABL2" i="37"/>
  <c r="ABM2" i="37"/>
  <c r="ABN2" i="37"/>
  <c r="ABO2" i="37"/>
  <c r="ABP2" i="37"/>
  <c r="ABQ2" i="37"/>
  <c r="ABR2" i="37"/>
  <c r="ABS2" i="37"/>
  <c r="ABT2" i="37"/>
  <c r="ABU2" i="37"/>
  <c r="ABV2" i="37"/>
  <c r="ABW2" i="37"/>
  <c r="ABX2" i="37"/>
  <c r="ABY2" i="37"/>
  <c r="ABZ2" i="37"/>
  <c r="ACA2" i="37"/>
  <c r="ACB2" i="37"/>
  <c r="ACC2" i="37"/>
  <c r="ACD2" i="37"/>
  <c r="ACE2" i="37"/>
  <c r="ACF2" i="37"/>
  <c r="ACG2" i="37"/>
  <c r="ACH2" i="37"/>
  <c r="ACI2" i="37"/>
  <c r="ACJ2" i="37"/>
  <c r="ACK2" i="37"/>
  <c r="ACL2" i="37"/>
  <c r="ACM2" i="37"/>
  <c r="ACN2" i="37"/>
  <c r="ACO2" i="37"/>
  <c r="ACP2" i="37"/>
  <c r="ACQ2" i="37"/>
  <c r="ACR2" i="37"/>
  <c r="ACS2" i="37"/>
  <c r="ACT2" i="37"/>
  <c r="ACU2" i="37"/>
  <c r="ACV2" i="37"/>
  <c r="ACW2" i="37"/>
  <c r="ACX2" i="37"/>
  <c r="ACY2" i="37"/>
  <c r="ACZ2" i="37"/>
  <c r="ADA2" i="37"/>
  <c r="ADB2" i="37"/>
  <c r="ADC2" i="37"/>
  <c r="ADD2" i="37"/>
  <c r="ADE2" i="37"/>
  <c r="ADF2" i="37"/>
  <c r="ADG2" i="37"/>
  <c r="ADH2" i="37"/>
  <c r="ADI2" i="37"/>
  <c r="ADJ2" i="37"/>
  <c r="ADK2" i="37"/>
  <c r="ADL2" i="37"/>
  <c r="ADM2" i="37"/>
  <c r="ADN2" i="37"/>
  <c r="ADO2" i="37"/>
  <c r="ADP2" i="37"/>
  <c r="ADQ2" i="37"/>
  <c r="ADR2" i="37"/>
  <c r="ADS2" i="37"/>
  <c r="ADT2" i="37"/>
  <c r="ADU2" i="37"/>
  <c r="ADV2" i="37"/>
  <c r="ADW2" i="37"/>
  <c r="ADX2" i="37"/>
  <c r="ADY2" i="37"/>
  <c r="ADZ2" i="37"/>
  <c r="AEA2" i="37"/>
  <c r="AEB2" i="37"/>
  <c r="AEC2" i="37"/>
  <c r="AED2" i="37"/>
  <c r="AEE2" i="37"/>
  <c r="AEF2" i="37"/>
  <c r="AEG2" i="37"/>
  <c r="AEH2" i="37"/>
  <c r="AEI2" i="37"/>
  <c r="AEJ2" i="37"/>
  <c r="AEK2" i="37"/>
  <c r="AEL2" i="37"/>
  <c r="AEM2" i="37"/>
  <c r="AEN2" i="37"/>
  <c r="AEO2" i="37"/>
  <c r="AEP2" i="37"/>
  <c r="AEQ2" i="37"/>
  <c r="AER2" i="37"/>
  <c r="AES2" i="37"/>
  <c r="AET2" i="37"/>
  <c r="AEU2" i="37"/>
  <c r="AEV2" i="37"/>
  <c r="AEW2" i="37"/>
  <c r="AEX2" i="37"/>
  <c r="AEY2" i="37"/>
  <c r="AEZ2" i="37"/>
  <c r="AFA2" i="37"/>
  <c r="AFB2" i="37"/>
  <c r="AFC2" i="37"/>
  <c r="AFD2" i="37"/>
  <c r="AFE2" i="37"/>
  <c r="AFF2" i="37"/>
  <c r="AFG2" i="37"/>
  <c r="AFH2" i="37"/>
  <c r="AFI2" i="37"/>
  <c r="AFJ2" i="37"/>
  <c r="AFK2" i="37"/>
  <c r="AFL2" i="37"/>
  <c r="AFM2" i="37"/>
  <c r="AFN2" i="37"/>
  <c r="AFO2" i="37"/>
  <c r="AFP2" i="37"/>
  <c r="AFQ2" i="37"/>
  <c r="AFR2" i="37"/>
  <c r="AFS2" i="37"/>
  <c r="AFT2" i="37"/>
  <c r="AFU2" i="37"/>
  <c r="AFV2" i="37"/>
  <c r="AFW2" i="37"/>
  <c r="AFX2" i="37"/>
  <c r="AFY2" i="37"/>
  <c r="AFZ2" i="37"/>
  <c r="AGA2" i="37"/>
  <c r="AGB2" i="37"/>
  <c r="AGC2" i="37"/>
  <c r="AGD2" i="37"/>
  <c r="AGE2" i="37"/>
  <c r="AGF2" i="37"/>
  <c r="AGG2" i="37"/>
  <c r="AGH2" i="37"/>
  <c r="AGI2" i="37"/>
  <c r="AGJ2" i="37"/>
  <c r="AGK2" i="37"/>
  <c r="AGL2" i="37"/>
  <c r="AGM2" i="37"/>
  <c r="AGN2" i="37"/>
  <c r="AGO2" i="37"/>
  <c r="AGP2" i="37"/>
  <c r="AGQ2" i="37"/>
  <c r="AGR2" i="37"/>
  <c r="AGS2" i="37"/>
  <c r="AGT2" i="37"/>
  <c r="AGU2" i="37"/>
  <c r="AGV2" i="37"/>
  <c r="AGW2" i="37"/>
  <c r="AGX2" i="37"/>
  <c r="AGY2" i="37"/>
  <c r="AGZ2" i="37"/>
  <c r="AHA2" i="37"/>
  <c r="AHB2" i="37"/>
  <c r="AHC2" i="37"/>
  <c r="AHD2" i="37"/>
  <c r="AHE2" i="37"/>
  <c r="AHF2" i="37"/>
  <c r="AHG2" i="37"/>
  <c r="AHH2" i="37"/>
  <c r="AHI2" i="37"/>
  <c r="AHJ2" i="37"/>
  <c r="AHK2" i="37"/>
  <c r="AHL2" i="37"/>
  <c r="AHM2" i="37"/>
  <c r="AHN2" i="37"/>
  <c r="AHO2" i="37"/>
  <c r="AHP2" i="37"/>
  <c r="AHQ2" i="37"/>
  <c r="AHR2" i="37"/>
  <c r="AHS2" i="37"/>
  <c r="AHT2" i="37"/>
  <c r="AHU2" i="37"/>
  <c r="AHV2" i="37"/>
  <c r="AHW2" i="37"/>
  <c r="AHX2" i="37"/>
  <c r="AHY2" i="37"/>
  <c r="AHZ2" i="37"/>
  <c r="AIA2" i="37"/>
  <c r="AIB2" i="37"/>
  <c r="AIC2" i="37"/>
  <c r="AID2" i="37"/>
  <c r="AIE2" i="37"/>
  <c r="AIF2" i="37"/>
  <c r="AIG2" i="37"/>
  <c r="AIH2" i="37"/>
  <c r="AII2" i="37"/>
  <c r="AIJ2" i="37"/>
  <c r="AIK2" i="37"/>
  <c r="AIL2" i="37"/>
  <c r="AIM2" i="37"/>
  <c r="AIN2" i="37"/>
  <c r="AIO2" i="37"/>
  <c r="AIP2" i="37"/>
  <c r="AIQ2" i="37"/>
  <c r="AIR2" i="37"/>
  <c r="AIS2" i="37"/>
  <c r="AIT2" i="37"/>
  <c r="AIU2" i="37"/>
  <c r="AIV2" i="37"/>
  <c r="AIW2" i="37"/>
  <c r="AIX2" i="37"/>
  <c r="AIY2" i="37"/>
  <c r="AIZ2" i="37"/>
  <c r="AJA2" i="37"/>
  <c r="AJB2" i="37"/>
  <c r="AJC2" i="37"/>
  <c r="AJD2" i="37"/>
  <c r="AJE2" i="37"/>
  <c r="AJF2" i="37"/>
  <c r="AJG2" i="37"/>
  <c r="AJH2" i="37"/>
  <c r="AJI2" i="37"/>
  <c r="AJJ2" i="37"/>
  <c r="AJK2" i="37"/>
  <c r="AJL2" i="37"/>
  <c r="AJM2" i="37"/>
  <c r="AJN2" i="37"/>
  <c r="AJO2" i="37"/>
  <c r="AJP2" i="37"/>
  <c r="AJQ2" i="37"/>
  <c r="AJR2" i="37"/>
  <c r="AJS2" i="37"/>
  <c r="AJT2" i="37"/>
  <c r="AJU2" i="37"/>
  <c r="AJV2" i="37"/>
  <c r="AJW2" i="37"/>
  <c r="AJX2" i="37"/>
  <c r="AJY2" i="37"/>
  <c r="AJZ2" i="37"/>
  <c r="AKA2" i="37"/>
  <c r="AKB2" i="37"/>
  <c r="AKC2" i="37"/>
  <c r="AKD2" i="37"/>
  <c r="AKE2" i="37"/>
  <c r="AKF2" i="37"/>
  <c r="AKG2" i="37"/>
  <c r="AKH2" i="37"/>
  <c r="AKI2" i="37"/>
  <c r="AKJ2" i="37"/>
  <c r="AKK2" i="37"/>
  <c r="AKL2" i="37"/>
  <c r="AKM2" i="37"/>
  <c r="AKN2" i="37"/>
  <c r="AKO2" i="37"/>
  <c r="AKP2" i="37"/>
  <c r="AKQ2" i="37"/>
  <c r="AKR2" i="37"/>
  <c r="AKS2" i="37"/>
  <c r="AKT2" i="37"/>
  <c r="AKU2" i="37"/>
  <c r="AKV2" i="37"/>
  <c r="AKW2" i="37"/>
  <c r="AKX2" i="37"/>
  <c r="AKY2" i="37"/>
  <c r="AKZ2" i="37"/>
  <c r="ALA2" i="37"/>
  <c r="ALB2" i="37"/>
  <c r="ALC2" i="37"/>
  <c r="ALD2" i="37"/>
  <c r="ALE2" i="37"/>
  <c r="ALF2" i="37"/>
  <c r="ALG2" i="37"/>
  <c r="ALH2" i="37"/>
  <c r="ALI2" i="37"/>
  <c r="ALJ2" i="37"/>
  <c r="ALK2" i="37"/>
  <c r="ALL2" i="37"/>
  <c r="ALM2" i="37"/>
  <c r="ALN2" i="37"/>
  <c r="ALO2" i="37"/>
  <c r="ALP2" i="37"/>
  <c r="ALQ2" i="37"/>
  <c r="ALR2" i="37"/>
  <c r="ALS2" i="37"/>
  <c r="ALT2" i="37"/>
  <c r="ALU2" i="37"/>
  <c r="ALV2" i="37"/>
  <c r="ALW2" i="37"/>
  <c r="ALX2" i="37"/>
  <c r="ALY2" i="37"/>
  <c r="ALZ2" i="37"/>
  <c r="AMA2" i="37"/>
  <c r="AMB2" i="37"/>
  <c r="AMC2" i="37"/>
  <c r="AMD2" i="37"/>
  <c r="AME2" i="37"/>
  <c r="AMF2" i="37"/>
  <c r="AMG2" i="37"/>
  <c r="AMH2" i="37"/>
  <c r="AMI2" i="37"/>
  <c r="AMJ2" i="37"/>
  <c r="AMK2" i="37"/>
  <c r="AML2" i="37"/>
  <c r="AMM2" i="37"/>
  <c r="AMN2" i="37"/>
  <c r="AMO2" i="37"/>
  <c r="AMP2" i="37"/>
  <c r="AMQ2" i="37"/>
  <c r="AMR2" i="37"/>
  <c r="AMS2" i="37"/>
  <c r="AMT2" i="37"/>
  <c r="AMU2" i="37"/>
  <c r="AMV2" i="37"/>
  <c r="AMW2" i="37"/>
  <c r="AMX2" i="37"/>
  <c r="AMY2" i="37"/>
  <c r="AMZ2" i="37"/>
  <c r="ANA2" i="37"/>
  <c r="ANB2" i="37"/>
  <c r="ANC2" i="37"/>
  <c r="AND2" i="37"/>
  <c r="ANE2" i="37"/>
  <c r="ANF2" i="37"/>
  <c r="ANG2" i="37"/>
  <c r="ANH2" i="37"/>
  <c r="ANI2" i="37"/>
  <c r="ANJ2" i="37"/>
  <c r="ANK2" i="37"/>
  <c r="ANL2" i="37"/>
  <c r="ANM2" i="37"/>
  <c r="ANN2" i="37"/>
  <c r="ANO2" i="37"/>
  <c r="ANP2" i="37"/>
  <c r="ANQ2" i="37"/>
  <c r="ANR2" i="37"/>
  <c r="ANS2" i="37"/>
  <c r="ANT2" i="37"/>
  <c r="ANU2" i="37"/>
  <c r="ANV2" i="37"/>
  <c r="ANW2" i="37"/>
  <c r="ANX2" i="37"/>
  <c r="ANY2" i="37"/>
  <c r="ANZ2" i="37"/>
  <c r="AOA2" i="37"/>
  <c r="AOB2" i="37"/>
  <c r="AOC2" i="37"/>
  <c r="AOD2" i="37"/>
  <c r="AOE2" i="37"/>
  <c r="AOF2" i="37"/>
  <c r="AOG2" i="37"/>
  <c r="AOH2" i="37"/>
  <c r="AOI2" i="37"/>
  <c r="AOJ2" i="37"/>
  <c r="AOK2" i="37"/>
  <c r="AOL2" i="37"/>
  <c r="AOM2" i="37"/>
  <c r="AON2" i="37"/>
  <c r="AOO2" i="37"/>
  <c r="QI3" i="37"/>
  <c r="QJ3" i="37"/>
  <c r="QK3" i="37"/>
  <c r="QL3" i="37"/>
  <c r="QN3" i="37"/>
  <c r="QO3" i="37"/>
  <c r="QQ3" i="37"/>
  <c r="QR3" i="37"/>
  <c r="QT3" i="37"/>
  <c r="QU3" i="37"/>
  <c r="QW3" i="37"/>
  <c r="QX3" i="37"/>
  <c r="QZ3" i="37"/>
  <c r="RA3" i="37"/>
  <c r="RC3" i="37"/>
  <c r="RE3" i="37"/>
  <c r="RF3" i="37"/>
  <c r="RG3" i="37"/>
  <c r="RH3" i="37"/>
  <c r="RJ3" i="37"/>
  <c r="RK3" i="37"/>
  <c r="RM3" i="37"/>
  <c r="RN3" i="37"/>
  <c r="RP3" i="37"/>
  <c r="RQ3" i="37"/>
  <c r="RS3" i="37"/>
  <c r="RT3" i="37"/>
  <c r="RV3" i="37"/>
  <c r="RW3" i="37"/>
  <c r="RY3" i="37"/>
  <c r="SA3" i="37"/>
  <c r="SB3" i="37"/>
  <c r="SC3" i="37"/>
  <c r="SD3" i="37"/>
  <c r="SF3" i="37"/>
  <c r="SG3" i="37"/>
  <c r="SI3" i="37"/>
  <c r="SJ3" i="37"/>
  <c r="SL3" i="37"/>
  <c r="SM3" i="37"/>
  <c r="SO3" i="37"/>
  <c r="SP3" i="37"/>
  <c r="SR3" i="37"/>
  <c r="SS3" i="37"/>
  <c r="SU3" i="37"/>
  <c r="SW3" i="37"/>
  <c r="SY3" i="37"/>
  <c r="SZ3" i="37"/>
  <c r="TB3" i="37"/>
  <c r="TC3" i="37"/>
  <c r="TE3" i="37"/>
  <c r="TF3" i="37"/>
  <c r="TH3" i="37"/>
  <c r="TI3" i="37"/>
  <c r="TK3" i="37"/>
  <c r="TL3" i="37"/>
  <c r="TN3" i="37"/>
  <c r="TO3" i="37"/>
  <c r="TQ3" i="37"/>
  <c r="TS3" i="37"/>
  <c r="TT3" i="37"/>
  <c r="TV3" i="37"/>
  <c r="TW3" i="37"/>
  <c r="TY3" i="37"/>
  <c r="TZ3" i="37"/>
  <c r="UB3" i="37"/>
  <c r="UC3" i="37"/>
  <c r="UE3" i="37"/>
  <c r="UF3" i="37"/>
  <c r="UH3" i="37"/>
  <c r="UI3" i="37"/>
  <c r="UK3" i="37"/>
  <c r="UL3" i="37"/>
  <c r="UN3" i="37"/>
  <c r="UP3" i="37"/>
  <c r="UQ3" i="37"/>
  <c r="US3" i="37"/>
  <c r="UT3" i="37"/>
  <c r="UV3" i="37"/>
  <c r="UW3" i="37"/>
  <c r="UY3" i="37"/>
  <c r="UZ3" i="37"/>
  <c r="VB3" i="37"/>
  <c r="VC3" i="37"/>
  <c r="VE3" i="37"/>
  <c r="VF3" i="37"/>
  <c r="VH3" i="37"/>
  <c r="VI3" i="37"/>
  <c r="VK3" i="37"/>
  <c r="VM3" i="37"/>
  <c r="VN3" i="37"/>
  <c r="VP3" i="37"/>
  <c r="VQ3" i="37"/>
  <c r="VS3" i="37"/>
  <c r="VT3" i="37"/>
  <c r="VV3" i="37"/>
  <c r="VW3" i="37"/>
  <c r="VY3" i="37"/>
  <c r="VZ3" i="37"/>
  <c r="WB3" i="37"/>
  <c r="WC3" i="37"/>
  <c r="WE3" i="37"/>
  <c r="WF3" i="37"/>
  <c r="WH3" i="37"/>
  <c r="WJ3" i="37"/>
  <c r="WK3" i="37"/>
  <c r="WM3" i="37"/>
  <c r="WN3" i="37"/>
  <c r="WP3" i="37"/>
  <c r="WQ3" i="37"/>
  <c r="WS3" i="37"/>
  <c r="WT3" i="37"/>
  <c r="WV3" i="37"/>
  <c r="WW3" i="37"/>
  <c r="WY3" i="37"/>
  <c r="WZ3" i="37"/>
  <c r="XB3" i="37"/>
  <c r="XC3" i="37"/>
  <c r="XE3" i="37"/>
  <c r="XG3" i="37"/>
  <c r="XH3" i="37"/>
  <c r="XJ3" i="37"/>
  <c r="XK3" i="37"/>
  <c r="XM3" i="37"/>
  <c r="XN3" i="37"/>
  <c r="XP3" i="37"/>
  <c r="XQ3" i="37"/>
  <c r="XS3" i="37"/>
  <c r="XT3" i="37"/>
  <c r="XV3" i="37"/>
  <c r="XW3" i="37"/>
  <c r="XY3" i="37"/>
  <c r="XZ3" i="37"/>
  <c r="YB3" i="37"/>
  <c r="YD3" i="37"/>
  <c r="YE3" i="37"/>
  <c r="YG3" i="37"/>
  <c r="YH3" i="37"/>
  <c r="YJ3" i="37"/>
  <c r="YK3" i="37"/>
  <c r="YM3" i="37"/>
  <c r="YN3" i="37"/>
  <c r="YP3" i="37"/>
  <c r="YQ3" i="37"/>
  <c r="YS3" i="37"/>
  <c r="YT3" i="37"/>
  <c r="YV3" i="37"/>
  <c r="YW3" i="37"/>
  <c r="YY3" i="37"/>
  <c r="ZA3" i="37"/>
  <c r="ZB3" i="37"/>
  <c r="ZD3" i="37"/>
  <c r="ZE3" i="37"/>
  <c r="ZG3" i="37"/>
  <c r="ZH3" i="37"/>
  <c r="ZJ3" i="37"/>
  <c r="ZK3" i="37"/>
  <c r="ZM3" i="37"/>
  <c r="ZN3" i="37"/>
  <c r="ZP3" i="37"/>
  <c r="ZQ3" i="37"/>
  <c r="ZS3" i="37"/>
  <c r="ZT3" i="37"/>
  <c r="ZV3" i="37"/>
  <c r="ZX3" i="37"/>
  <c r="ZY3" i="37"/>
  <c r="AAA3" i="37"/>
  <c r="AAB3" i="37"/>
  <c r="AAD3" i="37"/>
  <c r="AAE3" i="37"/>
  <c r="AAG3" i="37"/>
  <c r="AAH3" i="37"/>
  <c r="AAJ3" i="37"/>
  <c r="AAK3" i="37"/>
  <c r="AAM3" i="37"/>
  <c r="AAN3" i="37"/>
  <c r="AAP3" i="37"/>
  <c r="AAQ3" i="37"/>
  <c r="AAS3" i="37"/>
  <c r="AAU3" i="37"/>
  <c r="AAV3" i="37"/>
  <c r="AAX3" i="37"/>
  <c r="AAY3" i="37"/>
  <c r="ABA3" i="37"/>
  <c r="ABB3" i="37"/>
  <c r="ABD3" i="37"/>
  <c r="ABE3" i="37"/>
  <c r="ABG3" i="37"/>
  <c r="ABH3" i="37"/>
  <c r="ABJ3" i="37"/>
  <c r="ABK3" i="37"/>
  <c r="ABM3" i="37"/>
  <c r="ABN3" i="37"/>
  <c r="ABP3" i="37"/>
  <c r="ABR3" i="37"/>
  <c r="ABS3" i="37"/>
  <c r="ABU3" i="37"/>
  <c r="ABV3" i="37"/>
  <c r="ABX3" i="37"/>
  <c r="ABY3" i="37"/>
  <c r="ACA3" i="37"/>
  <c r="ACB3" i="37"/>
  <c r="ACD3" i="37"/>
  <c r="ACE3" i="37"/>
  <c r="ACG3" i="37"/>
  <c r="ACH3" i="37"/>
  <c r="ACJ3" i="37"/>
  <c r="ACK3" i="37"/>
  <c r="ACM3" i="37"/>
  <c r="ACO3" i="37"/>
  <c r="ACP3" i="37"/>
  <c r="ACR3" i="37"/>
  <c r="ACS3" i="37"/>
  <c r="ACU3" i="37"/>
  <c r="ACV3" i="37"/>
  <c r="ACX3" i="37"/>
  <c r="ACY3" i="37"/>
  <c r="ADA3" i="37"/>
  <c r="ADB3" i="37"/>
  <c r="ADD3" i="37"/>
  <c r="ADE3" i="37"/>
  <c r="ADG3" i="37"/>
  <c r="ADH3" i="37"/>
  <c r="ADJ3" i="37"/>
  <c r="ADL3" i="37"/>
  <c r="ADM3" i="37"/>
  <c r="ADO3" i="37"/>
  <c r="ADP3" i="37"/>
  <c r="ADR3" i="37"/>
  <c r="ADS3" i="37"/>
  <c r="ADU3" i="37"/>
  <c r="ADV3" i="37"/>
  <c r="ADX3" i="37"/>
  <c r="ADY3" i="37"/>
  <c r="AEA3" i="37"/>
  <c r="AEB3" i="37"/>
  <c r="AED3" i="37"/>
  <c r="AEE3" i="37"/>
  <c r="AEG3" i="37"/>
  <c r="AEI3" i="37"/>
  <c r="AEJ3" i="37"/>
  <c r="AEL3" i="37"/>
  <c r="AEM3" i="37"/>
  <c r="AEO3" i="37"/>
  <c r="AEP3" i="37"/>
  <c r="AER3" i="37"/>
  <c r="AES3" i="37"/>
  <c r="AEU3" i="37"/>
  <c r="AEV3" i="37"/>
  <c r="AEX3" i="37"/>
  <c r="AEY3" i="37"/>
  <c r="AFA3" i="37"/>
  <c r="AFB3" i="37"/>
  <c r="AFD3" i="37"/>
  <c r="AFF3" i="37"/>
  <c r="AFG3" i="37"/>
  <c r="AFI3" i="37"/>
  <c r="AFJ3" i="37"/>
  <c r="AFL3" i="37"/>
  <c r="AFM3" i="37"/>
  <c r="AFO3" i="37"/>
  <c r="AFP3" i="37"/>
  <c r="AFR3" i="37"/>
  <c r="AFS3" i="37"/>
  <c r="AFU3" i="37"/>
  <c r="AFV3" i="37"/>
  <c r="AFX3" i="37"/>
  <c r="AFY3" i="37"/>
  <c r="AGA3" i="37"/>
  <c r="AGC3" i="37"/>
  <c r="AGD3" i="37"/>
  <c r="AGE3" i="37"/>
  <c r="AGF3" i="37"/>
  <c r="AGG3" i="37"/>
  <c r="AGI3" i="37"/>
  <c r="AGJ3" i="37"/>
  <c r="AGL3" i="37"/>
  <c r="AGM3" i="37"/>
  <c r="AGO3" i="37"/>
  <c r="AGP3" i="37"/>
  <c r="AGR3" i="37"/>
  <c r="AGS3" i="37"/>
  <c r="AGU3" i="37"/>
  <c r="AGV3" i="37"/>
  <c r="AGX3" i="37"/>
  <c r="AGZ3" i="37"/>
  <c r="AHA3" i="37"/>
  <c r="AHB3" i="37"/>
  <c r="AHC3" i="37"/>
  <c r="AHE3" i="37"/>
  <c r="AHF3" i="37"/>
  <c r="AHH3" i="37"/>
  <c r="AHI3" i="37"/>
  <c r="AHK3" i="37"/>
  <c r="AHL3" i="37"/>
  <c r="AHN3" i="37"/>
  <c r="AHO3" i="37"/>
  <c r="AHQ3" i="37"/>
  <c r="AHR3" i="37"/>
  <c r="AHT3" i="37"/>
  <c r="AHV3" i="37"/>
  <c r="AHW3" i="37"/>
  <c r="AHX3" i="37"/>
  <c r="AHY3" i="37"/>
  <c r="AIA3" i="37"/>
  <c r="AIB3" i="37"/>
  <c r="AID3" i="37"/>
  <c r="AIE3" i="37"/>
  <c r="AIG3" i="37"/>
  <c r="AIH3" i="37"/>
  <c r="AIJ3" i="37"/>
  <c r="AIK3" i="37"/>
  <c r="AIM3" i="37"/>
  <c r="AIN3" i="37"/>
  <c r="AIP3" i="37"/>
  <c r="AIR3" i="37"/>
  <c r="AIS3" i="37"/>
  <c r="AIT3" i="37"/>
  <c r="AIU3" i="37"/>
  <c r="AIW3" i="37"/>
  <c r="AIX3" i="37"/>
  <c r="AIZ3" i="37"/>
  <c r="AJA3" i="37"/>
  <c r="AJC3" i="37"/>
  <c r="AJD3" i="37"/>
  <c r="AJF3" i="37"/>
  <c r="AJG3" i="37"/>
  <c r="AJI3" i="37"/>
  <c r="AJJ3" i="37"/>
  <c r="AJL3" i="37"/>
  <c r="AJN3" i="37"/>
  <c r="AJO3" i="37"/>
  <c r="AJP3" i="37"/>
  <c r="AJQ3" i="37"/>
  <c r="AJS3" i="37"/>
  <c r="AJT3" i="37"/>
  <c r="AJV3" i="37"/>
  <c r="AJW3" i="37"/>
  <c r="AJY3" i="37"/>
  <c r="AJZ3" i="37"/>
  <c r="AKB3" i="37"/>
  <c r="AKC3" i="37"/>
  <c r="AKE3" i="37"/>
  <c r="AKF3" i="37"/>
  <c r="AKH3" i="37"/>
  <c r="AKJ3" i="37"/>
  <c r="AKK3" i="37"/>
  <c r="AKL3" i="37"/>
  <c r="AKM3" i="37"/>
  <c r="AKO3" i="37"/>
  <c r="AKP3" i="37"/>
  <c r="AKR3" i="37"/>
  <c r="AKS3" i="37"/>
  <c r="AKU3" i="37"/>
  <c r="AKV3" i="37"/>
  <c r="AKX3" i="37"/>
  <c r="AKY3" i="37"/>
  <c r="ALA3" i="37"/>
  <c r="ALB3" i="37"/>
  <c r="ALD3" i="37"/>
  <c r="ALF3" i="37"/>
  <c r="ALG3" i="37"/>
  <c r="ALH3" i="37"/>
  <c r="ALI3" i="37"/>
  <c r="ALK3" i="37"/>
  <c r="ALL3" i="37"/>
  <c r="ALN3" i="37"/>
  <c r="ALO3" i="37"/>
  <c r="ALQ3" i="37"/>
  <c r="ALR3" i="37"/>
  <c r="ALT3" i="37"/>
  <c r="ALU3" i="37"/>
  <c r="ALW3" i="37"/>
  <c r="ALX3" i="37"/>
  <c r="ALZ3" i="37"/>
  <c r="AMB3" i="37"/>
  <c r="AMC3" i="37"/>
  <c r="AMD3" i="37"/>
  <c r="AME3" i="37"/>
  <c r="AMG3" i="37"/>
  <c r="AMH3" i="37"/>
  <c r="AMJ3" i="37"/>
  <c r="AMK3" i="37"/>
  <c r="AMM3" i="37"/>
  <c r="AMN3" i="37"/>
  <c r="AMP3" i="37"/>
  <c r="AMQ3" i="37"/>
  <c r="AMS3" i="37"/>
  <c r="AMT3" i="37"/>
  <c r="AMV3" i="37"/>
  <c r="AMX3" i="37"/>
  <c r="AMY3" i="37"/>
  <c r="AMZ3" i="37"/>
  <c r="ANA3" i="37"/>
  <c r="ANC3" i="37"/>
  <c r="AND3" i="37"/>
  <c r="ANF3" i="37"/>
  <c r="ANG3" i="37"/>
  <c r="ANI3" i="37"/>
  <c r="ANJ3" i="37"/>
  <c r="ANL3" i="37"/>
  <c r="ANM3" i="37"/>
  <c r="ANO3" i="37"/>
  <c r="ANP3" i="37"/>
  <c r="ANR3" i="37"/>
  <c r="ANT3" i="37"/>
  <c r="ANU3" i="37"/>
  <c r="ANV3" i="37"/>
  <c r="ANW3" i="37"/>
  <c r="ANY3" i="37"/>
  <c r="ANZ3" i="37"/>
  <c r="AOB3" i="37"/>
  <c r="AOC3" i="37"/>
  <c r="AOE3" i="37"/>
  <c r="AOF3" i="37"/>
  <c r="AOH3" i="37"/>
  <c r="AOI3" i="37"/>
  <c r="AOK3" i="37"/>
  <c r="AOL3" i="37"/>
  <c r="AON3" i="37"/>
  <c r="QI4" i="37"/>
  <c r="QJ4" i="37"/>
  <c r="QK4" i="37"/>
  <c r="QL4" i="37"/>
  <c r="QM4" i="37"/>
  <c r="QN4" i="37"/>
  <c r="QO4" i="37"/>
  <c r="QP4" i="37"/>
  <c r="QQ4" i="37"/>
  <c r="QR4" i="37"/>
  <c r="QS4" i="37"/>
  <c r="QT4" i="37"/>
  <c r="QU4" i="37"/>
  <c r="QV4" i="37"/>
  <c r="QW4" i="37"/>
  <c r="QX4" i="37"/>
  <c r="QY4" i="37"/>
  <c r="QZ4" i="37"/>
  <c r="RA4" i="37"/>
  <c r="RB4" i="37"/>
  <c r="RC4" i="37"/>
  <c r="RD4" i="37"/>
  <c r="RE4" i="37"/>
  <c r="RF4" i="37"/>
  <c r="RG4" i="37"/>
  <c r="RH4" i="37"/>
  <c r="RI4" i="37"/>
  <c r="RJ4" i="37"/>
  <c r="RK4" i="37"/>
  <c r="RL4" i="37"/>
  <c r="RM4" i="37"/>
  <c r="RN4" i="37"/>
  <c r="RO4" i="37"/>
  <c r="RP4" i="37"/>
  <c r="RQ4" i="37"/>
  <c r="RR4" i="37"/>
  <c r="RS4" i="37"/>
  <c r="RT4" i="37"/>
  <c r="RU4" i="37"/>
  <c r="RV4" i="37"/>
  <c r="RW4" i="37"/>
  <c r="RX4" i="37"/>
  <c r="RY4" i="37"/>
  <c r="RZ4" i="37"/>
  <c r="SA4" i="37"/>
  <c r="SB4" i="37"/>
  <c r="SC4" i="37"/>
  <c r="SD4" i="37"/>
  <c r="SE4" i="37"/>
  <c r="SF4" i="37"/>
  <c r="SG4" i="37"/>
  <c r="SH4" i="37"/>
  <c r="SI4" i="37"/>
  <c r="SJ4" i="37"/>
  <c r="SK4" i="37"/>
  <c r="SL4" i="37"/>
  <c r="SM4" i="37"/>
  <c r="SN4" i="37"/>
  <c r="SO4" i="37"/>
  <c r="SP4" i="37"/>
  <c r="SQ4" i="37"/>
  <c r="SR4" i="37"/>
  <c r="SS4" i="37"/>
  <c r="ST4" i="37"/>
  <c r="SU4" i="37"/>
  <c r="SV4" i="37"/>
  <c r="SW4" i="37"/>
  <c r="SX4" i="37"/>
  <c r="SY4" i="37"/>
  <c r="SZ4" i="37"/>
  <c r="TA4" i="37"/>
  <c r="TB4" i="37"/>
  <c r="TC4" i="37"/>
  <c r="TD4" i="37"/>
  <c r="TE4" i="37"/>
  <c r="TF4" i="37"/>
  <c r="TG4" i="37"/>
  <c r="TH4" i="37"/>
  <c r="TI4" i="37"/>
  <c r="TJ4" i="37"/>
  <c r="TK4" i="37"/>
  <c r="TL4" i="37"/>
  <c r="TM4" i="37"/>
  <c r="TN4" i="37"/>
  <c r="TO4" i="37"/>
  <c r="TP4" i="37"/>
  <c r="TQ4" i="37"/>
  <c r="TR4" i="37"/>
  <c r="TS4" i="37"/>
  <c r="TT4" i="37"/>
  <c r="TU4" i="37"/>
  <c r="TV4" i="37"/>
  <c r="TW4" i="37"/>
  <c r="TX4" i="37"/>
  <c r="TY4" i="37"/>
  <c r="TZ4" i="37"/>
  <c r="UA4" i="37"/>
  <c r="UB4" i="37"/>
  <c r="UC4" i="37"/>
  <c r="UD4" i="37"/>
  <c r="UE4" i="37"/>
  <c r="UF4" i="37"/>
  <c r="UG4" i="37"/>
  <c r="UH4" i="37"/>
  <c r="UI4" i="37"/>
  <c r="UJ4" i="37"/>
  <c r="UK4" i="37"/>
  <c r="UL4" i="37"/>
  <c r="UM4" i="37"/>
  <c r="UN4" i="37"/>
  <c r="UO4" i="37"/>
  <c r="UP4" i="37"/>
  <c r="UQ4" i="37"/>
  <c r="UR4" i="37"/>
  <c r="US4" i="37"/>
  <c r="UT4" i="37"/>
  <c r="UU4" i="37"/>
  <c r="UV4" i="37"/>
  <c r="UW4" i="37"/>
  <c r="UX4" i="37"/>
  <c r="UY4" i="37"/>
  <c r="UZ4" i="37"/>
  <c r="VA4" i="37"/>
  <c r="VB4" i="37"/>
  <c r="VC4" i="37"/>
  <c r="VD4" i="37"/>
  <c r="VE4" i="37"/>
  <c r="VF4" i="37"/>
  <c r="VG4" i="37"/>
  <c r="VH4" i="37"/>
  <c r="VI4" i="37"/>
  <c r="VJ4" i="37"/>
  <c r="VK4" i="37"/>
  <c r="VL4" i="37"/>
  <c r="VM4" i="37"/>
  <c r="VN4" i="37"/>
  <c r="VO4" i="37"/>
  <c r="VP4" i="37"/>
  <c r="VQ4" i="37"/>
  <c r="VR4" i="37"/>
  <c r="VS4" i="37"/>
  <c r="VT4" i="37"/>
  <c r="VU4" i="37"/>
  <c r="VV4" i="37"/>
  <c r="VW4" i="37"/>
  <c r="VX4" i="37"/>
  <c r="VY4" i="37"/>
  <c r="VZ4" i="37"/>
  <c r="WA4" i="37"/>
  <c r="WB4" i="37"/>
  <c r="WC4" i="37"/>
  <c r="WD4" i="37"/>
  <c r="WE4" i="37"/>
  <c r="WF4" i="37"/>
  <c r="WG4" i="37"/>
  <c r="WH4" i="37"/>
  <c r="WI4" i="37"/>
  <c r="WJ4" i="37"/>
  <c r="WK4" i="37"/>
  <c r="WL4" i="37"/>
  <c r="WM4" i="37"/>
  <c r="WN4" i="37"/>
  <c r="WO4" i="37"/>
  <c r="WP4" i="37"/>
  <c r="WQ4" i="37"/>
  <c r="WR4" i="37"/>
  <c r="WS4" i="37"/>
  <c r="WT4" i="37"/>
  <c r="WU4" i="37"/>
  <c r="WV4" i="37"/>
  <c r="WW4" i="37"/>
  <c r="WX4" i="37"/>
  <c r="WY4" i="37"/>
  <c r="WZ4" i="37"/>
  <c r="XA4" i="37"/>
  <c r="XB4" i="37"/>
  <c r="XC4" i="37"/>
  <c r="XD4" i="37"/>
  <c r="XE4" i="37"/>
  <c r="XF4" i="37"/>
  <c r="XG4" i="37"/>
  <c r="XH4" i="37"/>
  <c r="XI4" i="37"/>
  <c r="XJ4" i="37"/>
  <c r="XK4" i="37"/>
  <c r="XL4" i="37"/>
  <c r="XM4" i="37"/>
  <c r="XN4" i="37"/>
  <c r="XO4" i="37"/>
  <c r="XP4" i="37"/>
  <c r="XQ4" i="37"/>
  <c r="XR4" i="37"/>
  <c r="XS4" i="37"/>
  <c r="XT4" i="37"/>
  <c r="XU4" i="37"/>
  <c r="XV4" i="37"/>
  <c r="XW4" i="37"/>
  <c r="XX4" i="37"/>
  <c r="XY4" i="37"/>
  <c r="XZ4" i="37"/>
  <c r="YA4" i="37"/>
  <c r="YB4" i="37"/>
  <c r="YC4" i="37"/>
  <c r="YD4" i="37"/>
  <c r="YE4" i="37"/>
  <c r="YF4" i="37"/>
  <c r="YG4" i="37"/>
  <c r="YH4" i="37"/>
  <c r="YI4" i="37"/>
  <c r="YJ4" i="37"/>
  <c r="YK4" i="37"/>
  <c r="YL4" i="37"/>
  <c r="YM4" i="37"/>
  <c r="YN4" i="37"/>
  <c r="YO4" i="37"/>
  <c r="YP4" i="37"/>
  <c r="YQ4" i="37"/>
  <c r="YR4" i="37"/>
  <c r="YS4" i="37"/>
  <c r="YT4" i="37"/>
  <c r="YU4" i="37"/>
  <c r="YV4" i="37"/>
  <c r="YW4" i="37"/>
  <c r="YX4" i="37"/>
  <c r="YY4" i="37"/>
  <c r="YZ4" i="37"/>
  <c r="ZA4" i="37"/>
  <c r="ZB4" i="37"/>
  <c r="ZC4" i="37"/>
  <c r="ZD4" i="37"/>
  <c r="ZE4" i="37"/>
  <c r="ZF4" i="37"/>
  <c r="ZG4" i="37"/>
  <c r="ZH4" i="37"/>
  <c r="ZI4" i="37"/>
  <c r="ZJ4" i="37"/>
  <c r="ZK4" i="37"/>
  <c r="ZL4" i="37"/>
  <c r="ZM4" i="37"/>
  <c r="ZN4" i="37"/>
  <c r="ZO4" i="37"/>
  <c r="ZP4" i="37"/>
  <c r="ZQ4" i="37"/>
  <c r="ZR4" i="37"/>
  <c r="ZS4" i="37"/>
  <c r="ZT4" i="37"/>
  <c r="ZU4" i="37"/>
  <c r="ZV4" i="37"/>
  <c r="ZW4" i="37"/>
  <c r="ZX4" i="37"/>
  <c r="ZY4" i="37"/>
  <c r="ZZ4" i="37"/>
  <c r="AAA4" i="37"/>
  <c r="AAB4" i="37"/>
  <c r="AAC4" i="37"/>
  <c r="AAD4" i="37"/>
  <c r="AAE4" i="37"/>
  <c r="AAF4" i="37"/>
  <c r="AAG4" i="37"/>
  <c r="AAH4" i="37"/>
  <c r="AAI4" i="37"/>
  <c r="AAJ4" i="37"/>
  <c r="AAK4" i="37"/>
  <c r="AAL4" i="37"/>
  <c r="AAM4" i="37"/>
  <c r="AAN4" i="37"/>
  <c r="AAO4" i="37"/>
  <c r="AAP4" i="37"/>
  <c r="AAQ4" i="37"/>
  <c r="AAR4" i="37"/>
  <c r="AAS4" i="37"/>
  <c r="AAT4" i="37"/>
  <c r="AAU4" i="37"/>
  <c r="AAV4" i="37"/>
  <c r="AAW4" i="37"/>
  <c r="AAX4" i="37"/>
  <c r="AAY4" i="37"/>
  <c r="AAZ4" i="37"/>
  <c r="ABA4" i="37"/>
  <c r="ABB4" i="37"/>
  <c r="ABC4" i="37"/>
  <c r="ABD4" i="37"/>
  <c r="ABE4" i="37"/>
  <c r="ABF4" i="37"/>
  <c r="ABG4" i="37"/>
  <c r="ABH4" i="37"/>
  <c r="ABI4" i="37"/>
  <c r="ABJ4" i="37"/>
  <c r="ABK4" i="37"/>
  <c r="ABL4" i="37"/>
  <c r="ABM4" i="37"/>
  <c r="ABN4" i="37"/>
  <c r="ABO4" i="37"/>
  <c r="ABP4" i="37"/>
  <c r="ABQ4" i="37"/>
  <c r="ABR4" i="37"/>
  <c r="ABS4" i="37"/>
  <c r="ABT4" i="37"/>
  <c r="ABU4" i="37"/>
  <c r="ABV4" i="37"/>
  <c r="ABW4" i="37"/>
  <c r="ABX4" i="37"/>
  <c r="ABY4" i="37"/>
  <c r="ABZ4" i="37"/>
  <c r="ACA4" i="37"/>
  <c r="ACB4" i="37"/>
  <c r="ACC4" i="37"/>
  <c r="ACD4" i="37"/>
  <c r="ACE4" i="37"/>
  <c r="ACF4" i="37"/>
  <c r="ACG4" i="37"/>
  <c r="ACH4" i="37"/>
  <c r="ACI4" i="37"/>
  <c r="ACJ4" i="37"/>
  <c r="ACK4" i="37"/>
  <c r="ACL4" i="37"/>
  <c r="ACM4" i="37"/>
  <c r="ACN4" i="37"/>
  <c r="ACO4" i="37"/>
  <c r="ACP4" i="37"/>
  <c r="ACQ4" i="37"/>
  <c r="ACR4" i="37"/>
  <c r="ACS4" i="37"/>
  <c r="ACT4" i="37"/>
  <c r="ACU4" i="37"/>
  <c r="ACV4" i="37"/>
  <c r="ACW4" i="37"/>
  <c r="ACX4" i="37"/>
  <c r="ACY4" i="37"/>
  <c r="ACZ4" i="37"/>
  <c r="ADA4" i="37"/>
  <c r="ADB4" i="37"/>
  <c r="ADC4" i="37"/>
  <c r="ADD4" i="37"/>
  <c r="ADE4" i="37"/>
  <c r="ADF4" i="37"/>
  <c r="ADG4" i="37"/>
  <c r="ADH4" i="37"/>
  <c r="ADI4" i="37"/>
  <c r="ADJ4" i="37"/>
  <c r="ADK4" i="37"/>
  <c r="ADL4" i="37"/>
  <c r="ADM4" i="37"/>
  <c r="ADN4" i="37"/>
  <c r="ADO4" i="37"/>
  <c r="ADP4" i="37"/>
  <c r="ADQ4" i="37"/>
  <c r="ADR4" i="37"/>
  <c r="ADS4" i="37"/>
  <c r="ADT4" i="37"/>
  <c r="ADU4" i="37"/>
  <c r="ADV4" i="37"/>
  <c r="ADW4" i="37"/>
  <c r="ADX4" i="37"/>
  <c r="ADY4" i="37"/>
  <c r="ADZ4" i="37"/>
  <c r="AEA4" i="37"/>
  <c r="AEB4" i="37"/>
  <c r="AEC4" i="37"/>
  <c r="AED4" i="37"/>
  <c r="AEE4" i="37"/>
  <c r="AEF4" i="37"/>
  <c r="AEG4" i="37"/>
  <c r="AEH4" i="37"/>
  <c r="AEI4" i="37"/>
  <c r="AEJ4" i="37"/>
  <c r="AEK4" i="37"/>
  <c r="AEL4" i="37"/>
  <c r="AEM4" i="37"/>
  <c r="AEN4" i="37"/>
  <c r="AEO4" i="37"/>
  <c r="AEP4" i="37"/>
  <c r="AEQ4" i="37"/>
  <c r="AER4" i="37"/>
  <c r="AES4" i="37"/>
  <c r="AET4" i="37"/>
  <c r="AEU4" i="37"/>
  <c r="AEV4" i="37"/>
  <c r="AEW4" i="37"/>
  <c r="AEX4" i="37"/>
  <c r="AEY4" i="37"/>
  <c r="AEZ4" i="37"/>
  <c r="AFA4" i="37"/>
  <c r="AFB4" i="37"/>
  <c r="AFC4" i="37"/>
  <c r="AFD4" i="37"/>
  <c r="AFE4" i="37"/>
  <c r="AFF4" i="37"/>
  <c r="AFG4" i="37"/>
  <c r="AFH4" i="37"/>
  <c r="AFI4" i="37"/>
  <c r="AFJ4" i="37"/>
  <c r="AFK4" i="37"/>
  <c r="AFL4" i="37"/>
  <c r="AFM4" i="37"/>
  <c r="AFN4" i="37"/>
  <c r="AFO4" i="37"/>
  <c r="AFP4" i="37"/>
  <c r="AFQ4" i="37"/>
  <c r="AFR4" i="37"/>
  <c r="AFS4" i="37"/>
  <c r="AFT4" i="37"/>
  <c r="AFU4" i="37"/>
  <c r="AFV4" i="37"/>
  <c r="AFW4" i="37"/>
  <c r="AFX4" i="37"/>
  <c r="AFY4" i="37"/>
  <c r="AFZ4" i="37"/>
  <c r="AGA4" i="37"/>
  <c r="AGB4" i="37"/>
  <c r="AGC4" i="37"/>
  <c r="AGD4" i="37"/>
  <c r="AGE4" i="37"/>
  <c r="AGF4" i="37"/>
  <c r="AGG4" i="37"/>
  <c r="AGH4" i="37"/>
  <c r="AGI4" i="37"/>
  <c r="AGJ4" i="37"/>
  <c r="AGK4" i="37"/>
  <c r="AGL4" i="37"/>
  <c r="AGM4" i="37"/>
  <c r="AGN4" i="37"/>
  <c r="AGO4" i="37"/>
  <c r="AGP4" i="37"/>
  <c r="AGQ4" i="37"/>
  <c r="AGR4" i="37"/>
  <c r="AGS4" i="37"/>
  <c r="AGT4" i="37"/>
  <c r="AGU4" i="37"/>
  <c r="AGV4" i="37"/>
  <c r="AGW4" i="37"/>
  <c r="AGX4" i="37"/>
  <c r="AGY4" i="37"/>
  <c r="AGZ4" i="37"/>
  <c r="AHA4" i="37"/>
  <c r="AHB4" i="37"/>
  <c r="AHC4" i="37"/>
  <c r="AHD4" i="37"/>
  <c r="AHE4" i="37"/>
  <c r="AHF4" i="37"/>
  <c r="AHG4" i="37"/>
  <c r="AHH4" i="37"/>
  <c r="AHI4" i="37"/>
  <c r="AHJ4" i="37"/>
  <c r="AHK4" i="37"/>
  <c r="AHL4" i="37"/>
  <c r="AHM4" i="37"/>
  <c r="AHN4" i="37"/>
  <c r="AHO4" i="37"/>
  <c r="AHP4" i="37"/>
  <c r="AHQ4" i="37"/>
  <c r="AHR4" i="37"/>
  <c r="AHS4" i="37"/>
  <c r="AHT4" i="37"/>
  <c r="AHU4" i="37"/>
  <c r="AHV4" i="37"/>
  <c r="AHW4" i="37"/>
  <c r="AHX4" i="37"/>
  <c r="AHY4" i="37"/>
  <c r="AHZ4" i="37"/>
  <c r="AIA4" i="37"/>
  <c r="AIB4" i="37"/>
  <c r="AIC4" i="37"/>
  <c r="AID4" i="37"/>
  <c r="AIE4" i="37"/>
  <c r="AIF4" i="37"/>
  <c r="AIG4" i="37"/>
  <c r="AIH4" i="37"/>
  <c r="AII4" i="37"/>
  <c r="AIJ4" i="37"/>
  <c r="AIK4" i="37"/>
  <c r="AIL4" i="37"/>
  <c r="AIM4" i="37"/>
  <c r="AIN4" i="37"/>
  <c r="AIO4" i="37"/>
  <c r="AIP4" i="37"/>
  <c r="AIQ4" i="37"/>
  <c r="AIR4" i="37"/>
  <c r="AIS4" i="37"/>
  <c r="AIT4" i="37"/>
  <c r="AIU4" i="37"/>
  <c r="AIV4" i="37"/>
  <c r="AIW4" i="37"/>
  <c r="AIX4" i="37"/>
  <c r="AIY4" i="37"/>
  <c r="AIZ4" i="37"/>
  <c r="AJA4" i="37"/>
  <c r="AJB4" i="37"/>
  <c r="AJC4" i="37"/>
  <c r="AJD4" i="37"/>
  <c r="AJE4" i="37"/>
  <c r="AJF4" i="37"/>
  <c r="AJG4" i="37"/>
  <c r="AJH4" i="37"/>
  <c r="AJI4" i="37"/>
  <c r="AJJ4" i="37"/>
  <c r="AJK4" i="37"/>
  <c r="AJL4" i="37"/>
  <c r="AJM4" i="37"/>
  <c r="AJN4" i="37"/>
  <c r="AJO4" i="37"/>
  <c r="AJP4" i="37"/>
  <c r="AJQ4" i="37"/>
  <c r="AJR4" i="37"/>
  <c r="AJS4" i="37"/>
  <c r="AJT4" i="37"/>
  <c r="AJU4" i="37"/>
  <c r="AJV4" i="37"/>
  <c r="AJW4" i="37"/>
  <c r="AJX4" i="37"/>
  <c r="AJY4" i="37"/>
  <c r="AJZ4" i="37"/>
  <c r="AKA4" i="37"/>
  <c r="AKB4" i="37"/>
  <c r="AKC4" i="37"/>
  <c r="AKD4" i="37"/>
  <c r="AKE4" i="37"/>
  <c r="AKF4" i="37"/>
  <c r="AKG4" i="37"/>
  <c r="AKH4" i="37"/>
  <c r="AKI4" i="37"/>
  <c r="AKJ4" i="37"/>
  <c r="AKK4" i="37"/>
  <c r="AKL4" i="37"/>
  <c r="AKM4" i="37"/>
  <c r="AKN4" i="37"/>
  <c r="AKO4" i="37"/>
  <c r="AKP4" i="37"/>
  <c r="AKQ4" i="37"/>
  <c r="AKR4" i="37"/>
  <c r="AKS4" i="37"/>
  <c r="AKT4" i="37"/>
  <c r="AKU4" i="37"/>
  <c r="AKV4" i="37"/>
  <c r="AKW4" i="37"/>
  <c r="AKX4" i="37"/>
  <c r="AKY4" i="37"/>
  <c r="AKZ4" i="37"/>
  <c r="ALA4" i="37"/>
  <c r="ALB4" i="37"/>
  <c r="ALC4" i="37"/>
  <c r="ALD4" i="37"/>
  <c r="ALE4" i="37"/>
  <c r="ALF4" i="37"/>
  <c r="ALG4" i="37"/>
  <c r="ALH4" i="37"/>
  <c r="ALI4" i="37"/>
  <c r="ALJ4" i="37"/>
  <c r="ALK4" i="37"/>
  <c r="ALL4" i="37"/>
  <c r="ALM4" i="37"/>
  <c r="ALN4" i="37"/>
  <c r="ALO4" i="37"/>
  <c r="ALP4" i="37"/>
  <c r="ALQ4" i="37"/>
  <c r="ALR4" i="37"/>
  <c r="ALS4" i="37"/>
  <c r="ALT4" i="37"/>
  <c r="ALU4" i="37"/>
  <c r="ALV4" i="37"/>
  <c r="ALW4" i="37"/>
  <c r="ALX4" i="37"/>
  <c r="ALY4" i="37"/>
  <c r="ALZ4" i="37"/>
  <c r="AMA4" i="37"/>
  <c r="AMB4" i="37"/>
  <c r="AMC4" i="37"/>
  <c r="AMD4" i="37"/>
  <c r="AME4" i="37"/>
  <c r="AMF4" i="37"/>
  <c r="AMG4" i="37"/>
  <c r="AMH4" i="37"/>
  <c r="AMI4" i="37"/>
  <c r="AMJ4" i="37"/>
  <c r="AMK4" i="37"/>
  <c r="AML4" i="37"/>
  <c r="AMM4" i="37"/>
  <c r="AMN4" i="37"/>
  <c r="AMO4" i="37"/>
  <c r="AMP4" i="37"/>
  <c r="AMQ4" i="37"/>
  <c r="AMR4" i="37"/>
  <c r="AMS4" i="37"/>
  <c r="AMT4" i="37"/>
  <c r="AMU4" i="37"/>
  <c r="AMV4" i="37"/>
  <c r="AMW4" i="37"/>
  <c r="AMX4" i="37"/>
  <c r="AMY4" i="37"/>
  <c r="AMZ4" i="37"/>
  <c r="ANA4" i="37"/>
  <c r="ANB4" i="37"/>
  <c r="ANC4" i="37"/>
  <c r="AND4" i="37"/>
  <c r="ANE4" i="37"/>
  <c r="ANF4" i="37"/>
  <c r="ANG4" i="37"/>
  <c r="ANH4" i="37"/>
  <c r="ANI4" i="37"/>
  <c r="ANJ4" i="37"/>
  <c r="ANK4" i="37"/>
  <c r="ANL4" i="37"/>
  <c r="ANM4" i="37"/>
  <c r="ANN4" i="37"/>
  <c r="ANO4" i="37"/>
  <c r="ANP4" i="37"/>
  <c r="ANQ4" i="37"/>
  <c r="ANR4" i="37"/>
  <c r="ANS4" i="37"/>
  <c r="ANT4" i="37"/>
  <c r="ANU4" i="37"/>
  <c r="ANV4" i="37"/>
  <c r="ANW4" i="37"/>
  <c r="ANX4" i="37"/>
  <c r="ANY4" i="37"/>
  <c r="ANZ4" i="37"/>
  <c r="AOA4" i="37"/>
  <c r="AOB4" i="37"/>
  <c r="AOC4" i="37"/>
  <c r="AOD4" i="37"/>
  <c r="AOE4" i="37"/>
  <c r="AOF4" i="37"/>
  <c r="AOG4" i="37"/>
  <c r="AOH4" i="37"/>
  <c r="AOI4" i="37"/>
  <c r="AOJ4" i="37"/>
  <c r="AOK4" i="37"/>
  <c r="AOL4" i="37"/>
  <c r="AOM4" i="37"/>
  <c r="AON4" i="37"/>
  <c r="AOO4" i="37"/>
  <c r="QI5" i="37"/>
  <c r="QJ5" i="37"/>
  <c r="QK5" i="37"/>
  <c r="QL5" i="37"/>
  <c r="QM5" i="37"/>
  <c r="QN5" i="37"/>
  <c r="QO5" i="37"/>
  <c r="QP5" i="37"/>
  <c r="QQ5" i="37"/>
  <c r="QR5" i="37"/>
  <c r="QS5" i="37"/>
  <c r="QT5" i="37"/>
  <c r="QU5" i="37"/>
  <c r="QV5" i="37"/>
  <c r="QW5" i="37"/>
  <c r="QX5" i="37"/>
  <c r="QY5" i="37"/>
  <c r="QZ5" i="37"/>
  <c r="RA5" i="37"/>
  <c r="RB5" i="37"/>
  <c r="RC5" i="37"/>
  <c r="RD5" i="37"/>
  <c r="RE5" i="37"/>
  <c r="RF5" i="37"/>
  <c r="RG5" i="37"/>
  <c r="RH5" i="37"/>
  <c r="RI5" i="37"/>
  <c r="RJ5" i="37"/>
  <c r="RK5" i="37"/>
  <c r="RL5" i="37"/>
  <c r="RM5" i="37"/>
  <c r="RN5" i="37"/>
  <c r="RO5" i="37"/>
  <c r="RP5" i="37"/>
  <c r="RQ5" i="37"/>
  <c r="RR5" i="37"/>
  <c r="RS5" i="37"/>
  <c r="RT5" i="37"/>
  <c r="RU5" i="37"/>
  <c r="RV5" i="37"/>
  <c r="RW5" i="37"/>
  <c r="RX5" i="37"/>
  <c r="RY5" i="37"/>
  <c r="RZ5" i="37"/>
  <c r="SA5" i="37"/>
  <c r="SB5" i="37"/>
  <c r="SC5" i="37"/>
  <c r="SD5" i="37"/>
  <c r="SE5" i="37"/>
  <c r="SF5" i="37"/>
  <c r="SG5" i="37"/>
  <c r="SH5" i="37"/>
  <c r="SI5" i="37"/>
  <c r="SJ5" i="37"/>
  <c r="SK5" i="37"/>
  <c r="SL5" i="37"/>
  <c r="SM5" i="37"/>
  <c r="SN5" i="37"/>
  <c r="SO5" i="37"/>
  <c r="SP5" i="37"/>
  <c r="SQ5" i="37"/>
  <c r="SR5" i="37"/>
  <c r="SS5" i="37"/>
  <c r="ST5" i="37"/>
  <c r="SU5" i="37"/>
  <c r="SV5" i="37"/>
  <c r="SW5" i="37"/>
  <c r="SX5" i="37"/>
  <c r="SY5" i="37"/>
  <c r="SZ5" i="37"/>
  <c r="TA5" i="37"/>
  <c r="TB5" i="37"/>
  <c r="TC5" i="37"/>
  <c r="TD5" i="37"/>
  <c r="TE5" i="37"/>
  <c r="TF5" i="37"/>
  <c r="TG5" i="37"/>
  <c r="TH5" i="37"/>
  <c r="TI5" i="37"/>
  <c r="TJ5" i="37"/>
  <c r="TK5" i="37"/>
  <c r="TL5" i="37"/>
  <c r="TM5" i="37"/>
  <c r="TN5" i="37"/>
  <c r="TO5" i="37"/>
  <c r="TP5" i="37"/>
  <c r="TQ5" i="37"/>
  <c r="TR5" i="37"/>
  <c r="TS5" i="37"/>
  <c r="TT5" i="37"/>
  <c r="TU5" i="37"/>
  <c r="TV5" i="37"/>
  <c r="TW5" i="37"/>
  <c r="TX5" i="37"/>
  <c r="TY5" i="37"/>
  <c r="TZ5" i="37"/>
  <c r="UA5" i="37"/>
  <c r="UB5" i="37"/>
  <c r="UC5" i="37"/>
  <c r="UD5" i="37"/>
  <c r="UE5" i="37"/>
  <c r="UF5" i="37"/>
  <c r="UG5" i="37"/>
  <c r="UH5" i="37"/>
  <c r="UI5" i="37"/>
  <c r="UJ5" i="37"/>
  <c r="UK5" i="37"/>
  <c r="UL5" i="37"/>
  <c r="UM5" i="37"/>
  <c r="UN5" i="37"/>
  <c r="UO5" i="37"/>
  <c r="UP5" i="37"/>
  <c r="UQ5" i="37"/>
  <c r="UR5" i="37"/>
  <c r="US5" i="37"/>
  <c r="UT5" i="37"/>
  <c r="UU5" i="37"/>
  <c r="UV5" i="37"/>
  <c r="UW5" i="37"/>
  <c r="UX5" i="37"/>
  <c r="UY5" i="37"/>
  <c r="UZ5" i="37"/>
  <c r="VA5" i="37"/>
  <c r="VB5" i="37"/>
  <c r="VC5" i="37"/>
  <c r="VD5" i="37"/>
  <c r="VE5" i="37"/>
  <c r="VF5" i="37"/>
  <c r="VG5" i="37"/>
  <c r="VH5" i="37"/>
  <c r="VI5" i="37"/>
  <c r="VJ5" i="37"/>
  <c r="VK5" i="37"/>
  <c r="VL5" i="37"/>
  <c r="VM5" i="37"/>
  <c r="VN5" i="37"/>
  <c r="VO5" i="37"/>
  <c r="VP5" i="37"/>
  <c r="VQ5" i="37"/>
  <c r="VR5" i="37"/>
  <c r="VS5" i="37"/>
  <c r="VT5" i="37"/>
  <c r="VU5" i="37"/>
  <c r="VV5" i="37"/>
  <c r="VW5" i="37"/>
  <c r="VX5" i="37"/>
  <c r="VY5" i="37"/>
  <c r="VZ5" i="37"/>
  <c r="WA5" i="37"/>
  <c r="WB5" i="37"/>
  <c r="WC5" i="37"/>
  <c r="WD5" i="37"/>
  <c r="WE5" i="37"/>
  <c r="WF5" i="37"/>
  <c r="WG5" i="37"/>
  <c r="WH5" i="37"/>
  <c r="WI5" i="37"/>
  <c r="WJ5" i="37"/>
  <c r="WK5" i="37"/>
  <c r="WL5" i="37"/>
  <c r="WM5" i="37"/>
  <c r="WN5" i="37"/>
  <c r="WO5" i="37"/>
  <c r="WP5" i="37"/>
  <c r="WQ5" i="37"/>
  <c r="WR5" i="37"/>
  <c r="WS5" i="37"/>
  <c r="WT5" i="37"/>
  <c r="WU5" i="37"/>
  <c r="WV5" i="37"/>
  <c r="WW5" i="37"/>
  <c r="WX5" i="37"/>
  <c r="WY5" i="37"/>
  <c r="WZ5" i="37"/>
  <c r="XA5" i="37"/>
  <c r="XB5" i="37"/>
  <c r="XC5" i="37"/>
  <c r="XD5" i="37"/>
  <c r="XE5" i="37"/>
  <c r="XF5" i="37"/>
  <c r="XG5" i="37"/>
  <c r="XH5" i="37"/>
  <c r="XI5" i="37"/>
  <c r="XJ5" i="37"/>
  <c r="XK5" i="37"/>
  <c r="XL5" i="37"/>
  <c r="XM5" i="37"/>
  <c r="XN5" i="37"/>
  <c r="XO5" i="37"/>
  <c r="XP5" i="37"/>
  <c r="XQ5" i="37"/>
  <c r="XR5" i="37"/>
  <c r="XS5" i="37"/>
  <c r="XT5" i="37"/>
  <c r="XU5" i="37"/>
  <c r="XV5" i="37"/>
  <c r="XW5" i="37"/>
  <c r="XX5" i="37"/>
  <c r="XY5" i="37"/>
  <c r="XZ5" i="37"/>
  <c r="YA5" i="37"/>
  <c r="YB5" i="37"/>
  <c r="YC5" i="37"/>
  <c r="YD5" i="37"/>
  <c r="YE5" i="37"/>
  <c r="YF5" i="37"/>
  <c r="YG5" i="37"/>
  <c r="YH5" i="37"/>
  <c r="YI5" i="37"/>
  <c r="YJ5" i="37"/>
  <c r="YK5" i="37"/>
  <c r="YL5" i="37"/>
  <c r="YM5" i="37"/>
  <c r="YN5" i="37"/>
  <c r="YO5" i="37"/>
  <c r="YP5" i="37"/>
  <c r="YQ5" i="37"/>
  <c r="YR5" i="37"/>
  <c r="YS5" i="37"/>
  <c r="YT5" i="37"/>
  <c r="YU5" i="37"/>
  <c r="YV5" i="37"/>
  <c r="YW5" i="37"/>
  <c r="YX5" i="37"/>
  <c r="YY5" i="37"/>
  <c r="YZ5" i="37"/>
  <c r="ZA5" i="37"/>
  <c r="ZB5" i="37"/>
  <c r="ZC5" i="37"/>
  <c r="ZD5" i="37"/>
  <c r="ZE5" i="37"/>
  <c r="ZF5" i="37"/>
  <c r="ZG5" i="37"/>
  <c r="ZH5" i="37"/>
  <c r="ZI5" i="37"/>
  <c r="ZJ5" i="37"/>
  <c r="ZK5" i="37"/>
  <c r="ZL5" i="37"/>
  <c r="ZM5" i="37"/>
  <c r="ZN5" i="37"/>
  <c r="ZO5" i="37"/>
  <c r="ZP5" i="37"/>
  <c r="ZQ5" i="37"/>
  <c r="ZR5" i="37"/>
  <c r="ZS5" i="37"/>
  <c r="ZT5" i="37"/>
  <c r="ZU5" i="37"/>
  <c r="ZV5" i="37"/>
  <c r="ZW5" i="37"/>
  <c r="ZX5" i="37"/>
  <c r="ZY5" i="37"/>
  <c r="ZZ5" i="37"/>
  <c r="AAA5" i="37"/>
  <c r="AAB5" i="37"/>
  <c r="AAC5" i="37"/>
  <c r="AAD5" i="37"/>
  <c r="AAE5" i="37"/>
  <c r="AAF5" i="37"/>
  <c r="AAG5" i="37"/>
  <c r="AAH5" i="37"/>
  <c r="AAI5" i="37"/>
  <c r="AAJ5" i="37"/>
  <c r="AAK5" i="37"/>
  <c r="AAL5" i="37"/>
  <c r="AAM5" i="37"/>
  <c r="AAN5" i="37"/>
  <c r="AAO5" i="37"/>
  <c r="AAP5" i="37"/>
  <c r="AAQ5" i="37"/>
  <c r="AAR5" i="37"/>
  <c r="AAS5" i="37"/>
  <c r="AAT5" i="37"/>
  <c r="AAU5" i="37"/>
  <c r="AAV5" i="37"/>
  <c r="AAW5" i="37"/>
  <c r="AAX5" i="37"/>
  <c r="AAY5" i="37"/>
  <c r="AAZ5" i="37"/>
  <c r="ABA5" i="37"/>
  <c r="ABB5" i="37"/>
  <c r="ABC5" i="37"/>
  <c r="ABD5" i="37"/>
  <c r="ABE5" i="37"/>
  <c r="ABF5" i="37"/>
  <c r="ABG5" i="37"/>
  <c r="ABH5" i="37"/>
  <c r="ABI5" i="37"/>
  <c r="ABJ5" i="37"/>
  <c r="ABK5" i="37"/>
  <c r="ABL5" i="37"/>
  <c r="ABM5" i="37"/>
  <c r="ABN5" i="37"/>
  <c r="ABO5" i="37"/>
  <c r="ABP5" i="37"/>
  <c r="ABQ5" i="37"/>
  <c r="ABR5" i="37"/>
  <c r="ABS5" i="37"/>
  <c r="ABT5" i="37"/>
  <c r="ABU5" i="37"/>
  <c r="ABV5" i="37"/>
  <c r="ABW5" i="37"/>
  <c r="ABX5" i="37"/>
  <c r="ABY5" i="37"/>
  <c r="ABZ5" i="37"/>
  <c r="ACA5" i="37"/>
  <c r="ACB5" i="37"/>
  <c r="ACC5" i="37"/>
  <c r="ACD5" i="37"/>
  <c r="ACE5" i="37"/>
  <c r="ACF5" i="37"/>
  <c r="ACG5" i="37"/>
  <c r="ACH5" i="37"/>
  <c r="ACI5" i="37"/>
  <c r="ACJ5" i="37"/>
  <c r="ACK5" i="37"/>
  <c r="ACL5" i="37"/>
  <c r="ACM5" i="37"/>
  <c r="ACN5" i="37"/>
  <c r="ACO5" i="37"/>
  <c r="ACP5" i="37"/>
  <c r="ACQ5" i="37"/>
  <c r="ACR5" i="37"/>
  <c r="ACS5" i="37"/>
  <c r="ACT5" i="37"/>
  <c r="ACU5" i="37"/>
  <c r="ACV5" i="37"/>
  <c r="ACW5" i="37"/>
  <c r="ACX5" i="37"/>
  <c r="ACY5" i="37"/>
  <c r="ACZ5" i="37"/>
  <c r="ADA5" i="37"/>
  <c r="ADB5" i="37"/>
  <c r="ADC5" i="37"/>
  <c r="ADD5" i="37"/>
  <c r="ADE5" i="37"/>
  <c r="ADF5" i="37"/>
  <c r="ADG5" i="37"/>
  <c r="ADH5" i="37"/>
  <c r="ADI5" i="37"/>
  <c r="ADJ5" i="37"/>
  <c r="ADK5" i="37"/>
  <c r="ADL5" i="37"/>
  <c r="ADM5" i="37"/>
  <c r="ADN5" i="37"/>
  <c r="ADO5" i="37"/>
  <c r="ADP5" i="37"/>
  <c r="ADQ5" i="37"/>
  <c r="ADR5" i="37"/>
  <c r="ADS5" i="37"/>
  <c r="ADT5" i="37"/>
  <c r="ADU5" i="37"/>
  <c r="ADV5" i="37"/>
  <c r="ADW5" i="37"/>
  <c r="ADX5" i="37"/>
  <c r="ADY5" i="37"/>
  <c r="ADZ5" i="37"/>
  <c r="AEA5" i="37"/>
  <c r="AEB5" i="37"/>
  <c r="AEC5" i="37"/>
  <c r="AED5" i="37"/>
  <c r="AEE5" i="37"/>
  <c r="AEF5" i="37"/>
  <c r="AEG5" i="37"/>
  <c r="AEH5" i="37"/>
  <c r="AEI5" i="37"/>
  <c r="AEJ5" i="37"/>
  <c r="AEK5" i="37"/>
  <c r="AEL5" i="37"/>
  <c r="AEM5" i="37"/>
  <c r="AEN5" i="37"/>
  <c r="AEO5" i="37"/>
  <c r="AEP5" i="37"/>
  <c r="AEQ5" i="37"/>
  <c r="AER5" i="37"/>
  <c r="AES5" i="37"/>
  <c r="AET5" i="37"/>
  <c r="AEU5" i="37"/>
  <c r="AEV5" i="37"/>
  <c r="AEW5" i="37"/>
  <c r="AEX5" i="37"/>
  <c r="AEY5" i="37"/>
  <c r="AEZ5" i="37"/>
  <c r="AFA5" i="37"/>
  <c r="AFB5" i="37"/>
  <c r="AFC5" i="37"/>
  <c r="AFD5" i="37"/>
  <c r="AFE5" i="37"/>
  <c r="AFF5" i="37"/>
  <c r="AFG5" i="37"/>
  <c r="AFH5" i="37"/>
  <c r="AFI5" i="37"/>
  <c r="AFJ5" i="37"/>
  <c r="AFK5" i="37"/>
  <c r="AFL5" i="37"/>
  <c r="AFM5" i="37"/>
  <c r="AFN5" i="37"/>
  <c r="AFO5" i="37"/>
  <c r="AFP5" i="37"/>
  <c r="AFQ5" i="37"/>
  <c r="AFR5" i="37"/>
  <c r="AFS5" i="37"/>
  <c r="AFT5" i="37"/>
  <c r="AFU5" i="37"/>
  <c r="AFV5" i="37"/>
  <c r="AFW5" i="37"/>
  <c r="AFX5" i="37"/>
  <c r="AFY5" i="37"/>
  <c r="AFZ5" i="37"/>
  <c r="AGA5" i="37"/>
  <c r="AGB5" i="37"/>
  <c r="AGC5" i="37"/>
  <c r="AGD5" i="37"/>
  <c r="AGE5" i="37"/>
  <c r="AGF5" i="37"/>
  <c r="AGG5" i="37"/>
  <c r="AGH5" i="37"/>
  <c r="AGI5" i="37"/>
  <c r="AGJ5" i="37"/>
  <c r="AGK5" i="37"/>
  <c r="AGL5" i="37"/>
  <c r="AGM5" i="37"/>
  <c r="AGN5" i="37"/>
  <c r="AGO5" i="37"/>
  <c r="AGP5" i="37"/>
  <c r="AGQ5" i="37"/>
  <c r="AGR5" i="37"/>
  <c r="AGS5" i="37"/>
  <c r="AGT5" i="37"/>
  <c r="AGU5" i="37"/>
  <c r="AGV5" i="37"/>
  <c r="AGW5" i="37"/>
  <c r="AGX5" i="37"/>
  <c r="AGY5" i="37"/>
  <c r="AGZ5" i="37"/>
  <c r="AHA5" i="37"/>
  <c r="AHB5" i="37"/>
  <c r="AHC5" i="37"/>
  <c r="AHD5" i="37"/>
  <c r="AHE5" i="37"/>
  <c r="AHF5" i="37"/>
  <c r="AHG5" i="37"/>
  <c r="AHH5" i="37"/>
  <c r="AHI5" i="37"/>
  <c r="AHJ5" i="37"/>
  <c r="AHK5" i="37"/>
  <c r="AHL5" i="37"/>
  <c r="AHM5" i="37"/>
  <c r="AHN5" i="37"/>
  <c r="AHO5" i="37"/>
  <c r="AHP5" i="37"/>
  <c r="AHQ5" i="37"/>
  <c r="AHR5" i="37"/>
  <c r="AHS5" i="37"/>
  <c r="AHT5" i="37"/>
  <c r="AHU5" i="37"/>
  <c r="AHV5" i="37"/>
  <c r="AHW5" i="37"/>
  <c r="AHX5" i="37"/>
  <c r="AHY5" i="37"/>
  <c r="AHZ5" i="37"/>
  <c r="AIA5" i="37"/>
  <c r="AIB5" i="37"/>
  <c r="AIC5" i="37"/>
  <c r="AID5" i="37"/>
  <c r="AIE5" i="37"/>
  <c r="AIF5" i="37"/>
  <c r="AIG5" i="37"/>
  <c r="AIH5" i="37"/>
  <c r="AII5" i="37"/>
  <c r="AIJ5" i="37"/>
  <c r="AIK5" i="37"/>
  <c r="AIL5" i="37"/>
  <c r="AIM5" i="37"/>
  <c r="AIN5" i="37"/>
  <c r="AIO5" i="37"/>
  <c r="AIP5" i="37"/>
  <c r="AIQ5" i="37"/>
  <c r="AIR5" i="37"/>
  <c r="AIS5" i="37"/>
  <c r="AIT5" i="37"/>
  <c r="AIU5" i="37"/>
  <c r="AIV5" i="37"/>
  <c r="AIW5" i="37"/>
  <c r="AIX5" i="37"/>
  <c r="AIY5" i="37"/>
  <c r="AIZ5" i="37"/>
  <c r="AJA5" i="37"/>
  <c r="AJB5" i="37"/>
  <c r="AJC5" i="37"/>
  <c r="AJD5" i="37"/>
  <c r="AJE5" i="37"/>
  <c r="AJF5" i="37"/>
  <c r="AJG5" i="37"/>
  <c r="AJH5" i="37"/>
  <c r="AJI5" i="37"/>
  <c r="AJJ5" i="37"/>
  <c r="AJK5" i="37"/>
  <c r="AJL5" i="37"/>
  <c r="AJM5" i="37"/>
  <c r="AJN5" i="37"/>
  <c r="AJO5" i="37"/>
  <c r="AJP5" i="37"/>
  <c r="AJQ5" i="37"/>
  <c r="AJR5" i="37"/>
  <c r="AJS5" i="37"/>
  <c r="AJT5" i="37"/>
  <c r="AJU5" i="37"/>
  <c r="AJV5" i="37"/>
  <c r="AJW5" i="37"/>
  <c r="AJX5" i="37"/>
  <c r="AJY5" i="37"/>
  <c r="AJZ5" i="37"/>
  <c r="AKA5" i="37"/>
  <c r="AKB5" i="37"/>
  <c r="AKC5" i="37"/>
  <c r="AKD5" i="37"/>
  <c r="AKE5" i="37"/>
  <c r="AKF5" i="37"/>
  <c r="AKG5" i="37"/>
  <c r="AKH5" i="37"/>
  <c r="AKI5" i="37"/>
  <c r="AKJ5" i="37"/>
  <c r="AKK5" i="37"/>
  <c r="AKL5" i="37"/>
  <c r="AKM5" i="37"/>
  <c r="AKN5" i="37"/>
  <c r="AKO5" i="37"/>
  <c r="AKP5" i="37"/>
  <c r="AKQ5" i="37"/>
  <c r="AKR5" i="37"/>
  <c r="AKS5" i="37"/>
  <c r="AKT5" i="37"/>
  <c r="AKU5" i="37"/>
  <c r="AKV5" i="37"/>
  <c r="AKW5" i="37"/>
  <c r="AKX5" i="37"/>
  <c r="AKY5" i="37"/>
  <c r="AKZ5" i="37"/>
  <c r="ALA5" i="37"/>
  <c r="ALB5" i="37"/>
  <c r="ALC5" i="37"/>
  <c r="ALD5" i="37"/>
  <c r="ALE5" i="37"/>
  <c r="ALF5" i="37"/>
  <c r="ALG5" i="37"/>
  <c r="ALH5" i="37"/>
  <c r="ALI5" i="37"/>
  <c r="ALJ5" i="37"/>
  <c r="ALK5" i="37"/>
  <c r="ALL5" i="37"/>
  <c r="ALM5" i="37"/>
  <c r="ALN5" i="37"/>
  <c r="ALO5" i="37"/>
  <c r="ALP5" i="37"/>
  <c r="ALQ5" i="37"/>
  <c r="ALR5" i="37"/>
  <c r="ALS5" i="37"/>
  <c r="ALT5" i="37"/>
  <c r="ALU5" i="37"/>
  <c r="ALV5" i="37"/>
  <c r="ALW5" i="37"/>
  <c r="ALX5" i="37"/>
  <c r="ALY5" i="37"/>
  <c r="ALZ5" i="37"/>
  <c r="AMA5" i="37"/>
  <c r="AMB5" i="37"/>
  <c r="AMC5" i="37"/>
  <c r="AMD5" i="37"/>
  <c r="AME5" i="37"/>
  <c r="AMF5" i="37"/>
  <c r="AMG5" i="37"/>
  <c r="AMH5" i="37"/>
  <c r="AMI5" i="37"/>
  <c r="AMJ5" i="37"/>
  <c r="AMK5" i="37"/>
  <c r="AML5" i="37"/>
  <c r="AMM5" i="37"/>
  <c r="AMN5" i="37"/>
  <c r="AMO5" i="37"/>
  <c r="AMP5" i="37"/>
  <c r="AMQ5" i="37"/>
  <c r="AMR5" i="37"/>
  <c r="AMS5" i="37"/>
  <c r="AMT5" i="37"/>
  <c r="AMU5" i="37"/>
  <c r="AMV5" i="37"/>
  <c r="AMW5" i="37"/>
  <c r="AMX5" i="37"/>
  <c r="AMY5" i="37"/>
  <c r="AMZ5" i="37"/>
  <c r="ANA5" i="37"/>
  <c r="ANB5" i="37"/>
  <c r="ANC5" i="37"/>
  <c r="AND5" i="37"/>
  <c r="ANE5" i="37"/>
  <c r="ANF5" i="37"/>
  <c r="ANG5" i="37"/>
  <c r="ANH5" i="37"/>
  <c r="ANI5" i="37"/>
  <c r="ANJ5" i="37"/>
  <c r="ANK5" i="37"/>
  <c r="ANL5" i="37"/>
  <c r="ANM5" i="37"/>
  <c r="ANN5" i="37"/>
  <c r="ANO5" i="37"/>
  <c r="ANP5" i="37"/>
  <c r="ANQ5" i="37"/>
  <c r="ANR5" i="37"/>
  <c r="ANS5" i="37"/>
  <c r="ANT5" i="37"/>
  <c r="ANU5" i="37"/>
  <c r="ANV5" i="37"/>
  <c r="ANW5" i="37"/>
  <c r="ANX5" i="37"/>
  <c r="ANY5" i="37"/>
  <c r="ANZ5" i="37"/>
  <c r="AOA5" i="37"/>
  <c r="AOB5" i="37"/>
  <c r="AOC5" i="37"/>
  <c r="AOD5" i="37"/>
  <c r="AOE5" i="37"/>
  <c r="AOF5" i="37"/>
  <c r="AOG5" i="37"/>
  <c r="AOH5" i="37"/>
  <c r="AOI5" i="37"/>
  <c r="AOJ5" i="37"/>
  <c r="AOK5" i="37"/>
  <c r="AOL5" i="37"/>
  <c r="AOM5" i="37"/>
  <c r="AON5" i="37"/>
  <c r="AOO5" i="37"/>
  <c r="QI6" i="37"/>
  <c r="QJ6" i="37"/>
  <c r="QK6" i="37"/>
  <c r="QL6" i="37"/>
  <c r="QM6" i="37"/>
  <c r="QN6" i="37"/>
  <c r="QO6" i="37"/>
  <c r="QP6" i="37"/>
  <c r="QQ6" i="37"/>
  <c r="QR6" i="37"/>
  <c r="QS6" i="37"/>
  <c r="QT6" i="37"/>
  <c r="QU6" i="37"/>
  <c r="QV6" i="37"/>
  <c r="QW6" i="37"/>
  <c r="QX6" i="37"/>
  <c r="QY6" i="37"/>
  <c r="QZ6" i="37"/>
  <c r="RA6" i="37"/>
  <c r="RB6" i="37"/>
  <c r="RC6" i="37"/>
  <c r="RD6" i="37"/>
  <c r="RE6" i="37"/>
  <c r="RF6" i="37"/>
  <c r="RG6" i="37"/>
  <c r="RH6" i="37"/>
  <c r="RI6" i="37"/>
  <c r="RJ6" i="37"/>
  <c r="RK6" i="37"/>
  <c r="RL6" i="37"/>
  <c r="RM6" i="37"/>
  <c r="RN6" i="37"/>
  <c r="RO6" i="37"/>
  <c r="RP6" i="37"/>
  <c r="RQ6" i="37"/>
  <c r="RR6" i="37"/>
  <c r="RS6" i="37"/>
  <c r="RT6" i="37"/>
  <c r="RU6" i="37"/>
  <c r="RV6" i="37"/>
  <c r="RW6" i="37"/>
  <c r="RX6" i="37"/>
  <c r="RY6" i="37"/>
  <c r="RZ6" i="37"/>
  <c r="SA6" i="37"/>
  <c r="SB6" i="37"/>
  <c r="SC6" i="37"/>
  <c r="SD6" i="37"/>
  <c r="SE6" i="37"/>
  <c r="SF6" i="37"/>
  <c r="SG6" i="37"/>
  <c r="SH6" i="37"/>
  <c r="SI6" i="37"/>
  <c r="SJ6" i="37"/>
  <c r="SK6" i="37"/>
  <c r="SL6" i="37"/>
  <c r="SM6" i="37"/>
  <c r="SN6" i="37"/>
  <c r="SO6" i="37"/>
  <c r="SP6" i="37"/>
  <c r="SQ6" i="37"/>
  <c r="SR6" i="37"/>
  <c r="SS6" i="37"/>
  <c r="ST6" i="37"/>
  <c r="SU6" i="37"/>
  <c r="SV6" i="37"/>
  <c r="SW6" i="37"/>
  <c r="SX6" i="37"/>
  <c r="SY6" i="37"/>
  <c r="SZ6" i="37"/>
  <c r="TA6" i="37"/>
  <c r="TB6" i="37"/>
  <c r="TC6" i="37"/>
  <c r="TD6" i="37"/>
  <c r="TE6" i="37"/>
  <c r="TF6" i="37"/>
  <c r="TG6" i="37"/>
  <c r="TH6" i="37"/>
  <c r="TI6" i="37"/>
  <c r="TJ6" i="37"/>
  <c r="TK6" i="37"/>
  <c r="TL6" i="37"/>
  <c r="TM6" i="37"/>
  <c r="TN6" i="37"/>
  <c r="TO6" i="37"/>
  <c r="TP6" i="37"/>
  <c r="TQ6" i="37"/>
  <c r="TR6" i="37"/>
  <c r="TS6" i="37"/>
  <c r="TT6" i="37"/>
  <c r="TU6" i="37"/>
  <c r="TV6" i="37"/>
  <c r="TW6" i="37"/>
  <c r="TX6" i="37"/>
  <c r="TY6" i="37"/>
  <c r="TZ6" i="37"/>
  <c r="UA6" i="37"/>
  <c r="UB6" i="37"/>
  <c r="UC6" i="37"/>
  <c r="UD6" i="37"/>
  <c r="UE6" i="37"/>
  <c r="UF6" i="37"/>
  <c r="UG6" i="37"/>
  <c r="UH6" i="37"/>
  <c r="UI6" i="37"/>
  <c r="UJ6" i="37"/>
  <c r="UK6" i="37"/>
  <c r="UL6" i="37"/>
  <c r="UM6" i="37"/>
  <c r="UN6" i="37"/>
  <c r="UO6" i="37"/>
  <c r="UP6" i="37"/>
  <c r="UQ6" i="37"/>
  <c r="UR6" i="37"/>
  <c r="US6" i="37"/>
  <c r="UT6" i="37"/>
  <c r="UU6" i="37"/>
  <c r="UV6" i="37"/>
  <c r="UW6" i="37"/>
  <c r="UX6" i="37"/>
  <c r="UY6" i="37"/>
  <c r="UZ6" i="37"/>
  <c r="VA6" i="37"/>
  <c r="VB6" i="37"/>
  <c r="VC6" i="37"/>
  <c r="VD6" i="37"/>
  <c r="VE6" i="37"/>
  <c r="VF6" i="37"/>
  <c r="VG6" i="37"/>
  <c r="VH6" i="37"/>
  <c r="VI6" i="37"/>
  <c r="VJ6" i="37"/>
  <c r="VK6" i="37"/>
  <c r="VL6" i="37"/>
  <c r="VM6" i="37"/>
  <c r="VN6" i="37"/>
  <c r="VO6" i="37"/>
  <c r="VP6" i="37"/>
  <c r="VQ6" i="37"/>
  <c r="VR6" i="37"/>
  <c r="VS6" i="37"/>
  <c r="VT6" i="37"/>
  <c r="VU6" i="37"/>
  <c r="VV6" i="37"/>
  <c r="VW6" i="37"/>
  <c r="VX6" i="37"/>
  <c r="VY6" i="37"/>
  <c r="VZ6" i="37"/>
  <c r="WA6" i="37"/>
  <c r="WB6" i="37"/>
  <c r="WC6" i="37"/>
  <c r="WD6" i="37"/>
  <c r="WE6" i="37"/>
  <c r="WF6" i="37"/>
  <c r="WG6" i="37"/>
  <c r="WH6" i="37"/>
  <c r="WI6" i="37"/>
  <c r="WJ6" i="37"/>
  <c r="WK6" i="37"/>
  <c r="WL6" i="37"/>
  <c r="WM6" i="37"/>
  <c r="WN6" i="37"/>
  <c r="WO6" i="37"/>
  <c r="WP6" i="37"/>
  <c r="WQ6" i="37"/>
  <c r="WR6" i="37"/>
  <c r="WS6" i="37"/>
  <c r="WT6" i="37"/>
  <c r="WU6" i="37"/>
  <c r="WV6" i="37"/>
  <c r="WW6" i="37"/>
  <c r="WX6" i="37"/>
  <c r="WY6" i="37"/>
  <c r="WZ6" i="37"/>
  <c r="XA6" i="37"/>
  <c r="XB6" i="37"/>
  <c r="XC6" i="37"/>
  <c r="XD6" i="37"/>
  <c r="XE6" i="37"/>
  <c r="XF6" i="37"/>
  <c r="XG6" i="37"/>
  <c r="XH6" i="37"/>
  <c r="XI6" i="37"/>
  <c r="XJ6" i="37"/>
  <c r="XK6" i="37"/>
  <c r="XL6" i="37"/>
  <c r="XM6" i="37"/>
  <c r="XN6" i="37"/>
  <c r="XO6" i="37"/>
  <c r="XP6" i="37"/>
  <c r="XQ6" i="37"/>
  <c r="XR6" i="37"/>
  <c r="XS6" i="37"/>
  <c r="XT6" i="37"/>
  <c r="XU6" i="37"/>
  <c r="XV6" i="37"/>
  <c r="XW6" i="37"/>
  <c r="XX6" i="37"/>
  <c r="XY6" i="37"/>
  <c r="XZ6" i="37"/>
  <c r="YA6" i="37"/>
  <c r="YB6" i="37"/>
  <c r="YC6" i="37"/>
  <c r="YD6" i="37"/>
  <c r="YE6" i="37"/>
  <c r="YF6" i="37"/>
  <c r="YG6" i="37"/>
  <c r="YH6" i="37"/>
  <c r="YI6" i="37"/>
  <c r="YJ6" i="37"/>
  <c r="YK6" i="37"/>
  <c r="YL6" i="37"/>
  <c r="YM6" i="37"/>
  <c r="YN6" i="37"/>
  <c r="YO6" i="37"/>
  <c r="YP6" i="37"/>
  <c r="YQ6" i="37"/>
  <c r="YR6" i="37"/>
  <c r="YS6" i="37"/>
  <c r="YT6" i="37"/>
  <c r="YU6" i="37"/>
  <c r="YV6" i="37"/>
  <c r="YW6" i="37"/>
  <c r="YX6" i="37"/>
  <c r="YY6" i="37"/>
  <c r="YZ6" i="37"/>
  <c r="ZA6" i="37"/>
  <c r="ZB6" i="37"/>
  <c r="ZC6" i="37"/>
  <c r="ZD6" i="37"/>
  <c r="ZE6" i="37"/>
  <c r="ZF6" i="37"/>
  <c r="ZG6" i="37"/>
  <c r="ZH6" i="37"/>
  <c r="ZI6" i="37"/>
  <c r="ZJ6" i="37"/>
  <c r="ZK6" i="37"/>
  <c r="ZL6" i="37"/>
  <c r="ZM6" i="37"/>
  <c r="ZN6" i="37"/>
  <c r="ZO6" i="37"/>
  <c r="ZP6" i="37"/>
  <c r="ZQ6" i="37"/>
  <c r="ZR6" i="37"/>
  <c r="ZS6" i="37"/>
  <c r="ZT6" i="37"/>
  <c r="ZU6" i="37"/>
  <c r="ZV6" i="37"/>
  <c r="ZW6" i="37"/>
  <c r="ZX6" i="37"/>
  <c r="ZY6" i="37"/>
  <c r="ZZ6" i="37"/>
  <c r="AAA6" i="37"/>
  <c r="AAB6" i="37"/>
  <c r="AAC6" i="37"/>
  <c r="AAD6" i="37"/>
  <c r="AAE6" i="37"/>
  <c r="AAF6" i="37"/>
  <c r="AAG6" i="37"/>
  <c r="AAH6" i="37"/>
  <c r="AAI6" i="37"/>
  <c r="AAJ6" i="37"/>
  <c r="AAK6" i="37"/>
  <c r="AAL6" i="37"/>
  <c r="AAM6" i="37"/>
  <c r="AAN6" i="37"/>
  <c r="AAO6" i="37"/>
  <c r="AAP6" i="37"/>
  <c r="AAQ6" i="37"/>
  <c r="AAR6" i="37"/>
  <c r="AAS6" i="37"/>
  <c r="AAT6" i="37"/>
  <c r="AAU6" i="37"/>
  <c r="AAV6" i="37"/>
  <c r="AAW6" i="37"/>
  <c r="AAX6" i="37"/>
  <c r="AAY6" i="37"/>
  <c r="AAZ6" i="37"/>
  <c r="ABA6" i="37"/>
  <c r="ABB6" i="37"/>
  <c r="ABC6" i="37"/>
  <c r="ABD6" i="37"/>
  <c r="ABE6" i="37"/>
  <c r="ABF6" i="37"/>
  <c r="ABG6" i="37"/>
  <c r="ABH6" i="37"/>
  <c r="ABI6" i="37"/>
  <c r="ABJ6" i="37"/>
  <c r="ABK6" i="37"/>
  <c r="ABL6" i="37"/>
  <c r="ABM6" i="37"/>
  <c r="ABN6" i="37"/>
  <c r="ABO6" i="37"/>
  <c r="ABP6" i="37"/>
  <c r="ABQ6" i="37"/>
  <c r="ABR6" i="37"/>
  <c r="ABS6" i="37"/>
  <c r="ABT6" i="37"/>
  <c r="ABU6" i="37"/>
  <c r="ABV6" i="37"/>
  <c r="ABW6" i="37"/>
  <c r="ABX6" i="37"/>
  <c r="ABY6" i="37"/>
  <c r="ABZ6" i="37"/>
  <c r="ACA6" i="37"/>
  <c r="ACB6" i="37"/>
  <c r="ACC6" i="37"/>
  <c r="ACD6" i="37"/>
  <c r="ACE6" i="37"/>
  <c r="ACF6" i="37"/>
  <c r="ACG6" i="37"/>
  <c r="ACH6" i="37"/>
  <c r="ACI6" i="37"/>
  <c r="ACJ6" i="37"/>
  <c r="ACK6" i="37"/>
  <c r="ACL6" i="37"/>
  <c r="ACM6" i="37"/>
  <c r="ACN6" i="37"/>
  <c r="ACO6" i="37"/>
  <c r="ACP6" i="37"/>
  <c r="ACQ6" i="37"/>
  <c r="ACR6" i="37"/>
  <c r="ACS6" i="37"/>
  <c r="ACT6" i="37"/>
  <c r="ACU6" i="37"/>
  <c r="ACV6" i="37"/>
  <c r="ACW6" i="37"/>
  <c r="ACX6" i="37"/>
  <c r="ACY6" i="37"/>
  <c r="ACZ6" i="37"/>
  <c r="ADA6" i="37"/>
  <c r="ADB6" i="37"/>
  <c r="ADC6" i="37"/>
  <c r="ADD6" i="37"/>
  <c r="ADE6" i="37"/>
  <c r="ADF6" i="37"/>
  <c r="ADG6" i="37"/>
  <c r="ADH6" i="37"/>
  <c r="ADI6" i="37"/>
  <c r="ADJ6" i="37"/>
  <c r="ADK6" i="37"/>
  <c r="ADL6" i="37"/>
  <c r="ADM6" i="37"/>
  <c r="ADN6" i="37"/>
  <c r="ADO6" i="37"/>
  <c r="ADP6" i="37"/>
  <c r="ADQ6" i="37"/>
  <c r="ADR6" i="37"/>
  <c r="ADS6" i="37"/>
  <c r="ADT6" i="37"/>
  <c r="ADU6" i="37"/>
  <c r="ADV6" i="37"/>
  <c r="ADW6" i="37"/>
  <c r="ADX6" i="37"/>
  <c r="ADY6" i="37"/>
  <c r="ADZ6" i="37"/>
  <c r="AEA6" i="37"/>
  <c r="AEB6" i="37"/>
  <c r="AEC6" i="37"/>
  <c r="AED6" i="37"/>
  <c r="AEE6" i="37"/>
  <c r="AEF6" i="37"/>
  <c r="AEG6" i="37"/>
  <c r="AEH6" i="37"/>
  <c r="AEI6" i="37"/>
  <c r="AEJ6" i="37"/>
  <c r="AEK6" i="37"/>
  <c r="AEL6" i="37"/>
  <c r="AEM6" i="37"/>
  <c r="AEN6" i="37"/>
  <c r="AEO6" i="37"/>
  <c r="AEP6" i="37"/>
  <c r="AEQ6" i="37"/>
  <c r="AER6" i="37"/>
  <c r="AES6" i="37"/>
  <c r="AET6" i="37"/>
  <c r="AEU6" i="37"/>
  <c r="AEV6" i="37"/>
  <c r="AEW6" i="37"/>
  <c r="AEX6" i="37"/>
  <c r="AEY6" i="37"/>
  <c r="AEZ6" i="37"/>
  <c r="AFA6" i="37"/>
  <c r="AFB6" i="37"/>
  <c r="AFC6" i="37"/>
  <c r="AFD6" i="37"/>
  <c r="AFE6" i="37"/>
  <c r="AFF6" i="37"/>
  <c r="AFG6" i="37"/>
  <c r="AFH6" i="37"/>
  <c r="AFI6" i="37"/>
  <c r="AFJ6" i="37"/>
  <c r="AFK6" i="37"/>
  <c r="AFL6" i="37"/>
  <c r="AFM6" i="37"/>
  <c r="AFN6" i="37"/>
  <c r="AFO6" i="37"/>
  <c r="AFP6" i="37"/>
  <c r="AFQ6" i="37"/>
  <c r="AFR6" i="37"/>
  <c r="AFS6" i="37"/>
  <c r="AFT6" i="37"/>
  <c r="AFU6" i="37"/>
  <c r="AFV6" i="37"/>
  <c r="AFW6" i="37"/>
  <c r="AFX6" i="37"/>
  <c r="AFY6" i="37"/>
  <c r="AFZ6" i="37"/>
  <c r="AGA6" i="37"/>
  <c r="AGB6" i="37"/>
  <c r="AGC6" i="37"/>
  <c r="AGD6" i="37"/>
  <c r="AGE6" i="37"/>
  <c r="AGF6" i="37"/>
  <c r="AGG6" i="37"/>
  <c r="AGH6" i="37"/>
  <c r="AGI6" i="37"/>
  <c r="AGJ6" i="37"/>
  <c r="AGK6" i="37"/>
  <c r="AGL6" i="37"/>
  <c r="AGM6" i="37"/>
  <c r="AGN6" i="37"/>
  <c r="AGO6" i="37"/>
  <c r="AGP6" i="37"/>
  <c r="AGQ6" i="37"/>
  <c r="AGR6" i="37"/>
  <c r="AGS6" i="37"/>
  <c r="AGT6" i="37"/>
  <c r="AGU6" i="37"/>
  <c r="AGV6" i="37"/>
  <c r="AGW6" i="37"/>
  <c r="AGX6" i="37"/>
  <c r="AGY6" i="37"/>
  <c r="AGZ6" i="37"/>
  <c r="AHA6" i="37"/>
  <c r="AHB6" i="37"/>
  <c r="AHC6" i="37"/>
  <c r="AHD6" i="37"/>
  <c r="AHE6" i="37"/>
  <c r="AHF6" i="37"/>
  <c r="AHG6" i="37"/>
  <c r="AHH6" i="37"/>
  <c r="AHI6" i="37"/>
  <c r="AHJ6" i="37"/>
  <c r="AHK6" i="37"/>
  <c r="AHL6" i="37"/>
  <c r="AHM6" i="37"/>
  <c r="AHN6" i="37"/>
  <c r="AHO6" i="37"/>
  <c r="AHP6" i="37"/>
  <c r="AHQ6" i="37"/>
  <c r="AHR6" i="37"/>
  <c r="AHS6" i="37"/>
  <c r="AHT6" i="37"/>
  <c r="AHU6" i="37"/>
  <c r="AHV6" i="37"/>
  <c r="AHW6" i="37"/>
  <c r="AHX6" i="37"/>
  <c r="AHY6" i="37"/>
  <c r="AHZ6" i="37"/>
  <c r="AIA6" i="37"/>
  <c r="AIB6" i="37"/>
  <c r="AIC6" i="37"/>
  <c r="AID6" i="37"/>
  <c r="AIE6" i="37"/>
  <c r="AIF6" i="37"/>
  <c r="AIG6" i="37"/>
  <c r="AIH6" i="37"/>
  <c r="AII6" i="37"/>
  <c r="AIJ6" i="37"/>
  <c r="AIK6" i="37"/>
  <c r="AIL6" i="37"/>
  <c r="AIM6" i="37"/>
  <c r="AIN6" i="37"/>
  <c r="AIO6" i="37"/>
  <c r="AIP6" i="37"/>
  <c r="AIQ6" i="37"/>
  <c r="AIR6" i="37"/>
  <c r="AIS6" i="37"/>
  <c r="AIT6" i="37"/>
  <c r="AIU6" i="37"/>
  <c r="AIV6" i="37"/>
  <c r="AIW6" i="37"/>
  <c r="AIX6" i="37"/>
  <c r="AIY6" i="37"/>
  <c r="AIZ6" i="37"/>
  <c r="AJA6" i="37"/>
  <c r="AJB6" i="37"/>
  <c r="AJC6" i="37"/>
  <c r="AJD6" i="37"/>
  <c r="AJE6" i="37"/>
  <c r="AJF6" i="37"/>
  <c r="AJG6" i="37"/>
  <c r="AJH6" i="37"/>
  <c r="AJI6" i="37"/>
  <c r="AJJ6" i="37"/>
  <c r="AJK6" i="37"/>
  <c r="AJL6" i="37"/>
  <c r="AJM6" i="37"/>
  <c r="AJN6" i="37"/>
  <c r="AJO6" i="37"/>
  <c r="AJP6" i="37"/>
  <c r="AJQ6" i="37"/>
  <c r="AJR6" i="37"/>
  <c r="AJS6" i="37"/>
  <c r="AJT6" i="37"/>
  <c r="AJU6" i="37"/>
  <c r="AJV6" i="37"/>
  <c r="AJW6" i="37"/>
  <c r="AJX6" i="37"/>
  <c r="AJY6" i="37"/>
  <c r="AJZ6" i="37"/>
  <c r="AKA6" i="37"/>
  <c r="AKB6" i="37"/>
  <c r="AKC6" i="37"/>
  <c r="AKD6" i="37"/>
  <c r="AKE6" i="37"/>
  <c r="AKF6" i="37"/>
  <c r="AKG6" i="37"/>
  <c r="AKH6" i="37"/>
  <c r="AKI6" i="37"/>
  <c r="AKJ6" i="37"/>
  <c r="AKK6" i="37"/>
  <c r="AKL6" i="37"/>
  <c r="AKM6" i="37"/>
  <c r="AKN6" i="37"/>
  <c r="AKO6" i="37"/>
  <c r="AKP6" i="37"/>
  <c r="AKQ6" i="37"/>
  <c r="AKR6" i="37"/>
  <c r="AKS6" i="37"/>
  <c r="AKT6" i="37"/>
  <c r="AKU6" i="37"/>
  <c r="AKV6" i="37"/>
  <c r="AKW6" i="37"/>
  <c r="AKX6" i="37"/>
  <c r="AKY6" i="37"/>
  <c r="AKZ6" i="37"/>
  <c r="ALA6" i="37"/>
  <c r="ALB6" i="37"/>
  <c r="ALC6" i="37"/>
  <c r="ALD6" i="37"/>
  <c r="ALE6" i="37"/>
  <c r="ALF6" i="37"/>
  <c r="ALG6" i="37"/>
  <c r="ALH6" i="37"/>
  <c r="ALI6" i="37"/>
  <c r="ALJ6" i="37"/>
  <c r="ALK6" i="37"/>
  <c r="ALL6" i="37"/>
  <c r="ALM6" i="37"/>
  <c r="ALN6" i="37"/>
  <c r="ALO6" i="37"/>
  <c r="ALP6" i="37"/>
  <c r="ALQ6" i="37"/>
  <c r="ALR6" i="37"/>
  <c r="ALS6" i="37"/>
  <c r="ALT6" i="37"/>
  <c r="ALU6" i="37"/>
  <c r="ALV6" i="37"/>
  <c r="ALW6" i="37"/>
  <c r="ALX6" i="37"/>
  <c r="ALY6" i="37"/>
  <c r="ALZ6" i="37"/>
  <c r="AMA6" i="37"/>
  <c r="AMB6" i="37"/>
  <c r="AMC6" i="37"/>
  <c r="AMD6" i="37"/>
  <c r="AME6" i="37"/>
  <c r="AMF6" i="37"/>
  <c r="AMG6" i="37"/>
  <c r="AMH6" i="37"/>
  <c r="AMI6" i="37"/>
  <c r="AMJ6" i="37"/>
  <c r="AMK6" i="37"/>
  <c r="AML6" i="37"/>
  <c r="AMM6" i="37"/>
  <c r="AMN6" i="37"/>
  <c r="AMO6" i="37"/>
  <c r="AMP6" i="37"/>
  <c r="AMQ6" i="37"/>
  <c r="AMR6" i="37"/>
  <c r="AMS6" i="37"/>
  <c r="AMT6" i="37"/>
  <c r="AMU6" i="37"/>
  <c r="AMV6" i="37"/>
  <c r="AMW6" i="37"/>
  <c r="AMX6" i="37"/>
  <c r="AMY6" i="37"/>
  <c r="AMZ6" i="37"/>
  <c r="ANA6" i="37"/>
  <c r="ANB6" i="37"/>
  <c r="ANC6" i="37"/>
  <c r="AND6" i="37"/>
  <c r="ANE6" i="37"/>
  <c r="ANF6" i="37"/>
  <c r="ANG6" i="37"/>
  <c r="ANH6" i="37"/>
  <c r="ANI6" i="37"/>
  <c r="ANJ6" i="37"/>
  <c r="ANK6" i="37"/>
  <c r="ANL6" i="37"/>
  <c r="ANM6" i="37"/>
  <c r="ANN6" i="37"/>
  <c r="ANO6" i="37"/>
  <c r="ANP6" i="37"/>
  <c r="ANQ6" i="37"/>
  <c r="ANR6" i="37"/>
  <c r="ANS6" i="37"/>
  <c r="ANT6" i="37"/>
  <c r="ANU6" i="37"/>
  <c r="ANV6" i="37"/>
  <c r="ANW6" i="37"/>
  <c r="ANX6" i="37"/>
  <c r="ANY6" i="37"/>
  <c r="ANZ6" i="37"/>
  <c r="AOA6" i="37"/>
  <c r="AOB6" i="37"/>
  <c r="AOC6" i="37"/>
  <c r="AOD6" i="37"/>
  <c r="AOE6" i="37"/>
  <c r="AOF6" i="37"/>
  <c r="AOG6" i="37"/>
  <c r="AOH6" i="37"/>
  <c r="AOI6" i="37"/>
  <c r="AOJ6" i="37"/>
  <c r="AOK6" i="37"/>
  <c r="AOL6" i="37"/>
  <c r="AOM6" i="37"/>
  <c r="AON6" i="37"/>
  <c r="AOO6" i="37"/>
  <c r="QI7" i="37"/>
  <c r="QJ7" i="37"/>
  <c r="QK7" i="37"/>
  <c r="QL7" i="37"/>
  <c r="QM7" i="37"/>
  <c r="QN7" i="37"/>
  <c r="QO7" i="37"/>
  <c r="QP7" i="37"/>
  <c r="QQ7" i="37"/>
  <c r="QR7" i="37"/>
  <c r="QS7" i="37"/>
  <c r="QT7" i="37"/>
  <c r="QU7" i="37"/>
  <c r="QV7" i="37"/>
  <c r="QW7" i="37"/>
  <c r="QX7" i="37"/>
  <c r="QY7" i="37"/>
  <c r="QZ7" i="37"/>
  <c r="RA7" i="37"/>
  <c r="RB7" i="37"/>
  <c r="RC7" i="37"/>
  <c r="RD7" i="37"/>
  <c r="RE7" i="37"/>
  <c r="RF7" i="37"/>
  <c r="RG7" i="37"/>
  <c r="RH7" i="37"/>
  <c r="RI7" i="37"/>
  <c r="RJ7" i="37"/>
  <c r="RK7" i="37"/>
  <c r="RL7" i="37"/>
  <c r="RM7" i="37"/>
  <c r="RN7" i="37"/>
  <c r="RO7" i="37"/>
  <c r="RP7" i="37"/>
  <c r="RQ7" i="37"/>
  <c r="RR7" i="37"/>
  <c r="RS7" i="37"/>
  <c r="RT7" i="37"/>
  <c r="RU7" i="37"/>
  <c r="RV7" i="37"/>
  <c r="RW7" i="37"/>
  <c r="RX7" i="37"/>
  <c r="RY7" i="37"/>
  <c r="RZ7" i="37"/>
  <c r="SA7" i="37"/>
  <c r="SB7" i="37"/>
  <c r="SC7" i="37"/>
  <c r="SD7" i="37"/>
  <c r="SE7" i="37"/>
  <c r="SF7" i="37"/>
  <c r="SG7" i="37"/>
  <c r="SH7" i="37"/>
  <c r="SI7" i="37"/>
  <c r="SJ7" i="37"/>
  <c r="SK7" i="37"/>
  <c r="SL7" i="37"/>
  <c r="SM7" i="37"/>
  <c r="SN7" i="37"/>
  <c r="SO7" i="37"/>
  <c r="SP7" i="37"/>
  <c r="SQ7" i="37"/>
  <c r="SR7" i="37"/>
  <c r="SS7" i="37"/>
  <c r="ST7" i="37"/>
  <c r="SU7" i="37"/>
  <c r="SV7" i="37"/>
  <c r="SW7" i="37"/>
  <c r="SX7" i="37"/>
  <c r="SY7" i="37"/>
  <c r="SZ7" i="37"/>
  <c r="TA7" i="37"/>
  <c r="TB7" i="37"/>
  <c r="TC7" i="37"/>
  <c r="TD7" i="37"/>
  <c r="TE7" i="37"/>
  <c r="TF7" i="37"/>
  <c r="TG7" i="37"/>
  <c r="TH7" i="37"/>
  <c r="TI7" i="37"/>
  <c r="TJ7" i="37"/>
  <c r="TK7" i="37"/>
  <c r="TL7" i="37"/>
  <c r="TM7" i="37"/>
  <c r="TN7" i="37"/>
  <c r="TO7" i="37"/>
  <c r="TP7" i="37"/>
  <c r="TQ7" i="37"/>
  <c r="TR7" i="37"/>
  <c r="TS7" i="37"/>
  <c r="TT7" i="37"/>
  <c r="TU7" i="37"/>
  <c r="TV7" i="37"/>
  <c r="TW7" i="37"/>
  <c r="TX7" i="37"/>
  <c r="TY7" i="37"/>
  <c r="TZ7" i="37"/>
  <c r="UA7" i="37"/>
  <c r="UB7" i="37"/>
  <c r="UC7" i="37"/>
  <c r="UD7" i="37"/>
  <c r="UE7" i="37"/>
  <c r="UF7" i="37"/>
  <c r="UG7" i="37"/>
  <c r="UH7" i="37"/>
  <c r="UI7" i="37"/>
  <c r="UJ7" i="37"/>
  <c r="UK7" i="37"/>
  <c r="UL7" i="37"/>
  <c r="UM7" i="37"/>
  <c r="UN7" i="37"/>
  <c r="UO7" i="37"/>
  <c r="UP7" i="37"/>
  <c r="UQ7" i="37"/>
  <c r="UR7" i="37"/>
  <c r="US7" i="37"/>
  <c r="UT7" i="37"/>
  <c r="UU7" i="37"/>
  <c r="UV7" i="37"/>
  <c r="UW7" i="37"/>
  <c r="UX7" i="37"/>
  <c r="UY7" i="37"/>
  <c r="UZ7" i="37"/>
  <c r="VA7" i="37"/>
  <c r="VB7" i="37"/>
  <c r="VC7" i="37"/>
  <c r="VD7" i="37"/>
  <c r="VE7" i="37"/>
  <c r="VF7" i="37"/>
  <c r="VG7" i="37"/>
  <c r="VH7" i="37"/>
  <c r="VI7" i="37"/>
  <c r="VJ7" i="37"/>
  <c r="VK7" i="37"/>
  <c r="VL7" i="37"/>
  <c r="VM7" i="37"/>
  <c r="VN7" i="37"/>
  <c r="VO7" i="37"/>
  <c r="VP7" i="37"/>
  <c r="VQ7" i="37"/>
  <c r="VR7" i="37"/>
  <c r="VS7" i="37"/>
  <c r="VT7" i="37"/>
  <c r="VU7" i="37"/>
  <c r="VV7" i="37"/>
  <c r="VW7" i="37"/>
  <c r="VX7" i="37"/>
  <c r="VY7" i="37"/>
  <c r="VZ7" i="37"/>
  <c r="WA7" i="37"/>
  <c r="WB7" i="37"/>
  <c r="WC7" i="37"/>
  <c r="WD7" i="37"/>
  <c r="WE7" i="37"/>
  <c r="WF7" i="37"/>
  <c r="WG7" i="37"/>
  <c r="WH7" i="37"/>
  <c r="WI7" i="37"/>
  <c r="WJ7" i="37"/>
  <c r="WK7" i="37"/>
  <c r="WL7" i="37"/>
  <c r="WM7" i="37"/>
  <c r="WN7" i="37"/>
  <c r="WO7" i="37"/>
  <c r="WP7" i="37"/>
  <c r="WQ7" i="37"/>
  <c r="WR7" i="37"/>
  <c r="WS7" i="37"/>
  <c r="WT7" i="37"/>
  <c r="WU7" i="37"/>
  <c r="WV7" i="37"/>
  <c r="WW7" i="37"/>
  <c r="WX7" i="37"/>
  <c r="WY7" i="37"/>
  <c r="WZ7" i="37"/>
  <c r="XA7" i="37"/>
  <c r="XB7" i="37"/>
  <c r="XC7" i="37"/>
  <c r="XD7" i="37"/>
  <c r="XE7" i="37"/>
  <c r="XF7" i="37"/>
  <c r="XG7" i="37"/>
  <c r="XH7" i="37"/>
  <c r="XI7" i="37"/>
  <c r="XJ7" i="37"/>
  <c r="XK7" i="37"/>
  <c r="XL7" i="37"/>
  <c r="XM7" i="37"/>
  <c r="XN7" i="37"/>
  <c r="XO7" i="37"/>
  <c r="XP7" i="37"/>
  <c r="XQ7" i="37"/>
  <c r="XR7" i="37"/>
  <c r="XS7" i="37"/>
  <c r="XT7" i="37"/>
  <c r="XU7" i="37"/>
  <c r="XV7" i="37"/>
  <c r="XW7" i="37"/>
  <c r="XX7" i="37"/>
  <c r="XY7" i="37"/>
  <c r="XZ7" i="37"/>
  <c r="YA7" i="37"/>
  <c r="YB7" i="37"/>
  <c r="YC7" i="37"/>
  <c r="YD7" i="37"/>
  <c r="YE7" i="37"/>
  <c r="YF7" i="37"/>
  <c r="YG7" i="37"/>
  <c r="YH7" i="37"/>
  <c r="YI7" i="37"/>
  <c r="YJ7" i="37"/>
  <c r="YK7" i="37"/>
  <c r="YL7" i="37"/>
  <c r="YM7" i="37"/>
  <c r="YN7" i="37"/>
  <c r="YO7" i="37"/>
  <c r="YP7" i="37"/>
  <c r="YQ7" i="37"/>
  <c r="YR7" i="37"/>
  <c r="YS7" i="37"/>
  <c r="YT7" i="37"/>
  <c r="YU7" i="37"/>
  <c r="YV7" i="37"/>
  <c r="YW7" i="37"/>
  <c r="YX7" i="37"/>
  <c r="YY7" i="37"/>
  <c r="YZ7" i="37"/>
  <c r="ZA7" i="37"/>
  <c r="ZB7" i="37"/>
  <c r="ZC7" i="37"/>
  <c r="ZD7" i="37"/>
  <c r="ZE7" i="37"/>
  <c r="ZF7" i="37"/>
  <c r="ZG7" i="37"/>
  <c r="ZH7" i="37"/>
  <c r="ZI7" i="37"/>
  <c r="ZJ7" i="37"/>
  <c r="ZK7" i="37"/>
  <c r="ZL7" i="37"/>
  <c r="ZM7" i="37"/>
  <c r="ZN7" i="37"/>
  <c r="ZO7" i="37"/>
  <c r="ZP7" i="37"/>
  <c r="ZQ7" i="37"/>
  <c r="ZR7" i="37"/>
  <c r="ZS7" i="37"/>
  <c r="ZT7" i="37"/>
  <c r="ZU7" i="37"/>
  <c r="ZV7" i="37"/>
  <c r="ZW7" i="37"/>
  <c r="ZX7" i="37"/>
  <c r="ZY7" i="37"/>
  <c r="ZZ7" i="37"/>
  <c r="AAA7" i="37"/>
  <c r="AAB7" i="37"/>
  <c r="AAC7" i="37"/>
  <c r="AAD7" i="37"/>
  <c r="AAE7" i="37"/>
  <c r="AAF7" i="37"/>
  <c r="AAG7" i="37"/>
  <c r="AAH7" i="37"/>
  <c r="AAI7" i="37"/>
  <c r="AAJ7" i="37"/>
  <c r="AAK7" i="37"/>
  <c r="AAL7" i="37"/>
  <c r="AAM7" i="37"/>
  <c r="AAN7" i="37"/>
  <c r="AAO7" i="37"/>
  <c r="AAP7" i="37"/>
  <c r="AAQ7" i="37"/>
  <c r="AAR7" i="37"/>
  <c r="AAS7" i="37"/>
  <c r="AAT7" i="37"/>
  <c r="AAU7" i="37"/>
  <c r="AAV7" i="37"/>
  <c r="AAW7" i="37"/>
  <c r="AAX7" i="37"/>
  <c r="AAY7" i="37"/>
  <c r="AAZ7" i="37"/>
  <c r="ABA7" i="37"/>
  <c r="ABB7" i="37"/>
  <c r="ABC7" i="37"/>
  <c r="ABD7" i="37"/>
  <c r="ABE7" i="37"/>
  <c r="ABF7" i="37"/>
  <c r="ABG7" i="37"/>
  <c r="ABH7" i="37"/>
  <c r="ABI7" i="37"/>
  <c r="ABJ7" i="37"/>
  <c r="ABK7" i="37"/>
  <c r="ABL7" i="37"/>
  <c r="ABM7" i="37"/>
  <c r="ABN7" i="37"/>
  <c r="ABO7" i="37"/>
  <c r="ABP7" i="37"/>
  <c r="ABQ7" i="37"/>
  <c r="ABR7" i="37"/>
  <c r="ABS7" i="37"/>
  <c r="ABT7" i="37"/>
  <c r="ABU7" i="37"/>
  <c r="ABV7" i="37"/>
  <c r="ABW7" i="37"/>
  <c r="ABX7" i="37"/>
  <c r="ABY7" i="37"/>
  <c r="ABZ7" i="37"/>
  <c r="ACA7" i="37"/>
  <c r="ACB7" i="37"/>
  <c r="ACC7" i="37"/>
  <c r="ACD7" i="37"/>
  <c r="ACE7" i="37"/>
  <c r="ACF7" i="37"/>
  <c r="ACG7" i="37"/>
  <c r="ACH7" i="37"/>
  <c r="ACI7" i="37"/>
  <c r="ACJ7" i="37"/>
  <c r="ACK7" i="37"/>
  <c r="ACL7" i="37"/>
  <c r="ACM7" i="37"/>
  <c r="ACN7" i="37"/>
  <c r="ACO7" i="37"/>
  <c r="ACP7" i="37"/>
  <c r="ACQ7" i="37"/>
  <c r="ACR7" i="37"/>
  <c r="ACS7" i="37"/>
  <c r="ACT7" i="37"/>
  <c r="ACU7" i="37"/>
  <c r="ACV7" i="37"/>
  <c r="ACW7" i="37"/>
  <c r="ACX7" i="37"/>
  <c r="ACY7" i="37"/>
  <c r="ACZ7" i="37"/>
  <c r="ADA7" i="37"/>
  <c r="ADB7" i="37"/>
  <c r="ADC7" i="37"/>
  <c r="ADD7" i="37"/>
  <c r="ADE7" i="37"/>
  <c r="ADF7" i="37"/>
  <c r="ADG7" i="37"/>
  <c r="ADH7" i="37"/>
  <c r="ADI7" i="37"/>
  <c r="ADJ7" i="37"/>
  <c r="ADK7" i="37"/>
  <c r="ADL7" i="37"/>
  <c r="ADM7" i="37"/>
  <c r="ADN7" i="37"/>
  <c r="ADO7" i="37"/>
  <c r="ADP7" i="37"/>
  <c r="ADQ7" i="37"/>
  <c r="ADR7" i="37"/>
  <c r="ADS7" i="37"/>
  <c r="ADT7" i="37"/>
  <c r="ADU7" i="37"/>
  <c r="ADV7" i="37"/>
  <c r="ADW7" i="37"/>
  <c r="ADX7" i="37"/>
  <c r="ADY7" i="37"/>
  <c r="ADZ7" i="37"/>
  <c r="AEA7" i="37"/>
  <c r="AEB7" i="37"/>
  <c r="AEC7" i="37"/>
  <c r="AED7" i="37"/>
  <c r="AEE7" i="37"/>
  <c r="AEF7" i="37"/>
  <c r="AEG7" i="37"/>
  <c r="AEH7" i="37"/>
  <c r="AEI7" i="37"/>
  <c r="AEJ7" i="37"/>
  <c r="AEK7" i="37"/>
  <c r="AEL7" i="37"/>
  <c r="AEM7" i="37"/>
  <c r="AEN7" i="37"/>
  <c r="AEO7" i="37"/>
  <c r="AEP7" i="37"/>
  <c r="AEQ7" i="37"/>
  <c r="AER7" i="37"/>
  <c r="AES7" i="37"/>
  <c r="AET7" i="37"/>
  <c r="AEU7" i="37"/>
  <c r="AEV7" i="37"/>
  <c r="AEW7" i="37"/>
  <c r="AEX7" i="37"/>
  <c r="AEY7" i="37"/>
  <c r="AEZ7" i="37"/>
  <c r="AFA7" i="37"/>
  <c r="AFB7" i="37"/>
  <c r="AFC7" i="37"/>
  <c r="AFD7" i="37"/>
  <c r="AFE7" i="37"/>
  <c r="AFF7" i="37"/>
  <c r="AFG7" i="37"/>
  <c r="AFH7" i="37"/>
  <c r="AFI7" i="37"/>
  <c r="AFJ7" i="37"/>
  <c r="AFK7" i="37"/>
  <c r="AFL7" i="37"/>
  <c r="AFM7" i="37"/>
  <c r="AFN7" i="37"/>
  <c r="AFO7" i="37"/>
  <c r="AFP7" i="37"/>
  <c r="AFQ7" i="37"/>
  <c r="AFR7" i="37"/>
  <c r="AFS7" i="37"/>
  <c r="AFT7" i="37"/>
  <c r="AFU7" i="37"/>
  <c r="AFV7" i="37"/>
  <c r="AFW7" i="37"/>
  <c r="AFX7" i="37"/>
  <c r="AFY7" i="37"/>
  <c r="AFZ7" i="37"/>
  <c r="AGA7" i="37"/>
  <c r="AGB7" i="37"/>
  <c r="AGC7" i="37"/>
  <c r="AGD7" i="37"/>
  <c r="AGE7" i="37"/>
  <c r="AGF7" i="37"/>
  <c r="AGG7" i="37"/>
  <c r="AGH7" i="37"/>
  <c r="AGI7" i="37"/>
  <c r="AGJ7" i="37"/>
  <c r="AGK7" i="37"/>
  <c r="AGL7" i="37"/>
  <c r="AGM7" i="37"/>
  <c r="AGN7" i="37"/>
  <c r="AGO7" i="37"/>
  <c r="AGP7" i="37"/>
  <c r="AGQ7" i="37"/>
  <c r="AGR7" i="37"/>
  <c r="AGS7" i="37"/>
  <c r="AGT7" i="37"/>
  <c r="AGU7" i="37"/>
  <c r="AGV7" i="37"/>
  <c r="AGW7" i="37"/>
  <c r="AGX7" i="37"/>
  <c r="AGY7" i="37"/>
  <c r="AGZ7" i="37"/>
  <c r="AHA7" i="37"/>
  <c r="AHB7" i="37"/>
  <c r="AHC7" i="37"/>
  <c r="AHD7" i="37"/>
  <c r="AHE7" i="37"/>
  <c r="AHF7" i="37"/>
  <c r="AHG7" i="37"/>
  <c r="AHH7" i="37"/>
  <c r="AHI7" i="37"/>
  <c r="AHJ7" i="37"/>
  <c r="AHK7" i="37"/>
  <c r="AHL7" i="37"/>
  <c r="AHM7" i="37"/>
  <c r="AHN7" i="37"/>
  <c r="AHO7" i="37"/>
  <c r="AHP7" i="37"/>
  <c r="AHQ7" i="37"/>
  <c r="AHR7" i="37"/>
  <c r="AHS7" i="37"/>
  <c r="AHT7" i="37"/>
  <c r="AHU7" i="37"/>
  <c r="AHV7" i="37"/>
  <c r="AHW7" i="37"/>
  <c r="AHX7" i="37"/>
  <c r="AHY7" i="37"/>
  <c r="AHZ7" i="37"/>
  <c r="AIA7" i="37"/>
  <c r="AIB7" i="37"/>
  <c r="AIC7" i="37"/>
  <c r="AID7" i="37"/>
  <c r="AIE7" i="37"/>
  <c r="AIF7" i="37"/>
  <c r="AIG7" i="37"/>
  <c r="AIH7" i="37"/>
  <c r="AII7" i="37"/>
  <c r="AIJ7" i="37"/>
  <c r="AIK7" i="37"/>
  <c r="AIL7" i="37"/>
  <c r="AIM7" i="37"/>
  <c r="AIN7" i="37"/>
  <c r="AIO7" i="37"/>
  <c r="AIP7" i="37"/>
  <c r="AIQ7" i="37"/>
  <c r="AIR7" i="37"/>
  <c r="AIS7" i="37"/>
  <c r="AIT7" i="37"/>
  <c r="AIU7" i="37"/>
  <c r="AIV7" i="37"/>
  <c r="AIW7" i="37"/>
  <c r="AIX7" i="37"/>
  <c r="AIY7" i="37"/>
  <c r="AIZ7" i="37"/>
  <c r="AJA7" i="37"/>
  <c r="AJB7" i="37"/>
  <c r="AJC7" i="37"/>
  <c r="AJD7" i="37"/>
  <c r="AJE7" i="37"/>
  <c r="AJF7" i="37"/>
  <c r="AJG7" i="37"/>
  <c r="AJH7" i="37"/>
  <c r="AJI7" i="37"/>
  <c r="AJJ7" i="37"/>
  <c r="AJK7" i="37"/>
  <c r="AJL7" i="37"/>
  <c r="AJM7" i="37"/>
  <c r="AJN7" i="37"/>
  <c r="AJO7" i="37"/>
  <c r="AJP7" i="37"/>
  <c r="AJQ7" i="37"/>
  <c r="AJR7" i="37"/>
  <c r="AJS7" i="37"/>
  <c r="AJT7" i="37"/>
  <c r="AJU7" i="37"/>
  <c r="AJV7" i="37"/>
  <c r="AJW7" i="37"/>
  <c r="AJX7" i="37"/>
  <c r="AJY7" i="37"/>
  <c r="AJZ7" i="37"/>
  <c r="AKA7" i="37"/>
  <c r="AKB7" i="37"/>
  <c r="AKC7" i="37"/>
  <c r="AKD7" i="37"/>
  <c r="AKE7" i="37"/>
  <c r="AKF7" i="37"/>
  <c r="AKG7" i="37"/>
  <c r="AKH7" i="37"/>
  <c r="AKI7" i="37"/>
  <c r="AKJ7" i="37"/>
  <c r="AKK7" i="37"/>
  <c r="AKL7" i="37"/>
  <c r="AKM7" i="37"/>
  <c r="AKN7" i="37"/>
  <c r="AKO7" i="37"/>
  <c r="AKP7" i="37"/>
  <c r="AKQ7" i="37"/>
  <c r="AKR7" i="37"/>
  <c r="AKS7" i="37"/>
  <c r="AKT7" i="37"/>
  <c r="AKU7" i="37"/>
  <c r="AKV7" i="37"/>
  <c r="AKW7" i="37"/>
  <c r="AKX7" i="37"/>
  <c r="AKY7" i="37"/>
  <c r="AKZ7" i="37"/>
  <c r="ALA7" i="37"/>
  <c r="ALB7" i="37"/>
  <c r="ALC7" i="37"/>
  <c r="ALD7" i="37"/>
  <c r="ALE7" i="37"/>
  <c r="ALF7" i="37"/>
  <c r="ALG7" i="37"/>
  <c r="ALH7" i="37"/>
  <c r="ALI7" i="37"/>
  <c r="ALJ7" i="37"/>
  <c r="ALK7" i="37"/>
  <c r="ALL7" i="37"/>
  <c r="ALM7" i="37"/>
  <c r="ALN7" i="37"/>
  <c r="ALO7" i="37"/>
  <c r="ALP7" i="37"/>
  <c r="ALQ7" i="37"/>
  <c r="ALR7" i="37"/>
  <c r="ALS7" i="37"/>
  <c r="ALT7" i="37"/>
  <c r="ALU7" i="37"/>
  <c r="ALV7" i="37"/>
  <c r="ALW7" i="37"/>
  <c r="ALX7" i="37"/>
  <c r="ALY7" i="37"/>
  <c r="ALZ7" i="37"/>
  <c r="AMA7" i="37"/>
  <c r="AMB7" i="37"/>
  <c r="AMC7" i="37"/>
  <c r="AMD7" i="37"/>
  <c r="AME7" i="37"/>
  <c r="AMF7" i="37"/>
  <c r="AMG7" i="37"/>
  <c r="AMH7" i="37"/>
  <c r="AMI7" i="37"/>
  <c r="AMJ7" i="37"/>
  <c r="AMK7" i="37"/>
  <c r="AML7" i="37"/>
  <c r="AMM7" i="37"/>
  <c r="AMN7" i="37"/>
  <c r="AMO7" i="37"/>
  <c r="AMP7" i="37"/>
  <c r="AMQ7" i="37"/>
  <c r="AMR7" i="37"/>
  <c r="AMS7" i="37"/>
  <c r="AMT7" i="37"/>
  <c r="AMU7" i="37"/>
  <c r="AMV7" i="37"/>
  <c r="AMW7" i="37"/>
  <c r="AMX7" i="37"/>
  <c r="AMY7" i="37"/>
  <c r="AMZ7" i="37"/>
  <c r="ANA7" i="37"/>
  <c r="ANB7" i="37"/>
  <c r="ANC7" i="37"/>
  <c r="AND7" i="37"/>
  <c r="ANE7" i="37"/>
  <c r="ANF7" i="37"/>
  <c r="ANG7" i="37"/>
  <c r="ANH7" i="37"/>
  <c r="ANI7" i="37"/>
  <c r="ANJ7" i="37"/>
  <c r="ANK7" i="37"/>
  <c r="ANL7" i="37"/>
  <c r="ANM7" i="37"/>
  <c r="ANN7" i="37"/>
  <c r="ANO7" i="37"/>
  <c r="ANP7" i="37"/>
  <c r="ANQ7" i="37"/>
  <c r="ANR7" i="37"/>
  <c r="ANS7" i="37"/>
  <c r="ANT7" i="37"/>
  <c r="ANU7" i="37"/>
  <c r="ANV7" i="37"/>
  <c r="ANW7" i="37"/>
  <c r="ANX7" i="37"/>
  <c r="ANY7" i="37"/>
  <c r="ANZ7" i="37"/>
  <c r="AOA7" i="37"/>
  <c r="AOB7" i="37"/>
  <c r="AOC7" i="37"/>
  <c r="AOD7" i="37"/>
  <c r="AOE7" i="37"/>
  <c r="AOF7" i="37"/>
  <c r="AOG7" i="37"/>
  <c r="AOH7" i="37"/>
  <c r="AOI7" i="37"/>
  <c r="AOJ7" i="37"/>
  <c r="AOK7" i="37"/>
  <c r="AOL7" i="37"/>
  <c r="AOM7" i="37"/>
  <c r="AON7" i="37"/>
  <c r="AOO7" i="37"/>
  <c r="QI8" i="37"/>
  <c r="QJ8" i="37"/>
  <c r="QK8" i="37"/>
  <c r="QL8" i="37"/>
  <c r="QM8" i="37"/>
  <c r="QN8" i="37"/>
  <c r="QO8" i="37"/>
  <c r="QP8" i="37"/>
  <c r="QQ8" i="37"/>
  <c r="QR8" i="37"/>
  <c r="QS8" i="37"/>
  <c r="QT8" i="37"/>
  <c r="QU8" i="37"/>
  <c r="QV8" i="37"/>
  <c r="QW8" i="37"/>
  <c r="QX8" i="37"/>
  <c r="QY8" i="37"/>
  <c r="QZ8" i="37"/>
  <c r="RA8" i="37"/>
  <c r="RB8" i="37"/>
  <c r="RC8" i="37"/>
  <c r="RD8" i="37"/>
  <c r="RE8" i="37"/>
  <c r="RF8" i="37"/>
  <c r="RG8" i="37"/>
  <c r="RH8" i="37"/>
  <c r="RI8" i="37"/>
  <c r="RJ8" i="37"/>
  <c r="RK8" i="37"/>
  <c r="RL8" i="37"/>
  <c r="RM8" i="37"/>
  <c r="RN8" i="37"/>
  <c r="RO8" i="37"/>
  <c r="RP8" i="37"/>
  <c r="RQ8" i="37"/>
  <c r="RR8" i="37"/>
  <c r="RS8" i="37"/>
  <c r="RT8" i="37"/>
  <c r="RU8" i="37"/>
  <c r="RV8" i="37"/>
  <c r="RW8" i="37"/>
  <c r="RX8" i="37"/>
  <c r="RY8" i="37"/>
  <c r="RZ8" i="37"/>
  <c r="SA8" i="37"/>
  <c r="SB8" i="37"/>
  <c r="SC8" i="37"/>
  <c r="SD8" i="37"/>
  <c r="SE8" i="37"/>
  <c r="SF8" i="37"/>
  <c r="SG8" i="37"/>
  <c r="SH8" i="37"/>
  <c r="SI8" i="37"/>
  <c r="SJ8" i="37"/>
  <c r="SK8" i="37"/>
  <c r="SL8" i="37"/>
  <c r="SM8" i="37"/>
  <c r="SN8" i="37"/>
  <c r="SO8" i="37"/>
  <c r="SP8" i="37"/>
  <c r="SQ8" i="37"/>
  <c r="SR8" i="37"/>
  <c r="SS8" i="37"/>
  <c r="ST8" i="37"/>
  <c r="SU8" i="37"/>
  <c r="SV8" i="37"/>
  <c r="SW8" i="37"/>
  <c r="SX8" i="37"/>
  <c r="SY8" i="37"/>
  <c r="SZ8" i="37"/>
  <c r="TA8" i="37"/>
  <c r="TB8" i="37"/>
  <c r="TC8" i="37"/>
  <c r="TD8" i="37"/>
  <c r="TE8" i="37"/>
  <c r="TF8" i="37"/>
  <c r="TG8" i="37"/>
  <c r="TH8" i="37"/>
  <c r="TI8" i="37"/>
  <c r="TJ8" i="37"/>
  <c r="TK8" i="37"/>
  <c r="TL8" i="37"/>
  <c r="TM8" i="37"/>
  <c r="TN8" i="37"/>
  <c r="TO8" i="37"/>
  <c r="TP8" i="37"/>
  <c r="TQ8" i="37"/>
  <c r="TR8" i="37"/>
  <c r="TS8" i="37"/>
  <c r="TT8" i="37"/>
  <c r="TU8" i="37"/>
  <c r="TV8" i="37"/>
  <c r="TW8" i="37"/>
  <c r="TX8" i="37"/>
  <c r="TY8" i="37"/>
  <c r="TZ8" i="37"/>
  <c r="UA8" i="37"/>
  <c r="UB8" i="37"/>
  <c r="UC8" i="37"/>
  <c r="UD8" i="37"/>
  <c r="UE8" i="37"/>
  <c r="UF8" i="37"/>
  <c r="UG8" i="37"/>
  <c r="UH8" i="37"/>
  <c r="UI8" i="37"/>
  <c r="UJ8" i="37"/>
  <c r="UK8" i="37"/>
  <c r="UL8" i="37"/>
  <c r="UM8" i="37"/>
  <c r="UN8" i="37"/>
  <c r="UO8" i="37"/>
  <c r="UP8" i="37"/>
  <c r="UQ8" i="37"/>
  <c r="UR8" i="37"/>
  <c r="US8" i="37"/>
  <c r="UT8" i="37"/>
  <c r="UU8" i="37"/>
  <c r="UV8" i="37"/>
  <c r="UW8" i="37"/>
  <c r="UX8" i="37"/>
  <c r="UY8" i="37"/>
  <c r="UZ8" i="37"/>
  <c r="VA8" i="37"/>
  <c r="VB8" i="37"/>
  <c r="VC8" i="37"/>
  <c r="VD8" i="37"/>
  <c r="VE8" i="37"/>
  <c r="VF8" i="37"/>
  <c r="VG8" i="37"/>
  <c r="VH8" i="37"/>
  <c r="VI8" i="37"/>
  <c r="VJ8" i="37"/>
  <c r="VK8" i="37"/>
  <c r="VL8" i="37"/>
  <c r="VM8" i="37"/>
  <c r="VN8" i="37"/>
  <c r="VO8" i="37"/>
  <c r="VP8" i="37"/>
  <c r="VQ8" i="37"/>
  <c r="VR8" i="37"/>
  <c r="VS8" i="37"/>
  <c r="VT8" i="37"/>
  <c r="VU8" i="37"/>
  <c r="VV8" i="37"/>
  <c r="VW8" i="37"/>
  <c r="VX8" i="37"/>
  <c r="VY8" i="37"/>
  <c r="VZ8" i="37"/>
  <c r="WA8" i="37"/>
  <c r="WB8" i="37"/>
  <c r="WC8" i="37"/>
  <c r="WD8" i="37"/>
  <c r="WE8" i="37"/>
  <c r="WF8" i="37"/>
  <c r="WG8" i="37"/>
  <c r="WH8" i="37"/>
  <c r="WI8" i="37"/>
  <c r="WJ8" i="37"/>
  <c r="WK8" i="37"/>
  <c r="WL8" i="37"/>
  <c r="WM8" i="37"/>
  <c r="WN8" i="37"/>
  <c r="WO8" i="37"/>
  <c r="WP8" i="37"/>
  <c r="WQ8" i="37"/>
  <c r="WR8" i="37"/>
  <c r="WS8" i="37"/>
  <c r="WT8" i="37"/>
  <c r="WU8" i="37"/>
  <c r="WV8" i="37"/>
  <c r="WW8" i="37"/>
  <c r="WX8" i="37"/>
  <c r="WY8" i="37"/>
  <c r="WZ8" i="37"/>
  <c r="XA8" i="37"/>
  <c r="XB8" i="37"/>
  <c r="XC8" i="37"/>
  <c r="XD8" i="37"/>
  <c r="XE8" i="37"/>
  <c r="XF8" i="37"/>
  <c r="XG8" i="37"/>
  <c r="XH8" i="37"/>
  <c r="XI8" i="37"/>
  <c r="XJ8" i="37"/>
  <c r="XK8" i="37"/>
  <c r="XL8" i="37"/>
  <c r="XM8" i="37"/>
  <c r="XN8" i="37"/>
  <c r="XO8" i="37"/>
  <c r="XP8" i="37"/>
  <c r="XQ8" i="37"/>
  <c r="XR8" i="37"/>
  <c r="XS8" i="37"/>
  <c r="XT8" i="37"/>
  <c r="XU8" i="37"/>
  <c r="XV8" i="37"/>
  <c r="XW8" i="37"/>
  <c r="XX8" i="37"/>
  <c r="XY8" i="37"/>
  <c r="XZ8" i="37"/>
  <c r="YA8" i="37"/>
  <c r="YB8" i="37"/>
  <c r="YC8" i="37"/>
  <c r="YD8" i="37"/>
  <c r="YE8" i="37"/>
  <c r="YF8" i="37"/>
  <c r="YG8" i="37"/>
  <c r="YH8" i="37"/>
  <c r="YI8" i="37"/>
  <c r="YJ8" i="37"/>
  <c r="YK8" i="37"/>
  <c r="YL8" i="37"/>
  <c r="YM8" i="37"/>
  <c r="YN8" i="37"/>
  <c r="YO8" i="37"/>
  <c r="YP8" i="37"/>
  <c r="YQ8" i="37"/>
  <c r="YR8" i="37"/>
  <c r="YS8" i="37"/>
  <c r="YT8" i="37"/>
  <c r="YU8" i="37"/>
  <c r="YV8" i="37"/>
  <c r="YW8" i="37"/>
  <c r="YX8" i="37"/>
  <c r="YY8" i="37"/>
  <c r="YZ8" i="37"/>
  <c r="ZA8" i="37"/>
  <c r="ZB8" i="37"/>
  <c r="ZC8" i="37"/>
  <c r="ZD8" i="37"/>
  <c r="ZE8" i="37"/>
  <c r="ZF8" i="37"/>
  <c r="ZG8" i="37"/>
  <c r="ZH8" i="37"/>
  <c r="ZI8" i="37"/>
  <c r="ZJ8" i="37"/>
  <c r="ZK8" i="37"/>
  <c r="ZL8" i="37"/>
  <c r="ZM8" i="37"/>
  <c r="ZN8" i="37"/>
  <c r="ZO8" i="37"/>
  <c r="ZP8" i="37"/>
  <c r="ZQ8" i="37"/>
  <c r="ZR8" i="37"/>
  <c r="ZS8" i="37"/>
  <c r="ZT8" i="37"/>
  <c r="ZU8" i="37"/>
  <c r="ZV8" i="37"/>
  <c r="ZW8" i="37"/>
  <c r="ZX8" i="37"/>
  <c r="ZY8" i="37"/>
  <c r="ZZ8" i="37"/>
  <c r="AAA8" i="37"/>
  <c r="AAB8" i="37"/>
  <c r="AAC8" i="37"/>
  <c r="AAD8" i="37"/>
  <c r="AAE8" i="37"/>
  <c r="AAF8" i="37"/>
  <c r="AAG8" i="37"/>
  <c r="AAH8" i="37"/>
  <c r="AAI8" i="37"/>
  <c r="AAJ8" i="37"/>
  <c r="AAK8" i="37"/>
  <c r="AAL8" i="37"/>
  <c r="AAM8" i="37"/>
  <c r="AAN8" i="37"/>
  <c r="AAO8" i="37"/>
  <c r="AAP8" i="37"/>
  <c r="AAQ8" i="37"/>
  <c r="AAR8" i="37"/>
  <c r="AAS8" i="37"/>
  <c r="AAT8" i="37"/>
  <c r="AAU8" i="37"/>
  <c r="AAV8" i="37"/>
  <c r="AAW8" i="37"/>
  <c r="AAX8" i="37"/>
  <c r="AAY8" i="37"/>
  <c r="AAZ8" i="37"/>
  <c r="ABA8" i="37"/>
  <c r="ABB8" i="37"/>
  <c r="ABC8" i="37"/>
  <c r="ABD8" i="37"/>
  <c r="ABE8" i="37"/>
  <c r="ABF8" i="37"/>
  <c r="ABG8" i="37"/>
  <c r="ABH8" i="37"/>
  <c r="ABI8" i="37"/>
  <c r="ABJ8" i="37"/>
  <c r="ABK8" i="37"/>
  <c r="ABL8" i="37"/>
  <c r="ABM8" i="37"/>
  <c r="ABN8" i="37"/>
  <c r="ABO8" i="37"/>
  <c r="ABP8" i="37"/>
  <c r="ABQ8" i="37"/>
  <c r="ABR8" i="37"/>
  <c r="ABS8" i="37"/>
  <c r="ABT8" i="37"/>
  <c r="ABU8" i="37"/>
  <c r="ABV8" i="37"/>
  <c r="ABW8" i="37"/>
  <c r="ABX8" i="37"/>
  <c r="ABY8" i="37"/>
  <c r="ABZ8" i="37"/>
  <c r="ACA8" i="37"/>
  <c r="ACB8" i="37"/>
  <c r="ACC8" i="37"/>
  <c r="ACD8" i="37"/>
  <c r="ACE8" i="37"/>
  <c r="ACF8" i="37"/>
  <c r="ACG8" i="37"/>
  <c r="ACH8" i="37"/>
  <c r="ACI8" i="37"/>
  <c r="ACJ8" i="37"/>
  <c r="ACK8" i="37"/>
  <c r="ACL8" i="37"/>
  <c r="ACM8" i="37"/>
  <c r="ACN8" i="37"/>
  <c r="ACO8" i="37"/>
  <c r="ACP8" i="37"/>
  <c r="ACQ8" i="37"/>
  <c r="ACR8" i="37"/>
  <c r="ACS8" i="37"/>
  <c r="ACT8" i="37"/>
  <c r="ACU8" i="37"/>
  <c r="ACV8" i="37"/>
  <c r="ACW8" i="37"/>
  <c r="ACX8" i="37"/>
  <c r="ACY8" i="37"/>
  <c r="ACZ8" i="37"/>
  <c r="ADA8" i="37"/>
  <c r="ADB8" i="37"/>
  <c r="ADC8" i="37"/>
  <c r="ADD8" i="37"/>
  <c r="ADE8" i="37"/>
  <c r="ADF8" i="37"/>
  <c r="ADG8" i="37"/>
  <c r="ADH8" i="37"/>
  <c r="ADI8" i="37"/>
  <c r="ADJ8" i="37"/>
  <c r="ADK8" i="37"/>
  <c r="ADL8" i="37"/>
  <c r="ADM8" i="37"/>
  <c r="ADN8" i="37"/>
  <c r="ADO8" i="37"/>
  <c r="ADP8" i="37"/>
  <c r="ADQ8" i="37"/>
  <c r="ADR8" i="37"/>
  <c r="ADS8" i="37"/>
  <c r="ADT8" i="37"/>
  <c r="ADU8" i="37"/>
  <c r="ADV8" i="37"/>
  <c r="ADW8" i="37"/>
  <c r="ADX8" i="37"/>
  <c r="ADY8" i="37"/>
  <c r="ADZ8" i="37"/>
  <c r="AEA8" i="37"/>
  <c r="AEB8" i="37"/>
  <c r="AEC8" i="37"/>
  <c r="AED8" i="37"/>
  <c r="AEE8" i="37"/>
  <c r="AEF8" i="37"/>
  <c r="AEG8" i="37"/>
  <c r="AEH8" i="37"/>
  <c r="AEI8" i="37"/>
  <c r="AEJ8" i="37"/>
  <c r="AEK8" i="37"/>
  <c r="AEL8" i="37"/>
  <c r="AEM8" i="37"/>
  <c r="AEN8" i="37"/>
  <c r="AEO8" i="37"/>
  <c r="AEP8" i="37"/>
  <c r="AEQ8" i="37"/>
  <c r="AER8" i="37"/>
  <c r="AES8" i="37"/>
  <c r="AET8" i="37"/>
  <c r="AEU8" i="37"/>
  <c r="AEV8" i="37"/>
  <c r="AEW8" i="37"/>
  <c r="AEX8" i="37"/>
  <c r="AEY8" i="37"/>
  <c r="AEZ8" i="37"/>
  <c r="AFA8" i="37"/>
  <c r="AFB8" i="37"/>
  <c r="AFC8" i="37"/>
  <c r="AFD8" i="37"/>
  <c r="AFE8" i="37"/>
  <c r="AFF8" i="37"/>
  <c r="AFG8" i="37"/>
  <c r="AFH8" i="37"/>
  <c r="AFI8" i="37"/>
  <c r="AFJ8" i="37"/>
  <c r="AFK8" i="37"/>
  <c r="AFL8" i="37"/>
  <c r="AFM8" i="37"/>
  <c r="AFN8" i="37"/>
  <c r="AFO8" i="37"/>
  <c r="AFP8" i="37"/>
  <c r="AFQ8" i="37"/>
  <c r="AFR8" i="37"/>
  <c r="AFS8" i="37"/>
  <c r="AFT8" i="37"/>
  <c r="AFU8" i="37"/>
  <c r="AFV8" i="37"/>
  <c r="AFW8" i="37"/>
  <c r="AFX8" i="37"/>
  <c r="AFY8" i="37"/>
  <c r="AFZ8" i="37"/>
  <c r="AGA8" i="37"/>
  <c r="AGB8" i="37"/>
  <c r="AGC8" i="37"/>
  <c r="AGD8" i="37"/>
  <c r="AGE8" i="37"/>
  <c r="AGF8" i="37"/>
  <c r="AGG8" i="37"/>
  <c r="AGH8" i="37"/>
  <c r="AGI8" i="37"/>
  <c r="AGJ8" i="37"/>
  <c r="AGK8" i="37"/>
  <c r="AGL8" i="37"/>
  <c r="AGM8" i="37"/>
  <c r="AGN8" i="37"/>
  <c r="AGO8" i="37"/>
  <c r="AGP8" i="37"/>
  <c r="AGQ8" i="37"/>
  <c r="AGR8" i="37"/>
  <c r="AGS8" i="37"/>
  <c r="AGT8" i="37"/>
  <c r="AGU8" i="37"/>
  <c r="AGV8" i="37"/>
  <c r="AGW8" i="37"/>
  <c r="AGX8" i="37"/>
  <c r="AGY8" i="37"/>
  <c r="AGZ8" i="37"/>
  <c r="AHA8" i="37"/>
  <c r="AHB8" i="37"/>
  <c r="AHC8" i="37"/>
  <c r="AHD8" i="37"/>
  <c r="AHE8" i="37"/>
  <c r="AHF8" i="37"/>
  <c r="AHG8" i="37"/>
  <c r="AHH8" i="37"/>
  <c r="AHI8" i="37"/>
  <c r="AHJ8" i="37"/>
  <c r="AHK8" i="37"/>
  <c r="AHL8" i="37"/>
  <c r="AHM8" i="37"/>
  <c r="AHN8" i="37"/>
  <c r="AHO8" i="37"/>
  <c r="AHP8" i="37"/>
  <c r="AHQ8" i="37"/>
  <c r="AHR8" i="37"/>
  <c r="AHS8" i="37"/>
  <c r="AHT8" i="37"/>
  <c r="AHU8" i="37"/>
  <c r="AHV8" i="37"/>
  <c r="AHW8" i="37"/>
  <c r="AHX8" i="37"/>
  <c r="AHY8" i="37"/>
  <c r="AHZ8" i="37"/>
  <c r="AIA8" i="37"/>
  <c r="AIB8" i="37"/>
  <c r="AIC8" i="37"/>
  <c r="AID8" i="37"/>
  <c r="AIE8" i="37"/>
  <c r="AIF8" i="37"/>
  <c r="AIG8" i="37"/>
  <c r="AIH8" i="37"/>
  <c r="AII8" i="37"/>
  <c r="AIJ8" i="37"/>
  <c r="AIK8" i="37"/>
  <c r="AIL8" i="37"/>
  <c r="AIM8" i="37"/>
  <c r="AIN8" i="37"/>
  <c r="AIO8" i="37"/>
  <c r="AIP8" i="37"/>
  <c r="AIQ8" i="37"/>
  <c r="AIR8" i="37"/>
  <c r="AIS8" i="37"/>
  <c r="AIT8" i="37"/>
  <c r="AIU8" i="37"/>
  <c r="AIV8" i="37"/>
  <c r="AIW8" i="37"/>
  <c r="AIX8" i="37"/>
  <c r="AIY8" i="37"/>
  <c r="AIZ8" i="37"/>
  <c r="AJA8" i="37"/>
  <c r="AJB8" i="37"/>
  <c r="AJC8" i="37"/>
  <c r="AJD8" i="37"/>
  <c r="AJE8" i="37"/>
  <c r="AJF8" i="37"/>
  <c r="AJG8" i="37"/>
  <c r="AJH8" i="37"/>
  <c r="AJI8" i="37"/>
  <c r="AJJ8" i="37"/>
  <c r="AJK8" i="37"/>
  <c r="AJL8" i="37"/>
  <c r="AJM8" i="37"/>
  <c r="AJN8" i="37"/>
  <c r="AJO8" i="37"/>
  <c r="AJP8" i="37"/>
  <c r="AJQ8" i="37"/>
  <c r="AJR8" i="37"/>
  <c r="AJS8" i="37"/>
  <c r="AJT8" i="37"/>
  <c r="AJU8" i="37"/>
  <c r="AJV8" i="37"/>
  <c r="AJW8" i="37"/>
  <c r="AJX8" i="37"/>
  <c r="AJY8" i="37"/>
  <c r="AJZ8" i="37"/>
  <c r="AKA8" i="37"/>
  <c r="AKB8" i="37"/>
  <c r="AKC8" i="37"/>
  <c r="AKD8" i="37"/>
  <c r="AKE8" i="37"/>
  <c r="AKF8" i="37"/>
  <c r="AKG8" i="37"/>
  <c r="AKH8" i="37"/>
  <c r="AKI8" i="37"/>
  <c r="AKJ8" i="37"/>
  <c r="AKK8" i="37"/>
  <c r="AKL8" i="37"/>
  <c r="AKM8" i="37"/>
  <c r="AKN8" i="37"/>
  <c r="AKO8" i="37"/>
  <c r="AKP8" i="37"/>
  <c r="AKQ8" i="37"/>
  <c r="AKR8" i="37"/>
  <c r="AKS8" i="37"/>
  <c r="AKT8" i="37"/>
  <c r="AKU8" i="37"/>
  <c r="AKV8" i="37"/>
  <c r="AKW8" i="37"/>
  <c r="AKX8" i="37"/>
  <c r="AKY8" i="37"/>
  <c r="AKZ8" i="37"/>
  <c r="ALA8" i="37"/>
  <c r="ALB8" i="37"/>
  <c r="ALC8" i="37"/>
  <c r="ALD8" i="37"/>
  <c r="ALE8" i="37"/>
  <c r="ALF8" i="37"/>
  <c r="ALG8" i="37"/>
  <c r="ALH8" i="37"/>
  <c r="ALI8" i="37"/>
  <c r="ALJ8" i="37"/>
  <c r="ALK8" i="37"/>
  <c r="ALL8" i="37"/>
  <c r="ALM8" i="37"/>
  <c r="ALN8" i="37"/>
  <c r="ALO8" i="37"/>
  <c r="ALP8" i="37"/>
  <c r="ALQ8" i="37"/>
  <c r="ALR8" i="37"/>
  <c r="ALS8" i="37"/>
  <c r="ALT8" i="37"/>
  <c r="ALU8" i="37"/>
  <c r="ALV8" i="37"/>
  <c r="ALW8" i="37"/>
  <c r="ALX8" i="37"/>
  <c r="ALY8" i="37"/>
  <c r="ALZ8" i="37"/>
  <c r="AMA8" i="37"/>
  <c r="AMB8" i="37"/>
  <c r="AMC8" i="37"/>
  <c r="AMD8" i="37"/>
  <c r="AME8" i="37"/>
  <c r="AMF8" i="37"/>
  <c r="AMG8" i="37"/>
  <c r="AMH8" i="37"/>
  <c r="AMI8" i="37"/>
  <c r="AMJ8" i="37"/>
  <c r="AMK8" i="37"/>
  <c r="AML8" i="37"/>
  <c r="AMM8" i="37"/>
  <c r="AMN8" i="37"/>
  <c r="AMO8" i="37"/>
  <c r="AMP8" i="37"/>
  <c r="AMQ8" i="37"/>
  <c r="AMR8" i="37"/>
  <c r="AMS8" i="37"/>
  <c r="AMT8" i="37"/>
  <c r="AMU8" i="37"/>
  <c r="AMV8" i="37"/>
  <c r="AMW8" i="37"/>
  <c r="AMX8" i="37"/>
  <c r="AMY8" i="37"/>
  <c r="AMZ8" i="37"/>
  <c r="ANA8" i="37"/>
  <c r="ANB8" i="37"/>
  <c r="ANC8" i="37"/>
  <c r="AND8" i="37"/>
  <c r="ANE8" i="37"/>
  <c r="ANF8" i="37"/>
  <c r="ANG8" i="37"/>
  <c r="ANH8" i="37"/>
  <c r="ANI8" i="37"/>
  <c r="ANJ8" i="37"/>
  <c r="ANK8" i="37"/>
  <c r="ANL8" i="37"/>
  <c r="ANM8" i="37"/>
  <c r="ANN8" i="37"/>
  <c r="ANO8" i="37"/>
  <c r="ANP8" i="37"/>
  <c r="ANQ8" i="37"/>
  <c r="ANR8" i="37"/>
  <c r="ANS8" i="37"/>
  <c r="ANT8" i="37"/>
  <c r="ANU8" i="37"/>
  <c r="ANV8" i="37"/>
  <c r="ANW8" i="37"/>
  <c r="ANX8" i="37"/>
  <c r="ANY8" i="37"/>
  <c r="ANZ8" i="37"/>
  <c r="AOA8" i="37"/>
  <c r="AOB8" i="37"/>
  <c r="AOC8" i="37"/>
  <c r="AOD8" i="37"/>
  <c r="AOE8" i="37"/>
  <c r="AOF8" i="37"/>
  <c r="AOG8" i="37"/>
  <c r="AOH8" i="37"/>
  <c r="AOI8" i="37"/>
  <c r="AOJ8" i="37"/>
  <c r="AOK8" i="37"/>
  <c r="AOL8" i="37"/>
  <c r="AOM8" i="37"/>
  <c r="AON8" i="37"/>
  <c r="AOO8" i="37"/>
  <c r="QI9" i="37"/>
  <c r="QJ9" i="37"/>
  <c r="QK9" i="37"/>
  <c r="QL9" i="37"/>
  <c r="QM9" i="37"/>
  <c r="QN9" i="37"/>
  <c r="QO9" i="37"/>
  <c r="QP9" i="37"/>
  <c r="QQ9" i="37"/>
  <c r="QR9" i="37"/>
  <c r="QS9" i="37"/>
  <c r="QT9" i="37"/>
  <c r="QU9" i="37"/>
  <c r="QV9" i="37"/>
  <c r="QW9" i="37"/>
  <c r="QX9" i="37"/>
  <c r="QY9" i="37"/>
  <c r="QZ9" i="37"/>
  <c r="RA9" i="37"/>
  <c r="RB9" i="37"/>
  <c r="RC9" i="37"/>
  <c r="RD9" i="37"/>
  <c r="RE9" i="37"/>
  <c r="RF9" i="37"/>
  <c r="RG9" i="37"/>
  <c r="RH9" i="37"/>
  <c r="RI9" i="37"/>
  <c r="RJ9" i="37"/>
  <c r="RK9" i="37"/>
  <c r="RL9" i="37"/>
  <c r="RM9" i="37"/>
  <c r="RN9" i="37"/>
  <c r="RO9" i="37"/>
  <c r="RP9" i="37"/>
  <c r="RQ9" i="37"/>
  <c r="RR9" i="37"/>
  <c r="RS9" i="37"/>
  <c r="RT9" i="37"/>
  <c r="RU9" i="37"/>
  <c r="RV9" i="37"/>
  <c r="RW9" i="37"/>
  <c r="RX9" i="37"/>
  <c r="RY9" i="37"/>
  <c r="RZ9" i="37"/>
  <c r="SA9" i="37"/>
  <c r="SB9" i="37"/>
  <c r="SC9" i="37"/>
  <c r="SD9" i="37"/>
  <c r="SE9" i="37"/>
  <c r="SF9" i="37"/>
  <c r="SG9" i="37"/>
  <c r="SH9" i="37"/>
  <c r="SI9" i="37"/>
  <c r="SJ9" i="37"/>
  <c r="SK9" i="37"/>
  <c r="SL9" i="37"/>
  <c r="SM9" i="37"/>
  <c r="SN9" i="37"/>
  <c r="SO9" i="37"/>
  <c r="SP9" i="37"/>
  <c r="SQ9" i="37"/>
  <c r="SR9" i="37"/>
  <c r="SS9" i="37"/>
  <c r="ST9" i="37"/>
  <c r="SU9" i="37"/>
  <c r="SV9" i="37"/>
  <c r="SW9" i="37"/>
  <c r="SX9" i="37"/>
  <c r="SY9" i="37"/>
  <c r="SZ9" i="37"/>
  <c r="TA9" i="37"/>
  <c r="TB9" i="37"/>
  <c r="TC9" i="37"/>
  <c r="TD9" i="37"/>
  <c r="TE9" i="37"/>
  <c r="TF9" i="37"/>
  <c r="TG9" i="37"/>
  <c r="TH9" i="37"/>
  <c r="TI9" i="37"/>
  <c r="TJ9" i="37"/>
  <c r="TK9" i="37"/>
  <c r="TL9" i="37"/>
  <c r="TM9" i="37"/>
  <c r="TN9" i="37"/>
  <c r="TO9" i="37"/>
  <c r="TP9" i="37"/>
  <c r="TQ9" i="37"/>
  <c r="TR9" i="37"/>
  <c r="TS9" i="37"/>
  <c r="TT9" i="37"/>
  <c r="TU9" i="37"/>
  <c r="TV9" i="37"/>
  <c r="TW9" i="37"/>
  <c r="TX9" i="37"/>
  <c r="TY9" i="37"/>
  <c r="TZ9" i="37"/>
  <c r="UA9" i="37"/>
  <c r="UB9" i="37"/>
  <c r="UC9" i="37"/>
  <c r="UD9" i="37"/>
  <c r="UE9" i="37"/>
  <c r="UF9" i="37"/>
  <c r="UG9" i="37"/>
  <c r="UH9" i="37"/>
  <c r="UI9" i="37"/>
  <c r="UJ9" i="37"/>
  <c r="UK9" i="37"/>
  <c r="UL9" i="37"/>
  <c r="UM9" i="37"/>
  <c r="UN9" i="37"/>
  <c r="UO9" i="37"/>
  <c r="UP9" i="37"/>
  <c r="UQ9" i="37"/>
  <c r="UR9" i="37"/>
  <c r="US9" i="37"/>
  <c r="UT9" i="37"/>
  <c r="UU9" i="37"/>
  <c r="UV9" i="37"/>
  <c r="UW9" i="37"/>
  <c r="UX9" i="37"/>
  <c r="UY9" i="37"/>
  <c r="UZ9" i="37"/>
  <c r="VA9" i="37"/>
  <c r="VB9" i="37"/>
  <c r="VC9" i="37"/>
  <c r="VD9" i="37"/>
  <c r="VE9" i="37"/>
  <c r="VF9" i="37"/>
  <c r="VG9" i="37"/>
  <c r="VH9" i="37"/>
  <c r="VI9" i="37"/>
  <c r="VJ9" i="37"/>
  <c r="VK9" i="37"/>
  <c r="VL9" i="37"/>
  <c r="VM9" i="37"/>
  <c r="VN9" i="37"/>
  <c r="VO9" i="37"/>
  <c r="VP9" i="37"/>
  <c r="VQ9" i="37"/>
  <c r="VR9" i="37"/>
  <c r="VS9" i="37"/>
  <c r="VT9" i="37"/>
  <c r="VU9" i="37"/>
  <c r="VV9" i="37"/>
  <c r="VW9" i="37"/>
  <c r="VX9" i="37"/>
  <c r="VY9" i="37"/>
  <c r="VZ9" i="37"/>
  <c r="WA9" i="37"/>
  <c r="WB9" i="37"/>
  <c r="WC9" i="37"/>
  <c r="WD9" i="37"/>
  <c r="WE9" i="37"/>
  <c r="WF9" i="37"/>
  <c r="WG9" i="37"/>
  <c r="WH9" i="37"/>
  <c r="WI9" i="37"/>
  <c r="WJ9" i="37"/>
  <c r="WK9" i="37"/>
  <c r="WL9" i="37"/>
  <c r="WM9" i="37"/>
  <c r="WN9" i="37"/>
  <c r="WO9" i="37"/>
  <c r="WP9" i="37"/>
  <c r="WQ9" i="37"/>
  <c r="WR9" i="37"/>
  <c r="WS9" i="37"/>
  <c r="WT9" i="37"/>
  <c r="WU9" i="37"/>
  <c r="WV9" i="37"/>
  <c r="WW9" i="37"/>
  <c r="WX9" i="37"/>
  <c r="WY9" i="37"/>
  <c r="WZ9" i="37"/>
  <c r="XA9" i="37"/>
  <c r="XB9" i="37"/>
  <c r="XC9" i="37"/>
  <c r="XD9" i="37"/>
  <c r="XE9" i="37"/>
  <c r="XF9" i="37"/>
  <c r="XG9" i="37"/>
  <c r="XH9" i="37"/>
  <c r="XI9" i="37"/>
  <c r="XJ9" i="37"/>
  <c r="XK9" i="37"/>
  <c r="XL9" i="37"/>
  <c r="XM9" i="37"/>
  <c r="XN9" i="37"/>
  <c r="XO9" i="37"/>
  <c r="XP9" i="37"/>
  <c r="XQ9" i="37"/>
  <c r="XR9" i="37"/>
  <c r="XS9" i="37"/>
  <c r="XT9" i="37"/>
  <c r="XU9" i="37"/>
  <c r="XV9" i="37"/>
  <c r="XW9" i="37"/>
  <c r="XX9" i="37"/>
  <c r="XY9" i="37"/>
  <c r="XZ9" i="37"/>
  <c r="YA9" i="37"/>
  <c r="YB9" i="37"/>
  <c r="YC9" i="37"/>
  <c r="YD9" i="37"/>
  <c r="YE9" i="37"/>
  <c r="YF9" i="37"/>
  <c r="YG9" i="37"/>
  <c r="YH9" i="37"/>
  <c r="YI9" i="37"/>
  <c r="YJ9" i="37"/>
  <c r="YK9" i="37"/>
  <c r="YL9" i="37"/>
  <c r="YM9" i="37"/>
  <c r="YN9" i="37"/>
  <c r="YO9" i="37"/>
  <c r="YP9" i="37"/>
  <c r="YQ9" i="37"/>
  <c r="YR9" i="37"/>
  <c r="YS9" i="37"/>
  <c r="YT9" i="37"/>
  <c r="YU9" i="37"/>
  <c r="YV9" i="37"/>
  <c r="YW9" i="37"/>
  <c r="YX9" i="37"/>
  <c r="YY9" i="37"/>
  <c r="YZ9" i="37"/>
  <c r="ZA9" i="37"/>
  <c r="ZB9" i="37"/>
  <c r="ZC9" i="37"/>
  <c r="ZD9" i="37"/>
  <c r="ZE9" i="37"/>
  <c r="ZF9" i="37"/>
  <c r="ZG9" i="37"/>
  <c r="ZH9" i="37"/>
  <c r="ZI9" i="37"/>
  <c r="ZJ9" i="37"/>
  <c r="ZK9" i="37"/>
  <c r="ZL9" i="37"/>
  <c r="ZM9" i="37"/>
  <c r="ZN9" i="37"/>
  <c r="ZO9" i="37"/>
  <c r="ZP9" i="37"/>
  <c r="ZQ9" i="37"/>
  <c r="ZR9" i="37"/>
  <c r="ZS9" i="37"/>
  <c r="ZT9" i="37"/>
  <c r="ZU9" i="37"/>
  <c r="ZV9" i="37"/>
  <c r="ZW9" i="37"/>
  <c r="ZX9" i="37"/>
  <c r="ZY9" i="37"/>
  <c r="ZZ9" i="37"/>
  <c r="AAA9" i="37"/>
  <c r="AAB9" i="37"/>
  <c r="AAC9" i="37"/>
  <c r="AAD9" i="37"/>
  <c r="AAE9" i="37"/>
  <c r="AAF9" i="37"/>
  <c r="AAG9" i="37"/>
  <c r="AAH9" i="37"/>
  <c r="AAI9" i="37"/>
  <c r="AAJ9" i="37"/>
  <c r="AAK9" i="37"/>
  <c r="AAL9" i="37"/>
  <c r="AAM9" i="37"/>
  <c r="AAN9" i="37"/>
  <c r="AAO9" i="37"/>
  <c r="AAP9" i="37"/>
  <c r="AAQ9" i="37"/>
  <c r="AAR9" i="37"/>
  <c r="AAS9" i="37"/>
  <c r="AAT9" i="37"/>
  <c r="AAU9" i="37"/>
  <c r="AAV9" i="37"/>
  <c r="AAW9" i="37"/>
  <c r="AAX9" i="37"/>
  <c r="AAY9" i="37"/>
  <c r="AAZ9" i="37"/>
  <c r="ABA9" i="37"/>
  <c r="ABB9" i="37"/>
  <c r="ABC9" i="37"/>
  <c r="ABD9" i="37"/>
  <c r="ABE9" i="37"/>
  <c r="ABF9" i="37"/>
  <c r="ABG9" i="37"/>
  <c r="ABH9" i="37"/>
  <c r="ABI9" i="37"/>
  <c r="ABJ9" i="37"/>
  <c r="ABK9" i="37"/>
  <c r="ABL9" i="37"/>
  <c r="ABM9" i="37"/>
  <c r="ABN9" i="37"/>
  <c r="ABO9" i="37"/>
  <c r="ABP9" i="37"/>
  <c r="ABQ9" i="37"/>
  <c r="ABR9" i="37"/>
  <c r="ABS9" i="37"/>
  <c r="ABT9" i="37"/>
  <c r="ABU9" i="37"/>
  <c r="ABV9" i="37"/>
  <c r="ABW9" i="37"/>
  <c r="ABX9" i="37"/>
  <c r="ABY9" i="37"/>
  <c r="ABZ9" i="37"/>
  <c r="ACA9" i="37"/>
  <c r="ACB9" i="37"/>
  <c r="ACC9" i="37"/>
  <c r="ACD9" i="37"/>
  <c r="ACE9" i="37"/>
  <c r="ACF9" i="37"/>
  <c r="ACG9" i="37"/>
  <c r="ACH9" i="37"/>
  <c r="ACI9" i="37"/>
  <c r="ACJ9" i="37"/>
  <c r="ACK9" i="37"/>
  <c r="ACL9" i="37"/>
  <c r="ACM9" i="37"/>
  <c r="ACN9" i="37"/>
  <c r="ACO9" i="37"/>
  <c r="ACP9" i="37"/>
  <c r="ACQ9" i="37"/>
  <c r="ACR9" i="37"/>
  <c r="ACS9" i="37"/>
  <c r="ACT9" i="37"/>
  <c r="ACU9" i="37"/>
  <c r="ACV9" i="37"/>
  <c r="ACW9" i="37"/>
  <c r="ACX9" i="37"/>
  <c r="ACY9" i="37"/>
  <c r="ACZ9" i="37"/>
  <c r="ADA9" i="37"/>
  <c r="ADB9" i="37"/>
  <c r="ADC9" i="37"/>
  <c r="ADD9" i="37"/>
  <c r="ADE9" i="37"/>
  <c r="ADF9" i="37"/>
  <c r="ADG9" i="37"/>
  <c r="ADH9" i="37"/>
  <c r="ADI9" i="37"/>
  <c r="ADJ9" i="37"/>
  <c r="ADK9" i="37"/>
  <c r="ADL9" i="37"/>
  <c r="ADM9" i="37"/>
  <c r="ADN9" i="37"/>
  <c r="ADO9" i="37"/>
  <c r="ADP9" i="37"/>
  <c r="ADQ9" i="37"/>
  <c r="ADR9" i="37"/>
  <c r="ADS9" i="37"/>
  <c r="ADT9" i="37"/>
  <c r="ADU9" i="37"/>
  <c r="ADV9" i="37"/>
  <c r="ADW9" i="37"/>
  <c r="ADX9" i="37"/>
  <c r="ADY9" i="37"/>
  <c r="ADZ9" i="37"/>
  <c r="AEA9" i="37"/>
  <c r="AEB9" i="37"/>
  <c r="AEC9" i="37"/>
  <c r="AED9" i="37"/>
  <c r="AEE9" i="37"/>
  <c r="AEF9" i="37"/>
  <c r="AEG9" i="37"/>
  <c r="AEH9" i="37"/>
  <c r="AEI9" i="37"/>
  <c r="AEJ9" i="37"/>
  <c r="AEK9" i="37"/>
  <c r="AEL9" i="37"/>
  <c r="AEM9" i="37"/>
  <c r="AEN9" i="37"/>
  <c r="AEO9" i="37"/>
  <c r="AEP9" i="37"/>
  <c r="AEQ9" i="37"/>
  <c r="AER9" i="37"/>
  <c r="AES9" i="37"/>
  <c r="AET9" i="37"/>
  <c r="AEU9" i="37"/>
  <c r="AEV9" i="37"/>
  <c r="AEW9" i="37"/>
  <c r="AEX9" i="37"/>
  <c r="AEY9" i="37"/>
  <c r="AEZ9" i="37"/>
  <c r="AFA9" i="37"/>
  <c r="AFB9" i="37"/>
  <c r="AFC9" i="37"/>
  <c r="AFD9" i="37"/>
  <c r="AFE9" i="37"/>
  <c r="AFF9" i="37"/>
  <c r="AFG9" i="37"/>
  <c r="AFH9" i="37"/>
  <c r="AFI9" i="37"/>
  <c r="AFJ9" i="37"/>
  <c r="AFK9" i="37"/>
  <c r="AFL9" i="37"/>
  <c r="AFM9" i="37"/>
  <c r="AFN9" i="37"/>
  <c r="AFO9" i="37"/>
  <c r="AFP9" i="37"/>
  <c r="AFQ9" i="37"/>
  <c r="AFR9" i="37"/>
  <c r="AFS9" i="37"/>
  <c r="AFT9" i="37"/>
  <c r="AFU9" i="37"/>
  <c r="AFV9" i="37"/>
  <c r="AFW9" i="37"/>
  <c r="AFX9" i="37"/>
  <c r="AFY9" i="37"/>
  <c r="AFZ9" i="37"/>
  <c r="AGA9" i="37"/>
  <c r="AGB9" i="37"/>
  <c r="AGC9" i="37"/>
  <c r="AGD9" i="37"/>
  <c r="AGE9" i="37"/>
  <c r="AGF9" i="37"/>
  <c r="AGG9" i="37"/>
  <c r="AGH9" i="37"/>
  <c r="AGI9" i="37"/>
  <c r="AGJ9" i="37"/>
  <c r="AGK9" i="37"/>
  <c r="AGL9" i="37"/>
  <c r="AGM9" i="37"/>
  <c r="AGN9" i="37"/>
  <c r="AGO9" i="37"/>
  <c r="AGP9" i="37"/>
  <c r="AGQ9" i="37"/>
  <c r="AGR9" i="37"/>
  <c r="AGS9" i="37"/>
  <c r="AGT9" i="37"/>
  <c r="AGU9" i="37"/>
  <c r="AGV9" i="37"/>
  <c r="AGW9" i="37"/>
  <c r="AGX9" i="37"/>
  <c r="AGY9" i="37"/>
  <c r="AGZ9" i="37"/>
  <c r="AHA9" i="37"/>
  <c r="AHB9" i="37"/>
  <c r="AHC9" i="37"/>
  <c r="AHD9" i="37"/>
  <c r="AHE9" i="37"/>
  <c r="AHF9" i="37"/>
  <c r="AHG9" i="37"/>
  <c r="AHH9" i="37"/>
  <c r="AHI9" i="37"/>
  <c r="AHJ9" i="37"/>
  <c r="AHK9" i="37"/>
  <c r="AHL9" i="37"/>
  <c r="AHM9" i="37"/>
  <c r="AHN9" i="37"/>
  <c r="AHO9" i="37"/>
  <c r="AHP9" i="37"/>
  <c r="AHQ9" i="37"/>
  <c r="AHR9" i="37"/>
  <c r="AHS9" i="37"/>
  <c r="AHT9" i="37"/>
  <c r="AHU9" i="37"/>
  <c r="AHV9" i="37"/>
  <c r="AHW9" i="37"/>
  <c r="AHX9" i="37"/>
  <c r="AHY9" i="37"/>
  <c r="AHZ9" i="37"/>
  <c r="AIA9" i="37"/>
  <c r="AIB9" i="37"/>
  <c r="AIC9" i="37"/>
  <c r="AID9" i="37"/>
  <c r="AIE9" i="37"/>
  <c r="AIF9" i="37"/>
  <c r="AIG9" i="37"/>
  <c r="AIH9" i="37"/>
  <c r="AII9" i="37"/>
  <c r="AIJ9" i="37"/>
  <c r="AIK9" i="37"/>
  <c r="AIL9" i="37"/>
  <c r="AIM9" i="37"/>
  <c r="AIN9" i="37"/>
  <c r="AIO9" i="37"/>
  <c r="AIP9" i="37"/>
  <c r="AIQ9" i="37"/>
  <c r="AIR9" i="37"/>
  <c r="AIS9" i="37"/>
  <c r="AIT9" i="37"/>
  <c r="AIU9" i="37"/>
  <c r="AIV9" i="37"/>
  <c r="AIW9" i="37"/>
  <c r="AIX9" i="37"/>
  <c r="AIY9" i="37"/>
  <c r="AIZ9" i="37"/>
  <c r="AJA9" i="37"/>
  <c r="AJB9" i="37"/>
  <c r="AJC9" i="37"/>
  <c r="AJD9" i="37"/>
  <c r="AJE9" i="37"/>
  <c r="AJF9" i="37"/>
  <c r="AJG9" i="37"/>
  <c r="AJH9" i="37"/>
  <c r="AJI9" i="37"/>
  <c r="AJJ9" i="37"/>
  <c r="AJK9" i="37"/>
  <c r="AJL9" i="37"/>
  <c r="AJM9" i="37"/>
  <c r="AJN9" i="37"/>
  <c r="AJO9" i="37"/>
  <c r="AJP9" i="37"/>
  <c r="AJQ9" i="37"/>
  <c r="AJR9" i="37"/>
  <c r="AJS9" i="37"/>
  <c r="AJT9" i="37"/>
  <c r="AJU9" i="37"/>
  <c r="AJV9" i="37"/>
  <c r="AJW9" i="37"/>
  <c r="AJX9" i="37"/>
  <c r="AJY9" i="37"/>
  <c r="AJZ9" i="37"/>
  <c r="AKA9" i="37"/>
  <c r="AKB9" i="37"/>
  <c r="AKC9" i="37"/>
  <c r="AKD9" i="37"/>
  <c r="AKE9" i="37"/>
  <c r="AKF9" i="37"/>
  <c r="AKG9" i="37"/>
  <c r="AKH9" i="37"/>
  <c r="AKI9" i="37"/>
  <c r="AKJ9" i="37"/>
  <c r="AKK9" i="37"/>
  <c r="AKL9" i="37"/>
  <c r="AKM9" i="37"/>
  <c r="AKN9" i="37"/>
  <c r="AKO9" i="37"/>
  <c r="AKP9" i="37"/>
  <c r="AKQ9" i="37"/>
  <c r="AKR9" i="37"/>
  <c r="AKS9" i="37"/>
  <c r="AKT9" i="37"/>
  <c r="AKU9" i="37"/>
  <c r="AKV9" i="37"/>
  <c r="AKW9" i="37"/>
  <c r="AKX9" i="37"/>
  <c r="AKY9" i="37"/>
  <c r="AKZ9" i="37"/>
  <c r="ALA9" i="37"/>
  <c r="ALB9" i="37"/>
  <c r="ALC9" i="37"/>
  <c r="ALD9" i="37"/>
  <c r="ALE9" i="37"/>
  <c r="ALF9" i="37"/>
  <c r="ALG9" i="37"/>
  <c r="ALH9" i="37"/>
  <c r="ALI9" i="37"/>
  <c r="ALJ9" i="37"/>
  <c r="ALK9" i="37"/>
  <c r="ALL9" i="37"/>
  <c r="ALM9" i="37"/>
  <c r="ALN9" i="37"/>
  <c r="ALO9" i="37"/>
  <c r="ALP9" i="37"/>
  <c r="ALQ9" i="37"/>
  <c r="ALR9" i="37"/>
  <c r="ALS9" i="37"/>
  <c r="ALT9" i="37"/>
  <c r="ALU9" i="37"/>
  <c r="ALV9" i="37"/>
  <c r="ALW9" i="37"/>
  <c r="ALX9" i="37"/>
  <c r="ALY9" i="37"/>
  <c r="ALZ9" i="37"/>
  <c r="AMA9" i="37"/>
  <c r="AMB9" i="37"/>
  <c r="AMC9" i="37"/>
  <c r="AMD9" i="37"/>
  <c r="AME9" i="37"/>
  <c r="AMF9" i="37"/>
  <c r="AMG9" i="37"/>
  <c r="AMH9" i="37"/>
  <c r="AMI9" i="37"/>
  <c r="AMJ9" i="37"/>
  <c r="AMK9" i="37"/>
  <c r="AML9" i="37"/>
  <c r="AMM9" i="37"/>
  <c r="AMN9" i="37"/>
  <c r="AMO9" i="37"/>
  <c r="AMP9" i="37"/>
  <c r="AMQ9" i="37"/>
  <c r="AMR9" i="37"/>
  <c r="AMS9" i="37"/>
  <c r="AMT9" i="37"/>
  <c r="AMU9" i="37"/>
  <c r="AMV9" i="37"/>
  <c r="AMW9" i="37"/>
  <c r="AMX9" i="37"/>
  <c r="AMY9" i="37"/>
  <c r="AMZ9" i="37"/>
  <c r="ANA9" i="37"/>
  <c r="ANB9" i="37"/>
  <c r="ANC9" i="37"/>
  <c r="AND9" i="37"/>
  <c r="ANE9" i="37"/>
  <c r="ANF9" i="37"/>
  <c r="ANG9" i="37"/>
  <c r="ANH9" i="37"/>
  <c r="ANI9" i="37"/>
  <c r="ANJ9" i="37"/>
  <c r="ANK9" i="37"/>
  <c r="ANL9" i="37"/>
  <c r="ANM9" i="37"/>
  <c r="ANN9" i="37"/>
  <c r="ANO9" i="37"/>
  <c r="ANP9" i="37"/>
  <c r="ANQ9" i="37"/>
  <c r="ANR9" i="37"/>
  <c r="ANS9" i="37"/>
  <c r="ANT9" i="37"/>
  <c r="ANU9" i="37"/>
  <c r="ANV9" i="37"/>
  <c r="ANW9" i="37"/>
  <c r="ANX9" i="37"/>
  <c r="ANY9" i="37"/>
  <c r="ANZ9" i="37"/>
  <c r="AOA9" i="37"/>
  <c r="AOB9" i="37"/>
  <c r="AOC9" i="37"/>
  <c r="AOD9" i="37"/>
  <c r="AOE9" i="37"/>
  <c r="AOF9" i="37"/>
  <c r="AOG9" i="37"/>
  <c r="AOH9" i="37"/>
  <c r="AOI9" i="37"/>
  <c r="AOJ9" i="37"/>
  <c r="AOK9" i="37"/>
  <c r="AOL9" i="37"/>
  <c r="AOM9" i="37"/>
  <c r="AON9" i="37"/>
  <c r="AOO9" i="37"/>
  <c r="QI10" i="37"/>
  <c r="QJ10" i="37"/>
  <c r="QK10" i="37"/>
  <c r="QL10" i="37"/>
  <c r="QM10" i="37"/>
  <c r="QN10" i="37"/>
  <c r="QO10" i="37"/>
  <c r="QP10" i="37"/>
  <c r="QQ10" i="37"/>
  <c r="QR10" i="37"/>
  <c r="QS10" i="37"/>
  <c r="QT10" i="37"/>
  <c r="QU10" i="37"/>
  <c r="QV10" i="37"/>
  <c r="QW10" i="37"/>
  <c r="QX10" i="37"/>
  <c r="QY10" i="37"/>
  <c r="QZ10" i="37"/>
  <c r="RA10" i="37"/>
  <c r="RB10" i="37"/>
  <c r="RC10" i="37"/>
  <c r="RD10" i="37"/>
  <c r="RE10" i="37"/>
  <c r="RF10" i="37"/>
  <c r="RG10" i="37"/>
  <c r="RH10" i="37"/>
  <c r="RI10" i="37"/>
  <c r="RJ10" i="37"/>
  <c r="RK10" i="37"/>
  <c r="RL10" i="37"/>
  <c r="RM10" i="37"/>
  <c r="RN10" i="37"/>
  <c r="RO10" i="37"/>
  <c r="RP10" i="37"/>
  <c r="RQ10" i="37"/>
  <c r="RR10" i="37"/>
  <c r="RS10" i="37"/>
  <c r="RT10" i="37"/>
  <c r="RU10" i="37"/>
  <c r="RV10" i="37"/>
  <c r="RW10" i="37"/>
  <c r="RX10" i="37"/>
  <c r="RY10" i="37"/>
  <c r="RZ10" i="37"/>
  <c r="SA10" i="37"/>
  <c r="SB10" i="37"/>
  <c r="SC10" i="37"/>
  <c r="SD10" i="37"/>
  <c r="SE10" i="37"/>
  <c r="SF10" i="37"/>
  <c r="SG10" i="37"/>
  <c r="SH10" i="37"/>
  <c r="SI10" i="37"/>
  <c r="SJ10" i="37"/>
  <c r="SK10" i="37"/>
  <c r="SL10" i="37"/>
  <c r="SM10" i="37"/>
  <c r="SN10" i="37"/>
  <c r="SO10" i="37"/>
  <c r="SP10" i="37"/>
  <c r="SQ10" i="37"/>
  <c r="SR10" i="37"/>
  <c r="SS10" i="37"/>
  <c r="ST10" i="37"/>
  <c r="SU10" i="37"/>
  <c r="SV10" i="37"/>
  <c r="SW10" i="37"/>
  <c r="SX10" i="37"/>
  <c r="SY10" i="37"/>
  <c r="SZ10" i="37"/>
  <c r="TA10" i="37"/>
  <c r="TB10" i="37"/>
  <c r="TC10" i="37"/>
  <c r="TD10" i="37"/>
  <c r="TE10" i="37"/>
  <c r="TF10" i="37"/>
  <c r="TG10" i="37"/>
  <c r="TH10" i="37"/>
  <c r="TI10" i="37"/>
  <c r="TJ10" i="37"/>
  <c r="TK10" i="37"/>
  <c r="TL10" i="37"/>
  <c r="TM10" i="37"/>
  <c r="TN10" i="37"/>
  <c r="TO10" i="37"/>
  <c r="TP10" i="37"/>
  <c r="TQ10" i="37"/>
  <c r="TR10" i="37"/>
  <c r="TS10" i="37"/>
  <c r="TT10" i="37"/>
  <c r="TU10" i="37"/>
  <c r="TV10" i="37"/>
  <c r="TW10" i="37"/>
  <c r="TX10" i="37"/>
  <c r="TY10" i="37"/>
  <c r="TZ10" i="37"/>
  <c r="UA10" i="37"/>
  <c r="UB10" i="37"/>
  <c r="UC10" i="37"/>
  <c r="UD10" i="37"/>
  <c r="UE10" i="37"/>
  <c r="UF10" i="37"/>
  <c r="UG10" i="37"/>
  <c r="UH10" i="37"/>
  <c r="UI10" i="37"/>
  <c r="UJ10" i="37"/>
  <c r="UK10" i="37"/>
  <c r="UL10" i="37"/>
  <c r="UM10" i="37"/>
  <c r="UN10" i="37"/>
  <c r="UO10" i="37"/>
  <c r="UP10" i="37"/>
  <c r="UQ10" i="37"/>
  <c r="UR10" i="37"/>
  <c r="US10" i="37"/>
  <c r="UT10" i="37"/>
  <c r="UU10" i="37"/>
  <c r="UV10" i="37"/>
  <c r="UW10" i="37"/>
  <c r="UX10" i="37"/>
  <c r="UY10" i="37"/>
  <c r="UZ10" i="37"/>
  <c r="VA10" i="37"/>
  <c r="VB10" i="37"/>
  <c r="VC10" i="37"/>
  <c r="VD10" i="37"/>
  <c r="VE10" i="37"/>
  <c r="VF10" i="37"/>
  <c r="VG10" i="37"/>
  <c r="VH10" i="37"/>
  <c r="VI10" i="37"/>
  <c r="VJ10" i="37"/>
  <c r="VK10" i="37"/>
  <c r="VL10" i="37"/>
  <c r="VM10" i="37"/>
  <c r="VN10" i="37"/>
  <c r="VO10" i="37"/>
  <c r="VP10" i="37"/>
  <c r="VQ10" i="37"/>
  <c r="VR10" i="37"/>
  <c r="VS10" i="37"/>
  <c r="VT10" i="37"/>
  <c r="VU10" i="37"/>
  <c r="VV10" i="37"/>
  <c r="VW10" i="37"/>
  <c r="VX10" i="37"/>
  <c r="VY10" i="37"/>
  <c r="VZ10" i="37"/>
  <c r="WA10" i="37"/>
  <c r="WB10" i="37"/>
  <c r="WC10" i="37"/>
  <c r="WD10" i="37"/>
  <c r="WE10" i="37"/>
  <c r="WF10" i="37"/>
  <c r="WG10" i="37"/>
  <c r="WH10" i="37"/>
  <c r="WI10" i="37"/>
  <c r="WJ10" i="37"/>
  <c r="WK10" i="37"/>
  <c r="WL10" i="37"/>
  <c r="WM10" i="37"/>
  <c r="WN10" i="37"/>
  <c r="WO10" i="37"/>
  <c r="WP10" i="37"/>
  <c r="WQ10" i="37"/>
  <c r="WR10" i="37"/>
  <c r="WS10" i="37"/>
  <c r="WT10" i="37"/>
  <c r="WU10" i="37"/>
  <c r="WV10" i="37"/>
  <c r="WW10" i="37"/>
  <c r="WX10" i="37"/>
  <c r="WY10" i="37"/>
  <c r="WZ10" i="37"/>
  <c r="XA10" i="37"/>
  <c r="XB10" i="37"/>
  <c r="XC10" i="37"/>
  <c r="XD10" i="37"/>
  <c r="XE10" i="37"/>
  <c r="XF10" i="37"/>
  <c r="XG10" i="37"/>
  <c r="XH10" i="37"/>
  <c r="XI10" i="37"/>
  <c r="XJ10" i="37"/>
  <c r="XK10" i="37"/>
  <c r="XL10" i="37"/>
  <c r="XM10" i="37"/>
  <c r="XN10" i="37"/>
  <c r="XO10" i="37"/>
  <c r="XP10" i="37"/>
  <c r="XQ10" i="37"/>
  <c r="XR10" i="37"/>
  <c r="XS10" i="37"/>
  <c r="XT10" i="37"/>
  <c r="XU10" i="37"/>
  <c r="XV10" i="37"/>
  <c r="XW10" i="37"/>
  <c r="XX10" i="37"/>
  <c r="XY10" i="37"/>
  <c r="XZ10" i="37"/>
  <c r="YA10" i="37"/>
  <c r="YB10" i="37"/>
  <c r="YC10" i="37"/>
  <c r="YD10" i="37"/>
  <c r="YE10" i="37"/>
  <c r="YF10" i="37"/>
  <c r="YG10" i="37"/>
  <c r="YH10" i="37"/>
  <c r="YI10" i="37"/>
  <c r="YJ10" i="37"/>
  <c r="YK10" i="37"/>
  <c r="YL10" i="37"/>
  <c r="YM10" i="37"/>
  <c r="YN10" i="37"/>
  <c r="YO10" i="37"/>
  <c r="YP10" i="37"/>
  <c r="YQ10" i="37"/>
  <c r="YR10" i="37"/>
  <c r="YS10" i="37"/>
  <c r="YT10" i="37"/>
  <c r="YU10" i="37"/>
  <c r="YV10" i="37"/>
  <c r="YW10" i="37"/>
  <c r="YX10" i="37"/>
  <c r="YY10" i="37"/>
  <c r="YZ10" i="37"/>
  <c r="ZA10" i="37"/>
  <c r="ZB10" i="37"/>
  <c r="ZC10" i="37"/>
  <c r="ZD10" i="37"/>
  <c r="ZE10" i="37"/>
  <c r="ZF10" i="37"/>
  <c r="ZG10" i="37"/>
  <c r="ZH10" i="37"/>
  <c r="ZI10" i="37"/>
  <c r="ZJ10" i="37"/>
  <c r="ZK10" i="37"/>
  <c r="ZL10" i="37"/>
  <c r="ZM10" i="37"/>
  <c r="ZN10" i="37"/>
  <c r="ZO10" i="37"/>
  <c r="ZP10" i="37"/>
  <c r="ZQ10" i="37"/>
  <c r="ZR10" i="37"/>
  <c r="ZS10" i="37"/>
  <c r="ZT10" i="37"/>
  <c r="ZU10" i="37"/>
  <c r="ZV10" i="37"/>
  <c r="ZW10" i="37"/>
  <c r="ZX10" i="37"/>
  <c r="ZY10" i="37"/>
  <c r="ZZ10" i="37"/>
  <c r="AAA10" i="37"/>
  <c r="AAB10" i="37"/>
  <c r="AAC10" i="37"/>
  <c r="AAD10" i="37"/>
  <c r="AAE10" i="37"/>
  <c r="AAF10" i="37"/>
  <c r="AAG10" i="37"/>
  <c r="AAH10" i="37"/>
  <c r="AAI10" i="37"/>
  <c r="AAJ10" i="37"/>
  <c r="AAK10" i="37"/>
  <c r="AAL10" i="37"/>
  <c r="AAM10" i="37"/>
  <c r="AAN10" i="37"/>
  <c r="AAO10" i="37"/>
  <c r="AAP10" i="37"/>
  <c r="AAQ10" i="37"/>
  <c r="AAR10" i="37"/>
  <c r="AAS10" i="37"/>
  <c r="AAT10" i="37"/>
  <c r="AAU10" i="37"/>
  <c r="AAV10" i="37"/>
  <c r="AAW10" i="37"/>
  <c r="AAX10" i="37"/>
  <c r="AAY10" i="37"/>
  <c r="AAZ10" i="37"/>
  <c r="ABA10" i="37"/>
  <c r="ABB10" i="37"/>
  <c r="ABC10" i="37"/>
  <c r="ABD10" i="37"/>
  <c r="ABE10" i="37"/>
  <c r="ABF10" i="37"/>
  <c r="ABG10" i="37"/>
  <c r="ABH10" i="37"/>
  <c r="ABI10" i="37"/>
  <c r="ABJ10" i="37"/>
  <c r="ABK10" i="37"/>
  <c r="ABL10" i="37"/>
  <c r="ABM10" i="37"/>
  <c r="ABN10" i="37"/>
  <c r="ABO10" i="37"/>
  <c r="ABP10" i="37"/>
  <c r="ABQ10" i="37"/>
  <c r="ABR10" i="37"/>
  <c r="ABS10" i="37"/>
  <c r="ABT10" i="37"/>
  <c r="ABU10" i="37"/>
  <c r="ABV10" i="37"/>
  <c r="ABW10" i="37"/>
  <c r="ABX10" i="37"/>
  <c r="ABY10" i="37"/>
  <c r="ABZ10" i="37"/>
  <c r="ACA10" i="37"/>
  <c r="ACB10" i="37"/>
  <c r="ACC10" i="37"/>
  <c r="ACD10" i="37"/>
  <c r="ACE10" i="37"/>
  <c r="ACF10" i="37"/>
  <c r="ACG10" i="37"/>
  <c r="ACH10" i="37"/>
  <c r="ACI10" i="37"/>
  <c r="ACJ10" i="37"/>
  <c r="ACK10" i="37"/>
  <c r="ACL10" i="37"/>
  <c r="ACM10" i="37"/>
  <c r="ACN10" i="37"/>
  <c r="ACO10" i="37"/>
  <c r="ACP10" i="37"/>
  <c r="ACQ10" i="37"/>
  <c r="ACR10" i="37"/>
  <c r="ACS10" i="37"/>
  <c r="ACT10" i="37"/>
  <c r="ACU10" i="37"/>
  <c r="ACV10" i="37"/>
  <c r="ACW10" i="37"/>
  <c r="ACX10" i="37"/>
  <c r="ACY10" i="37"/>
  <c r="ACZ10" i="37"/>
  <c r="ADA10" i="37"/>
  <c r="ADB10" i="37"/>
  <c r="ADC10" i="37"/>
  <c r="ADD10" i="37"/>
  <c r="ADE10" i="37"/>
  <c r="ADF10" i="37"/>
  <c r="ADG10" i="37"/>
  <c r="ADH10" i="37"/>
  <c r="ADI10" i="37"/>
  <c r="ADJ10" i="37"/>
  <c r="ADK10" i="37"/>
  <c r="ADL10" i="37"/>
  <c r="ADM10" i="37"/>
  <c r="ADN10" i="37"/>
  <c r="ADO10" i="37"/>
  <c r="ADP10" i="37"/>
  <c r="ADQ10" i="37"/>
  <c r="ADR10" i="37"/>
  <c r="ADS10" i="37"/>
  <c r="ADT10" i="37"/>
  <c r="ADU10" i="37"/>
  <c r="ADV10" i="37"/>
  <c r="ADW10" i="37"/>
  <c r="ADX10" i="37"/>
  <c r="ADY10" i="37"/>
  <c r="ADZ10" i="37"/>
  <c r="AEA10" i="37"/>
  <c r="AEB10" i="37"/>
  <c r="AEC10" i="37"/>
  <c r="AED10" i="37"/>
  <c r="AEE10" i="37"/>
  <c r="AEF10" i="37"/>
  <c r="AEG10" i="37"/>
  <c r="AEH10" i="37"/>
  <c r="AEI10" i="37"/>
  <c r="AEJ10" i="37"/>
  <c r="AEK10" i="37"/>
  <c r="AEL10" i="37"/>
  <c r="AEM10" i="37"/>
  <c r="AEN10" i="37"/>
  <c r="AEO10" i="37"/>
  <c r="AEP10" i="37"/>
  <c r="AEQ10" i="37"/>
  <c r="AER10" i="37"/>
  <c r="AES10" i="37"/>
  <c r="AET10" i="37"/>
  <c r="AEU10" i="37"/>
  <c r="AEV10" i="37"/>
  <c r="AEW10" i="37"/>
  <c r="AEX10" i="37"/>
  <c r="AEY10" i="37"/>
  <c r="AEZ10" i="37"/>
  <c r="AFA10" i="37"/>
  <c r="AFB10" i="37"/>
  <c r="AFC10" i="37"/>
  <c r="AFD10" i="37"/>
  <c r="AFE10" i="37"/>
  <c r="AFF10" i="37"/>
  <c r="AFG10" i="37"/>
  <c r="AFH10" i="37"/>
  <c r="AFI10" i="37"/>
  <c r="AFJ10" i="37"/>
  <c r="AFK10" i="37"/>
  <c r="AFL10" i="37"/>
  <c r="AFM10" i="37"/>
  <c r="AFN10" i="37"/>
  <c r="AFO10" i="37"/>
  <c r="AFP10" i="37"/>
  <c r="AFQ10" i="37"/>
  <c r="AFR10" i="37"/>
  <c r="AFS10" i="37"/>
  <c r="AFT10" i="37"/>
  <c r="AFU10" i="37"/>
  <c r="AFV10" i="37"/>
  <c r="AFW10" i="37"/>
  <c r="AFX10" i="37"/>
  <c r="AFY10" i="37"/>
  <c r="AFZ10" i="37"/>
  <c r="AGA10" i="37"/>
  <c r="AGB10" i="37"/>
  <c r="AGC10" i="37"/>
  <c r="AGD10" i="37"/>
  <c r="AGE10" i="37"/>
  <c r="AGF10" i="37"/>
  <c r="AGG10" i="37"/>
  <c r="AGH10" i="37"/>
  <c r="AGI10" i="37"/>
  <c r="AGJ10" i="37"/>
  <c r="AGK10" i="37"/>
  <c r="AGL10" i="37"/>
  <c r="AGM10" i="37"/>
  <c r="AGN10" i="37"/>
  <c r="AGO10" i="37"/>
  <c r="AGP10" i="37"/>
  <c r="AGQ10" i="37"/>
  <c r="AGR10" i="37"/>
  <c r="AGS10" i="37"/>
  <c r="AGT10" i="37"/>
  <c r="AGU10" i="37"/>
  <c r="AGV10" i="37"/>
  <c r="AGW10" i="37"/>
  <c r="AGX10" i="37"/>
  <c r="AGY10" i="37"/>
  <c r="AGZ10" i="37"/>
  <c r="AHA10" i="37"/>
  <c r="AHB10" i="37"/>
  <c r="AHC10" i="37"/>
  <c r="AHD10" i="37"/>
  <c r="AHE10" i="37"/>
  <c r="AHF10" i="37"/>
  <c r="AHG10" i="37"/>
  <c r="AHH10" i="37"/>
  <c r="AHI10" i="37"/>
  <c r="AHJ10" i="37"/>
  <c r="AHK10" i="37"/>
  <c r="AHL10" i="37"/>
  <c r="AHM10" i="37"/>
  <c r="AHN10" i="37"/>
  <c r="AHO10" i="37"/>
  <c r="AHP10" i="37"/>
  <c r="AHQ10" i="37"/>
  <c r="AHR10" i="37"/>
  <c r="AHS10" i="37"/>
  <c r="AHT10" i="37"/>
  <c r="AHU10" i="37"/>
  <c r="AHV10" i="37"/>
  <c r="AHW10" i="37"/>
  <c r="AHX10" i="37"/>
  <c r="AHY10" i="37"/>
  <c r="AHZ10" i="37"/>
  <c r="AIA10" i="37"/>
  <c r="AIB10" i="37"/>
  <c r="AIC10" i="37"/>
  <c r="AID10" i="37"/>
  <c r="AIE10" i="37"/>
  <c r="AIF10" i="37"/>
  <c r="AIG10" i="37"/>
  <c r="AIH10" i="37"/>
  <c r="AII10" i="37"/>
  <c r="AIJ10" i="37"/>
  <c r="AIK10" i="37"/>
  <c r="AIL10" i="37"/>
  <c r="AIM10" i="37"/>
  <c r="AIN10" i="37"/>
  <c r="AIO10" i="37"/>
  <c r="AIP10" i="37"/>
  <c r="AIQ10" i="37"/>
  <c r="AIR10" i="37"/>
  <c r="AIS10" i="37"/>
  <c r="AIT10" i="37"/>
  <c r="AIU10" i="37"/>
  <c r="AIV10" i="37"/>
  <c r="AIW10" i="37"/>
  <c r="AIX10" i="37"/>
  <c r="AIY10" i="37"/>
  <c r="AIZ10" i="37"/>
  <c r="AJA10" i="37"/>
  <c r="AJB10" i="37"/>
  <c r="AJC10" i="37"/>
  <c r="AJD10" i="37"/>
  <c r="AJE10" i="37"/>
  <c r="AJF10" i="37"/>
  <c r="AJG10" i="37"/>
  <c r="AJH10" i="37"/>
  <c r="AJI10" i="37"/>
  <c r="AJJ10" i="37"/>
  <c r="AJK10" i="37"/>
  <c r="AJL10" i="37"/>
  <c r="AJM10" i="37"/>
  <c r="AJN10" i="37"/>
  <c r="AJO10" i="37"/>
  <c r="AJP10" i="37"/>
  <c r="AJQ10" i="37"/>
  <c r="AJR10" i="37"/>
  <c r="AJS10" i="37"/>
  <c r="AJT10" i="37"/>
  <c r="AJU10" i="37"/>
  <c r="AJV10" i="37"/>
  <c r="AJW10" i="37"/>
  <c r="AJX10" i="37"/>
  <c r="AJY10" i="37"/>
  <c r="AJZ10" i="37"/>
  <c r="AKA10" i="37"/>
  <c r="AKB10" i="37"/>
  <c r="AKC10" i="37"/>
  <c r="AKD10" i="37"/>
  <c r="AKE10" i="37"/>
  <c r="AKF10" i="37"/>
  <c r="AKG10" i="37"/>
  <c r="AKH10" i="37"/>
  <c r="AKI10" i="37"/>
  <c r="AKJ10" i="37"/>
  <c r="AKK10" i="37"/>
  <c r="AKL10" i="37"/>
  <c r="AKM10" i="37"/>
  <c r="AKN10" i="37"/>
  <c r="AKO10" i="37"/>
  <c r="AKP10" i="37"/>
  <c r="AKQ10" i="37"/>
  <c r="AKR10" i="37"/>
  <c r="AKS10" i="37"/>
  <c r="AKT10" i="37"/>
  <c r="AKU10" i="37"/>
  <c r="AKV10" i="37"/>
  <c r="AKW10" i="37"/>
  <c r="AKX10" i="37"/>
  <c r="AKY10" i="37"/>
  <c r="AKZ10" i="37"/>
  <c r="ALA10" i="37"/>
  <c r="ALB10" i="37"/>
  <c r="ALC10" i="37"/>
  <c r="ALD10" i="37"/>
  <c r="ALE10" i="37"/>
  <c r="ALF10" i="37"/>
  <c r="ALG10" i="37"/>
  <c r="ALH10" i="37"/>
  <c r="ALI10" i="37"/>
  <c r="ALJ10" i="37"/>
  <c r="ALK10" i="37"/>
  <c r="ALL10" i="37"/>
  <c r="ALM10" i="37"/>
  <c r="ALN10" i="37"/>
  <c r="ALO10" i="37"/>
  <c r="ALP10" i="37"/>
  <c r="ALQ10" i="37"/>
  <c r="ALR10" i="37"/>
  <c r="ALS10" i="37"/>
  <c r="ALT10" i="37"/>
  <c r="ALU10" i="37"/>
  <c r="ALV10" i="37"/>
  <c r="ALW10" i="37"/>
  <c r="ALX10" i="37"/>
  <c r="ALY10" i="37"/>
  <c r="ALZ10" i="37"/>
  <c r="AMA10" i="37"/>
  <c r="AMB10" i="37"/>
  <c r="AMC10" i="37"/>
  <c r="AMD10" i="37"/>
  <c r="AME10" i="37"/>
  <c r="AMF10" i="37"/>
  <c r="AMG10" i="37"/>
  <c r="AMH10" i="37"/>
  <c r="AMI10" i="37"/>
  <c r="AMJ10" i="37"/>
  <c r="AMK10" i="37"/>
  <c r="AML10" i="37"/>
  <c r="AMM10" i="37"/>
  <c r="AMN10" i="37"/>
  <c r="AMO10" i="37"/>
  <c r="AMP10" i="37"/>
  <c r="AMQ10" i="37"/>
  <c r="AMR10" i="37"/>
  <c r="AMS10" i="37"/>
  <c r="AMT10" i="37"/>
  <c r="AMU10" i="37"/>
  <c r="AMV10" i="37"/>
  <c r="AMW10" i="37"/>
  <c r="AMX10" i="37"/>
  <c r="AMY10" i="37"/>
  <c r="AMZ10" i="37"/>
  <c r="ANA10" i="37"/>
  <c r="ANB10" i="37"/>
  <c r="ANC10" i="37"/>
  <c r="AND10" i="37"/>
  <c r="ANE10" i="37"/>
  <c r="ANF10" i="37"/>
  <c r="ANG10" i="37"/>
  <c r="ANH10" i="37"/>
  <c r="ANI10" i="37"/>
  <c r="ANJ10" i="37"/>
  <c r="ANK10" i="37"/>
  <c r="ANL10" i="37"/>
  <c r="ANM10" i="37"/>
  <c r="ANN10" i="37"/>
  <c r="ANO10" i="37"/>
  <c r="ANP10" i="37"/>
  <c r="ANQ10" i="37"/>
  <c r="ANR10" i="37"/>
  <c r="ANS10" i="37"/>
  <c r="ANT10" i="37"/>
  <c r="ANU10" i="37"/>
  <c r="ANV10" i="37"/>
  <c r="ANW10" i="37"/>
  <c r="ANX10" i="37"/>
  <c r="ANY10" i="37"/>
  <c r="ANZ10" i="37"/>
  <c r="AOA10" i="37"/>
  <c r="AOB10" i="37"/>
  <c r="AOC10" i="37"/>
  <c r="AOD10" i="37"/>
  <c r="AOE10" i="37"/>
  <c r="AOF10" i="37"/>
  <c r="AOG10" i="37"/>
  <c r="AOH10" i="37"/>
  <c r="AOI10" i="37"/>
  <c r="AOJ10" i="37"/>
  <c r="AOK10" i="37"/>
  <c r="AOL10" i="37"/>
  <c r="AOM10" i="37"/>
  <c r="AON10" i="37"/>
  <c r="AOO10" i="37"/>
  <c r="QI11" i="37"/>
  <c r="QJ11" i="37"/>
  <c r="QK11" i="37"/>
  <c r="QL11" i="37"/>
  <c r="QM11" i="37"/>
  <c r="QN11" i="37"/>
  <c r="QO11" i="37"/>
  <c r="QP11" i="37"/>
  <c r="QQ11" i="37"/>
  <c r="QR11" i="37"/>
  <c r="QS11" i="37"/>
  <c r="QT11" i="37"/>
  <c r="QU11" i="37"/>
  <c r="QV11" i="37"/>
  <c r="QW11" i="37"/>
  <c r="QX11" i="37"/>
  <c r="QY11" i="37"/>
  <c r="QZ11" i="37"/>
  <c r="RA11" i="37"/>
  <c r="RB11" i="37"/>
  <c r="RC11" i="37"/>
  <c r="RD11" i="37"/>
  <c r="RE11" i="37"/>
  <c r="RF11" i="37"/>
  <c r="RG11" i="37"/>
  <c r="RH11" i="37"/>
  <c r="RI11" i="37"/>
  <c r="RJ11" i="37"/>
  <c r="RK11" i="37"/>
  <c r="RL11" i="37"/>
  <c r="RM11" i="37"/>
  <c r="RN11" i="37"/>
  <c r="RO11" i="37"/>
  <c r="RP11" i="37"/>
  <c r="RQ11" i="37"/>
  <c r="RR11" i="37"/>
  <c r="RS11" i="37"/>
  <c r="RT11" i="37"/>
  <c r="RU11" i="37"/>
  <c r="RV11" i="37"/>
  <c r="RW11" i="37"/>
  <c r="RX11" i="37"/>
  <c r="RY11" i="37"/>
  <c r="RZ11" i="37"/>
  <c r="SA11" i="37"/>
  <c r="SB11" i="37"/>
  <c r="SC11" i="37"/>
  <c r="SD11" i="37"/>
  <c r="SE11" i="37"/>
  <c r="SF11" i="37"/>
  <c r="SG11" i="37"/>
  <c r="SH11" i="37"/>
  <c r="SI11" i="37"/>
  <c r="SJ11" i="37"/>
  <c r="SK11" i="37"/>
  <c r="SL11" i="37"/>
  <c r="SM11" i="37"/>
  <c r="SN11" i="37"/>
  <c r="SO11" i="37"/>
  <c r="SP11" i="37"/>
  <c r="SQ11" i="37"/>
  <c r="SR11" i="37"/>
  <c r="SS11" i="37"/>
  <c r="ST11" i="37"/>
  <c r="SU11" i="37"/>
  <c r="SV11" i="37"/>
  <c r="SW11" i="37"/>
  <c r="SX11" i="37"/>
  <c r="SY11" i="37"/>
  <c r="SZ11" i="37"/>
  <c r="TA11" i="37"/>
  <c r="TB11" i="37"/>
  <c r="TC11" i="37"/>
  <c r="TD11" i="37"/>
  <c r="TE11" i="37"/>
  <c r="TF11" i="37"/>
  <c r="TG11" i="37"/>
  <c r="TH11" i="37"/>
  <c r="TI11" i="37"/>
  <c r="TJ11" i="37"/>
  <c r="TK11" i="37"/>
  <c r="TL11" i="37"/>
  <c r="TM11" i="37"/>
  <c r="TN11" i="37"/>
  <c r="TO11" i="37"/>
  <c r="TP11" i="37"/>
  <c r="TQ11" i="37"/>
  <c r="TR11" i="37"/>
  <c r="TS11" i="37"/>
  <c r="TT11" i="37"/>
  <c r="TU11" i="37"/>
  <c r="TV11" i="37"/>
  <c r="TW11" i="37"/>
  <c r="TX11" i="37"/>
  <c r="TY11" i="37"/>
  <c r="TZ11" i="37"/>
  <c r="UA11" i="37"/>
  <c r="UB11" i="37"/>
  <c r="UC11" i="37"/>
  <c r="UD11" i="37"/>
  <c r="UE11" i="37"/>
  <c r="UF11" i="37"/>
  <c r="UG11" i="37"/>
  <c r="UH11" i="37"/>
  <c r="UI11" i="37"/>
  <c r="UJ11" i="37"/>
  <c r="UK11" i="37"/>
  <c r="UL11" i="37"/>
  <c r="UM11" i="37"/>
  <c r="UN11" i="37"/>
  <c r="UO11" i="37"/>
  <c r="UP11" i="37"/>
  <c r="UQ11" i="37"/>
  <c r="UR11" i="37"/>
  <c r="US11" i="37"/>
  <c r="UT11" i="37"/>
  <c r="UU11" i="37"/>
  <c r="UV11" i="37"/>
  <c r="UW11" i="37"/>
  <c r="UX11" i="37"/>
  <c r="UY11" i="37"/>
  <c r="UZ11" i="37"/>
  <c r="VA11" i="37"/>
  <c r="VB11" i="37"/>
  <c r="VC11" i="37"/>
  <c r="VD11" i="37"/>
  <c r="VE11" i="37"/>
  <c r="VF11" i="37"/>
  <c r="VG11" i="37"/>
  <c r="VH11" i="37"/>
  <c r="VI11" i="37"/>
  <c r="VJ11" i="37"/>
  <c r="VK11" i="37"/>
  <c r="VL11" i="37"/>
  <c r="VM11" i="37"/>
  <c r="VN11" i="37"/>
  <c r="VO11" i="37"/>
  <c r="VP11" i="37"/>
  <c r="VQ11" i="37"/>
  <c r="VR11" i="37"/>
  <c r="VS11" i="37"/>
  <c r="VT11" i="37"/>
  <c r="VU11" i="37"/>
  <c r="VV11" i="37"/>
  <c r="VW11" i="37"/>
  <c r="VX11" i="37"/>
  <c r="VY11" i="37"/>
  <c r="VZ11" i="37"/>
  <c r="WA11" i="37"/>
  <c r="WB11" i="37"/>
  <c r="WC11" i="37"/>
  <c r="WD11" i="37"/>
  <c r="WE11" i="37"/>
  <c r="WF11" i="37"/>
  <c r="WG11" i="37"/>
  <c r="WH11" i="37"/>
  <c r="WI11" i="37"/>
  <c r="WJ11" i="37"/>
  <c r="WK11" i="37"/>
  <c r="WL11" i="37"/>
  <c r="WM11" i="37"/>
  <c r="WN11" i="37"/>
  <c r="WO11" i="37"/>
  <c r="WP11" i="37"/>
  <c r="WQ11" i="37"/>
  <c r="WR11" i="37"/>
  <c r="WS11" i="37"/>
  <c r="WT11" i="37"/>
  <c r="WU11" i="37"/>
  <c r="WV11" i="37"/>
  <c r="WW11" i="37"/>
  <c r="WX11" i="37"/>
  <c r="WY11" i="37"/>
  <c r="WZ11" i="37"/>
  <c r="XA11" i="37"/>
  <c r="XB11" i="37"/>
  <c r="XC11" i="37"/>
  <c r="XD11" i="37"/>
  <c r="XE11" i="37"/>
  <c r="XF11" i="37"/>
  <c r="XG11" i="37"/>
  <c r="XH11" i="37"/>
  <c r="XI11" i="37"/>
  <c r="XJ11" i="37"/>
  <c r="XK11" i="37"/>
  <c r="XL11" i="37"/>
  <c r="XM11" i="37"/>
  <c r="XN11" i="37"/>
  <c r="XO11" i="37"/>
  <c r="XP11" i="37"/>
  <c r="XQ11" i="37"/>
  <c r="XR11" i="37"/>
  <c r="XS11" i="37"/>
  <c r="XT11" i="37"/>
  <c r="XU11" i="37"/>
  <c r="XV11" i="37"/>
  <c r="XW11" i="37"/>
  <c r="XX11" i="37"/>
  <c r="XY11" i="37"/>
  <c r="XZ11" i="37"/>
  <c r="YA11" i="37"/>
  <c r="YB11" i="37"/>
  <c r="YC11" i="37"/>
  <c r="YD11" i="37"/>
  <c r="YE11" i="37"/>
  <c r="YF11" i="37"/>
  <c r="YG11" i="37"/>
  <c r="YH11" i="37"/>
  <c r="YI11" i="37"/>
  <c r="YJ11" i="37"/>
  <c r="YK11" i="37"/>
  <c r="YL11" i="37"/>
  <c r="YM11" i="37"/>
  <c r="YN11" i="37"/>
  <c r="YO11" i="37"/>
  <c r="YP11" i="37"/>
  <c r="YQ11" i="37"/>
  <c r="YR11" i="37"/>
  <c r="YS11" i="37"/>
  <c r="YT11" i="37"/>
  <c r="YU11" i="37"/>
  <c r="YV11" i="37"/>
  <c r="YW11" i="37"/>
  <c r="YX11" i="37"/>
  <c r="YY11" i="37"/>
  <c r="YZ11" i="37"/>
  <c r="ZA11" i="37"/>
  <c r="ZB11" i="37"/>
  <c r="ZC11" i="37"/>
  <c r="ZD11" i="37"/>
  <c r="ZE11" i="37"/>
  <c r="ZF11" i="37"/>
  <c r="ZG11" i="37"/>
  <c r="ZH11" i="37"/>
  <c r="ZI11" i="37"/>
  <c r="ZJ11" i="37"/>
  <c r="ZK11" i="37"/>
  <c r="ZL11" i="37"/>
  <c r="ZM11" i="37"/>
  <c r="ZN11" i="37"/>
  <c r="ZO11" i="37"/>
  <c r="ZP11" i="37"/>
  <c r="ZQ11" i="37"/>
  <c r="ZR11" i="37"/>
  <c r="ZS11" i="37"/>
  <c r="ZT11" i="37"/>
  <c r="ZU11" i="37"/>
  <c r="ZV11" i="37"/>
  <c r="ZW11" i="37"/>
  <c r="ZX11" i="37"/>
  <c r="ZY11" i="37"/>
  <c r="ZZ11" i="37"/>
  <c r="AAA11" i="37"/>
  <c r="AAB11" i="37"/>
  <c r="AAC11" i="37"/>
  <c r="AAD11" i="37"/>
  <c r="AAE11" i="37"/>
  <c r="AAF11" i="37"/>
  <c r="AAG11" i="37"/>
  <c r="AAH11" i="37"/>
  <c r="AAI11" i="37"/>
  <c r="AAJ11" i="37"/>
  <c r="AAK11" i="37"/>
  <c r="AAL11" i="37"/>
  <c r="AAM11" i="37"/>
  <c r="AAN11" i="37"/>
  <c r="AAO11" i="37"/>
  <c r="AAP11" i="37"/>
  <c r="AAQ11" i="37"/>
  <c r="AAR11" i="37"/>
  <c r="AAS11" i="37"/>
  <c r="AAT11" i="37"/>
  <c r="AAU11" i="37"/>
  <c r="AAV11" i="37"/>
  <c r="AAW11" i="37"/>
  <c r="AAX11" i="37"/>
  <c r="AAY11" i="37"/>
  <c r="AAZ11" i="37"/>
  <c r="ABA11" i="37"/>
  <c r="ABB11" i="37"/>
  <c r="ABC11" i="37"/>
  <c r="ABD11" i="37"/>
  <c r="ABE11" i="37"/>
  <c r="ABF11" i="37"/>
  <c r="ABG11" i="37"/>
  <c r="ABH11" i="37"/>
  <c r="ABI11" i="37"/>
  <c r="ABJ11" i="37"/>
  <c r="ABK11" i="37"/>
  <c r="ABL11" i="37"/>
  <c r="ABM11" i="37"/>
  <c r="ABN11" i="37"/>
  <c r="ABO11" i="37"/>
  <c r="ABP11" i="37"/>
  <c r="ABQ11" i="37"/>
  <c r="ABR11" i="37"/>
  <c r="ABS11" i="37"/>
  <c r="ABT11" i="37"/>
  <c r="ABU11" i="37"/>
  <c r="ABV11" i="37"/>
  <c r="ABW11" i="37"/>
  <c r="ABX11" i="37"/>
  <c r="ABY11" i="37"/>
  <c r="ABZ11" i="37"/>
  <c r="ACA11" i="37"/>
  <c r="ACB11" i="37"/>
  <c r="ACC11" i="37"/>
  <c r="ACD11" i="37"/>
  <c r="ACE11" i="37"/>
  <c r="ACF11" i="37"/>
  <c r="ACG11" i="37"/>
  <c r="ACH11" i="37"/>
  <c r="ACI11" i="37"/>
  <c r="ACJ11" i="37"/>
  <c r="ACK11" i="37"/>
  <c r="ACL11" i="37"/>
  <c r="ACM11" i="37"/>
  <c r="ACN11" i="37"/>
  <c r="ACO11" i="37"/>
  <c r="ACP11" i="37"/>
  <c r="ACQ11" i="37"/>
  <c r="ACR11" i="37"/>
  <c r="ACS11" i="37"/>
  <c r="ACT11" i="37"/>
  <c r="ACU11" i="37"/>
  <c r="ACV11" i="37"/>
  <c r="ACW11" i="37"/>
  <c r="ACX11" i="37"/>
  <c r="ACY11" i="37"/>
  <c r="ACZ11" i="37"/>
  <c r="ADA11" i="37"/>
  <c r="ADB11" i="37"/>
  <c r="ADC11" i="37"/>
  <c r="ADD11" i="37"/>
  <c r="ADE11" i="37"/>
  <c r="ADF11" i="37"/>
  <c r="ADG11" i="37"/>
  <c r="ADH11" i="37"/>
  <c r="ADI11" i="37"/>
  <c r="ADJ11" i="37"/>
  <c r="ADK11" i="37"/>
  <c r="ADL11" i="37"/>
  <c r="ADM11" i="37"/>
  <c r="ADN11" i="37"/>
  <c r="ADO11" i="37"/>
  <c r="ADP11" i="37"/>
  <c r="ADQ11" i="37"/>
  <c r="ADR11" i="37"/>
  <c r="ADS11" i="37"/>
  <c r="ADT11" i="37"/>
  <c r="ADU11" i="37"/>
  <c r="ADV11" i="37"/>
  <c r="ADW11" i="37"/>
  <c r="ADX11" i="37"/>
  <c r="ADY11" i="37"/>
  <c r="ADZ11" i="37"/>
  <c r="AEA11" i="37"/>
  <c r="AEB11" i="37"/>
  <c r="AEC11" i="37"/>
  <c r="AED11" i="37"/>
  <c r="AEE11" i="37"/>
  <c r="AEF11" i="37"/>
  <c r="AEG11" i="37"/>
  <c r="AEH11" i="37"/>
  <c r="AEI11" i="37"/>
  <c r="AEJ11" i="37"/>
  <c r="AEK11" i="37"/>
  <c r="AEL11" i="37"/>
  <c r="AEM11" i="37"/>
  <c r="AEN11" i="37"/>
  <c r="AEO11" i="37"/>
  <c r="AEP11" i="37"/>
  <c r="AEQ11" i="37"/>
  <c r="AER11" i="37"/>
  <c r="AES11" i="37"/>
  <c r="AET11" i="37"/>
  <c r="AEU11" i="37"/>
  <c r="AEV11" i="37"/>
  <c r="AEW11" i="37"/>
  <c r="AEX11" i="37"/>
  <c r="AEY11" i="37"/>
  <c r="AEZ11" i="37"/>
  <c r="AFA11" i="37"/>
  <c r="AFB11" i="37"/>
  <c r="AFC11" i="37"/>
  <c r="AFD11" i="37"/>
  <c r="AFE11" i="37"/>
  <c r="AFF11" i="37"/>
  <c r="AFG11" i="37"/>
  <c r="AFH11" i="37"/>
  <c r="AFI11" i="37"/>
  <c r="AFJ11" i="37"/>
  <c r="AFK11" i="37"/>
  <c r="AFL11" i="37"/>
  <c r="AFM11" i="37"/>
  <c r="AFN11" i="37"/>
  <c r="AFO11" i="37"/>
  <c r="AFP11" i="37"/>
  <c r="AFQ11" i="37"/>
  <c r="AFR11" i="37"/>
  <c r="AFS11" i="37"/>
  <c r="AFT11" i="37"/>
  <c r="AFU11" i="37"/>
  <c r="AFV11" i="37"/>
  <c r="AFW11" i="37"/>
  <c r="AFX11" i="37"/>
  <c r="AFY11" i="37"/>
  <c r="AFZ11" i="37"/>
  <c r="AGA11" i="37"/>
  <c r="AGB11" i="37"/>
  <c r="AGC11" i="37"/>
  <c r="AGD11" i="37"/>
  <c r="AGE11" i="37"/>
  <c r="AGF11" i="37"/>
  <c r="AGG11" i="37"/>
  <c r="AGH11" i="37"/>
  <c r="AGI11" i="37"/>
  <c r="AGJ11" i="37"/>
  <c r="AGK11" i="37"/>
  <c r="AGL11" i="37"/>
  <c r="AGM11" i="37"/>
  <c r="AGN11" i="37"/>
  <c r="AGO11" i="37"/>
  <c r="AGP11" i="37"/>
  <c r="AGQ11" i="37"/>
  <c r="AGR11" i="37"/>
  <c r="AGS11" i="37"/>
  <c r="AGT11" i="37"/>
  <c r="AGU11" i="37"/>
  <c r="AGV11" i="37"/>
  <c r="AGW11" i="37"/>
  <c r="AGX11" i="37"/>
  <c r="AGY11" i="37"/>
  <c r="AGZ11" i="37"/>
  <c r="AHA11" i="37"/>
  <c r="AHB11" i="37"/>
  <c r="AHC11" i="37"/>
  <c r="AHD11" i="37"/>
  <c r="AHE11" i="37"/>
  <c r="AHF11" i="37"/>
  <c r="AHG11" i="37"/>
  <c r="AHH11" i="37"/>
  <c r="AHI11" i="37"/>
  <c r="AHJ11" i="37"/>
  <c r="AHK11" i="37"/>
  <c r="AHL11" i="37"/>
  <c r="AHM11" i="37"/>
  <c r="AHN11" i="37"/>
  <c r="AHO11" i="37"/>
  <c r="AHP11" i="37"/>
  <c r="AHQ11" i="37"/>
  <c r="AHR11" i="37"/>
  <c r="AHS11" i="37"/>
  <c r="AHT11" i="37"/>
  <c r="AHU11" i="37"/>
  <c r="AHV11" i="37"/>
  <c r="AHW11" i="37"/>
  <c r="AHX11" i="37"/>
  <c r="AHY11" i="37"/>
  <c r="AHZ11" i="37"/>
  <c r="AIA11" i="37"/>
  <c r="AIB11" i="37"/>
  <c r="AIC11" i="37"/>
  <c r="AID11" i="37"/>
  <c r="AIE11" i="37"/>
  <c r="AIF11" i="37"/>
  <c r="AIG11" i="37"/>
  <c r="AIH11" i="37"/>
  <c r="AII11" i="37"/>
  <c r="AIJ11" i="37"/>
  <c r="AIK11" i="37"/>
  <c r="AIL11" i="37"/>
  <c r="AIM11" i="37"/>
  <c r="AIN11" i="37"/>
  <c r="AIO11" i="37"/>
  <c r="AIP11" i="37"/>
  <c r="AIQ11" i="37"/>
  <c r="AIR11" i="37"/>
  <c r="AIS11" i="37"/>
  <c r="AIT11" i="37"/>
  <c r="AIU11" i="37"/>
  <c r="AIV11" i="37"/>
  <c r="AIW11" i="37"/>
  <c r="AIX11" i="37"/>
  <c r="AIY11" i="37"/>
  <c r="AIZ11" i="37"/>
  <c r="AJA11" i="37"/>
  <c r="AJB11" i="37"/>
  <c r="AJC11" i="37"/>
  <c r="AJD11" i="37"/>
  <c r="AJE11" i="37"/>
  <c r="AJF11" i="37"/>
  <c r="AJG11" i="37"/>
  <c r="AJH11" i="37"/>
  <c r="AJI11" i="37"/>
  <c r="AJJ11" i="37"/>
  <c r="AJK11" i="37"/>
  <c r="AJL11" i="37"/>
  <c r="AJM11" i="37"/>
  <c r="AJN11" i="37"/>
  <c r="AJO11" i="37"/>
  <c r="AJP11" i="37"/>
  <c r="AJQ11" i="37"/>
  <c r="AJR11" i="37"/>
  <c r="AJS11" i="37"/>
  <c r="AJT11" i="37"/>
  <c r="AJU11" i="37"/>
  <c r="AJV11" i="37"/>
  <c r="AJW11" i="37"/>
  <c r="AJX11" i="37"/>
  <c r="AJY11" i="37"/>
  <c r="AJZ11" i="37"/>
  <c r="AKA11" i="37"/>
  <c r="AKB11" i="37"/>
  <c r="AKC11" i="37"/>
  <c r="AKD11" i="37"/>
  <c r="AKE11" i="37"/>
  <c r="AKF11" i="37"/>
  <c r="AKG11" i="37"/>
  <c r="AKH11" i="37"/>
  <c r="AKI11" i="37"/>
  <c r="AKJ11" i="37"/>
  <c r="AKK11" i="37"/>
  <c r="AKL11" i="37"/>
  <c r="AKM11" i="37"/>
  <c r="AKN11" i="37"/>
  <c r="AKO11" i="37"/>
  <c r="AKP11" i="37"/>
  <c r="AKQ11" i="37"/>
  <c r="AKR11" i="37"/>
  <c r="AKS11" i="37"/>
  <c r="AKT11" i="37"/>
  <c r="AKU11" i="37"/>
  <c r="AKV11" i="37"/>
  <c r="AKW11" i="37"/>
  <c r="AKX11" i="37"/>
  <c r="AKY11" i="37"/>
  <c r="AKZ11" i="37"/>
  <c r="ALA11" i="37"/>
  <c r="ALB11" i="37"/>
  <c r="ALC11" i="37"/>
  <c r="ALD11" i="37"/>
  <c r="ALE11" i="37"/>
  <c r="ALF11" i="37"/>
  <c r="ALG11" i="37"/>
  <c r="ALH11" i="37"/>
  <c r="ALI11" i="37"/>
  <c r="ALJ11" i="37"/>
  <c r="ALK11" i="37"/>
  <c r="ALL11" i="37"/>
  <c r="ALM11" i="37"/>
  <c r="ALN11" i="37"/>
  <c r="ALO11" i="37"/>
  <c r="ALP11" i="37"/>
  <c r="ALQ11" i="37"/>
  <c r="ALR11" i="37"/>
  <c r="ALS11" i="37"/>
  <c r="ALT11" i="37"/>
  <c r="ALU11" i="37"/>
  <c r="ALV11" i="37"/>
  <c r="ALW11" i="37"/>
  <c r="ALX11" i="37"/>
  <c r="ALY11" i="37"/>
  <c r="ALZ11" i="37"/>
  <c r="AMA11" i="37"/>
  <c r="AMB11" i="37"/>
  <c r="AMC11" i="37"/>
  <c r="AMD11" i="37"/>
  <c r="AME11" i="37"/>
  <c r="AMF11" i="37"/>
  <c r="AMG11" i="37"/>
  <c r="AMH11" i="37"/>
  <c r="AMI11" i="37"/>
  <c r="AMJ11" i="37"/>
  <c r="AMK11" i="37"/>
  <c r="AML11" i="37"/>
  <c r="AMM11" i="37"/>
  <c r="AMN11" i="37"/>
  <c r="AMO11" i="37"/>
  <c r="AMP11" i="37"/>
  <c r="AMQ11" i="37"/>
  <c r="AMR11" i="37"/>
  <c r="AMS11" i="37"/>
  <c r="AMT11" i="37"/>
  <c r="AMU11" i="37"/>
  <c r="AMV11" i="37"/>
  <c r="AMW11" i="37"/>
  <c r="AMX11" i="37"/>
  <c r="AMY11" i="37"/>
  <c r="AMZ11" i="37"/>
  <c r="ANA11" i="37"/>
  <c r="ANB11" i="37"/>
  <c r="ANC11" i="37"/>
  <c r="AND11" i="37"/>
  <c r="ANE11" i="37"/>
  <c r="ANF11" i="37"/>
  <c r="ANG11" i="37"/>
  <c r="ANH11" i="37"/>
  <c r="ANI11" i="37"/>
  <c r="ANJ11" i="37"/>
  <c r="ANK11" i="37"/>
  <c r="ANL11" i="37"/>
  <c r="ANM11" i="37"/>
  <c r="ANN11" i="37"/>
  <c r="ANO11" i="37"/>
  <c r="ANP11" i="37"/>
  <c r="ANQ11" i="37"/>
  <c r="ANR11" i="37"/>
  <c r="ANS11" i="37"/>
  <c r="ANT11" i="37"/>
  <c r="ANU11" i="37"/>
  <c r="ANV11" i="37"/>
  <c r="ANW11" i="37"/>
  <c r="ANX11" i="37"/>
  <c r="ANY11" i="37"/>
  <c r="ANZ11" i="37"/>
  <c r="AOA11" i="37"/>
  <c r="AOB11" i="37"/>
  <c r="AOC11" i="37"/>
  <c r="AOD11" i="37"/>
  <c r="AOE11" i="37"/>
  <c r="AOF11" i="37"/>
  <c r="AOG11" i="37"/>
  <c r="AOH11" i="37"/>
  <c r="AOI11" i="37"/>
  <c r="AOJ11" i="37"/>
  <c r="AOK11" i="37"/>
  <c r="AOL11" i="37"/>
  <c r="AOM11" i="37"/>
  <c r="AON11" i="37"/>
  <c r="AOO11" i="37"/>
  <c r="QI12" i="37"/>
  <c r="QJ12" i="37"/>
  <c r="QK12" i="37"/>
  <c r="QL12" i="37"/>
  <c r="QM12" i="37"/>
  <c r="QN12" i="37"/>
  <c r="QO12" i="37"/>
  <c r="QP12" i="37"/>
  <c r="QQ12" i="37"/>
  <c r="QR12" i="37"/>
  <c r="QS12" i="37"/>
  <c r="QT12" i="37"/>
  <c r="QU12" i="37"/>
  <c r="QV12" i="37"/>
  <c r="QW12" i="37"/>
  <c r="QX12" i="37"/>
  <c r="QY12" i="37"/>
  <c r="QZ12" i="37"/>
  <c r="RA12" i="37"/>
  <c r="RB12" i="37"/>
  <c r="RC12" i="37"/>
  <c r="RD12" i="37"/>
  <c r="RE12" i="37"/>
  <c r="RF12" i="37"/>
  <c r="RG12" i="37"/>
  <c r="RH12" i="37"/>
  <c r="RI12" i="37"/>
  <c r="RJ12" i="37"/>
  <c r="RK12" i="37"/>
  <c r="RL12" i="37"/>
  <c r="RM12" i="37"/>
  <c r="RN12" i="37"/>
  <c r="RO12" i="37"/>
  <c r="RP12" i="37"/>
  <c r="RQ12" i="37"/>
  <c r="RR12" i="37"/>
  <c r="RS12" i="37"/>
  <c r="RT12" i="37"/>
  <c r="RU12" i="37"/>
  <c r="RV12" i="37"/>
  <c r="RW12" i="37"/>
  <c r="RX12" i="37"/>
  <c r="RY12" i="37"/>
  <c r="RZ12" i="37"/>
  <c r="SA12" i="37"/>
  <c r="SB12" i="37"/>
  <c r="SC12" i="37"/>
  <c r="SD12" i="37"/>
  <c r="SE12" i="37"/>
  <c r="SF12" i="37"/>
  <c r="SG12" i="37"/>
  <c r="SH12" i="37"/>
  <c r="SI12" i="37"/>
  <c r="SJ12" i="37"/>
  <c r="SK12" i="37"/>
  <c r="SL12" i="37"/>
  <c r="SM12" i="37"/>
  <c r="SN12" i="37"/>
  <c r="SO12" i="37"/>
  <c r="SP12" i="37"/>
  <c r="SQ12" i="37"/>
  <c r="SR12" i="37"/>
  <c r="SS12" i="37"/>
  <c r="ST12" i="37"/>
  <c r="SU12" i="37"/>
  <c r="SV12" i="37"/>
  <c r="SW12" i="37"/>
  <c r="SX12" i="37"/>
  <c r="SY12" i="37"/>
  <c r="SZ12" i="37"/>
  <c r="TA12" i="37"/>
  <c r="TB12" i="37"/>
  <c r="TC12" i="37"/>
  <c r="TD12" i="37"/>
  <c r="TE12" i="37"/>
  <c r="TF12" i="37"/>
  <c r="TG12" i="37"/>
  <c r="TH12" i="37"/>
  <c r="TI12" i="37"/>
  <c r="TJ12" i="37"/>
  <c r="TK12" i="37"/>
  <c r="TL12" i="37"/>
  <c r="TM12" i="37"/>
  <c r="TN12" i="37"/>
  <c r="TO12" i="37"/>
  <c r="TP12" i="37"/>
  <c r="TQ12" i="37"/>
  <c r="TR12" i="37"/>
  <c r="TS12" i="37"/>
  <c r="TT12" i="37"/>
  <c r="TU12" i="37"/>
  <c r="TV12" i="37"/>
  <c r="TW12" i="37"/>
  <c r="TX12" i="37"/>
  <c r="TY12" i="37"/>
  <c r="TZ12" i="37"/>
  <c r="UA12" i="37"/>
  <c r="UB12" i="37"/>
  <c r="UC12" i="37"/>
  <c r="UD12" i="37"/>
  <c r="UE12" i="37"/>
  <c r="UF12" i="37"/>
  <c r="UG12" i="37"/>
  <c r="UH12" i="37"/>
  <c r="UI12" i="37"/>
  <c r="UJ12" i="37"/>
  <c r="UK12" i="37"/>
  <c r="UL12" i="37"/>
  <c r="UM12" i="37"/>
  <c r="UN12" i="37"/>
  <c r="UO12" i="37"/>
  <c r="UP12" i="37"/>
  <c r="UQ12" i="37"/>
  <c r="UR12" i="37"/>
  <c r="US12" i="37"/>
  <c r="UT12" i="37"/>
  <c r="UU12" i="37"/>
  <c r="UV12" i="37"/>
  <c r="UW12" i="37"/>
  <c r="UX12" i="37"/>
  <c r="UY12" i="37"/>
  <c r="UZ12" i="37"/>
  <c r="VA12" i="37"/>
  <c r="VB12" i="37"/>
  <c r="VC12" i="37"/>
  <c r="VD12" i="37"/>
  <c r="VE12" i="37"/>
  <c r="VF12" i="37"/>
  <c r="VG12" i="37"/>
  <c r="VH12" i="37"/>
  <c r="VI12" i="37"/>
  <c r="VJ12" i="37"/>
  <c r="VK12" i="37"/>
  <c r="VL12" i="37"/>
  <c r="VM12" i="37"/>
  <c r="VN12" i="37"/>
  <c r="VO12" i="37"/>
  <c r="VP12" i="37"/>
  <c r="VQ12" i="37"/>
  <c r="VR12" i="37"/>
  <c r="VS12" i="37"/>
  <c r="VT12" i="37"/>
  <c r="VU12" i="37"/>
  <c r="VV12" i="37"/>
  <c r="VW12" i="37"/>
  <c r="VX12" i="37"/>
  <c r="VY12" i="37"/>
  <c r="VZ12" i="37"/>
  <c r="WA12" i="37"/>
  <c r="WB12" i="37"/>
  <c r="WC12" i="37"/>
  <c r="WD12" i="37"/>
  <c r="WE12" i="37"/>
  <c r="WF12" i="37"/>
  <c r="WG12" i="37"/>
  <c r="WH12" i="37"/>
  <c r="WI12" i="37"/>
  <c r="WJ12" i="37"/>
  <c r="WK12" i="37"/>
  <c r="WL12" i="37"/>
  <c r="WM12" i="37"/>
  <c r="WN12" i="37"/>
  <c r="WO12" i="37"/>
  <c r="WP12" i="37"/>
  <c r="WQ12" i="37"/>
  <c r="WR12" i="37"/>
  <c r="WS12" i="37"/>
  <c r="WT12" i="37"/>
  <c r="WU12" i="37"/>
  <c r="WV12" i="37"/>
  <c r="WW12" i="37"/>
  <c r="WX12" i="37"/>
  <c r="WY12" i="37"/>
  <c r="WZ12" i="37"/>
  <c r="XA12" i="37"/>
  <c r="XB12" i="37"/>
  <c r="XC12" i="37"/>
  <c r="XD12" i="37"/>
  <c r="XE12" i="37"/>
  <c r="XF12" i="37"/>
  <c r="XG12" i="37"/>
  <c r="XH12" i="37"/>
  <c r="XI12" i="37"/>
  <c r="XJ12" i="37"/>
  <c r="XK12" i="37"/>
  <c r="XL12" i="37"/>
  <c r="XM12" i="37"/>
  <c r="XN12" i="37"/>
  <c r="XO12" i="37"/>
  <c r="XP12" i="37"/>
  <c r="XQ12" i="37"/>
  <c r="XR12" i="37"/>
  <c r="XS12" i="37"/>
  <c r="XT12" i="37"/>
  <c r="XU12" i="37"/>
  <c r="XV12" i="37"/>
  <c r="XW12" i="37"/>
  <c r="XX12" i="37"/>
  <c r="XY12" i="37"/>
  <c r="XZ12" i="37"/>
  <c r="YA12" i="37"/>
  <c r="YB12" i="37"/>
  <c r="YC12" i="37"/>
  <c r="YD12" i="37"/>
  <c r="YE12" i="37"/>
  <c r="YF12" i="37"/>
  <c r="YG12" i="37"/>
  <c r="YH12" i="37"/>
  <c r="YI12" i="37"/>
  <c r="YJ12" i="37"/>
  <c r="YK12" i="37"/>
  <c r="YL12" i="37"/>
  <c r="YM12" i="37"/>
  <c r="YN12" i="37"/>
  <c r="YO12" i="37"/>
  <c r="YP12" i="37"/>
  <c r="YQ12" i="37"/>
  <c r="YR12" i="37"/>
  <c r="YS12" i="37"/>
  <c r="YT12" i="37"/>
  <c r="YU12" i="37"/>
  <c r="YV12" i="37"/>
  <c r="YW12" i="37"/>
  <c r="YX12" i="37"/>
  <c r="YY12" i="37"/>
  <c r="YZ12" i="37"/>
  <c r="ZA12" i="37"/>
  <c r="ZB12" i="37"/>
  <c r="ZC12" i="37"/>
  <c r="ZD12" i="37"/>
  <c r="ZE12" i="37"/>
  <c r="ZF12" i="37"/>
  <c r="ZG12" i="37"/>
  <c r="ZH12" i="37"/>
  <c r="ZI12" i="37"/>
  <c r="ZJ12" i="37"/>
  <c r="ZK12" i="37"/>
  <c r="ZL12" i="37"/>
  <c r="ZM12" i="37"/>
  <c r="ZN12" i="37"/>
  <c r="ZO12" i="37"/>
  <c r="ZP12" i="37"/>
  <c r="ZQ12" i="37"/>
  <c r="ZR12" i="37"/>
  <c r="ZS12" i="37"/>
  <c r="ZT12" i="37"/>
  <c r="ZU12" i="37"/>
  <c r="ZV12" i="37"/>
  <c r="ZW12" i="37"/>
  <c r="ZX12" i="37"/>
  <c r="ZY12" i="37"/>
  <c r="ZZ12" i="37"/>
  <c r="AAA12" i="37"/>
  <c r="AAB12" i="37"/>
  <c r="AAC12" i="37"/>
  <c r="AAD12" i="37"/>
  <c r="AAE12" i="37"/>
  <c r="AAF12" i="37"/>
  <c r="AAG12" i="37"/>
  <c r="AAH12" i="37"/>
  <c r="AAI12" i="37"/>
  <c r="AAJ12" i="37"/>
  <c r="AAK12" i="37"/>
  <c r="AAL12" i="37"/>
  <c r="AAM12" i="37"/>
  <c r="AAN12" i="37"/>
  <c r="AAO12" i="37"/>
  <c r="AAP12" i="37"/>
  <c r="AAQ12" i="37"/>
  <c r="AAR12" i="37"/>
  <c r="AAS12" i="37"/>
  <c r="AAT12" i="37"/>
  <c r="AAU12" i="37"/>
  <c r="AAV12" i="37"/>
  <c r="AAW12" i="37"/>
  <c r="AAX12" i="37"/>
  <c r="AAY12" i="37"/>
  <c r="AAZ12" i="37"/>
  <c r="ABA12" i="37"/>
  <c r="ABB12" i="37"/>
  <c r="ABC12" i="37"/>
  <c r="ABD12" i="37"/>
  <c r="ABE12" i="37"/>
  <c r="ABF12" i="37"/>
  <c r="ABG12" i="37"/>
  <c r="ABH12" i="37"/>
  <c r="ABI12" i="37"/>
  <c r="ABJ12" i="37"/>
  <c r="ABK12" i="37"/>
  <c r="ABL12" i="37"/>
  <c r="ABM12" i="37"/>
  <c r="ABN12" i="37"/>
  <c r="ABO12" i="37"/>
  <c r="ABP12" i="37"/>
  <c r="ABQ12" i="37"/>
  <c r="ABR12" i="37"/>
  <c r="ABS12" i="37"/>
  <c r="ABT12" i="37"/>
  <c r="ABU12" i="37"/>
  <c r="ABV12" i="37"/>
  <c r="ABW12" i="37"/>
  <c r="ABX12" i="37"/>
  <c r="ABY12" i="37"/>
  <c r="ABZ12" i="37"/>
  <c r="ACA12" i="37"/>
  <c r="ACB12" i="37"/>
  <c r="ACC12" i="37"/>
  <c r="ACD12" i="37"/>
  <c r="ACE12" i="37"/>
  <c r="ACF12" i="37"/>
  <c r="ACG12" i="37"/>
  <c r="ACH12" i="37"/>
  <c r="ACI12" i="37"/>
  <c r="ACJ12" i="37"/>
  <c r="ACK12" i="37"/>
  <c r="ACL12" i="37"/>
  <c r="ACM12" i="37"/>
  <c r="ACN12" i="37"/>
  <c r="ACO12" i="37"/>
  <c r="ACP12" i="37"/>
  <c r="ACQ12" i="37"/>
  <c r="ACR12" i="37"/>
  <c r="ACS12" i="37"/>
  <c r="ACT12" i="37"/>
  <c r="ACU12" i="37"/>
  <c r="ACV12" i="37"/>
  <c r="ACW12" i="37"/>
  <c r="ACX12" i="37"/>
  <c r="ACY12" i="37"/>
  <c r="ACZ12" i="37"/>
  <c r="ADA12" i="37"/>
  <c r="ADB12" i="37"/>
  <c r="ADC12" i="37"/>
  <c r="ADD12" i="37"/>
  <c r="ADE12" i="37"/>
  <c r="ADF12" i="37"/>
  <c r="ADG12" i="37"/>
  <c r="ADH12" i="37"/>
  <c r="ADI12" i="37"/>
  <c r="ADJ12" i="37"/>
  <c r="ADK12" i="37"/>
  <c r="ADL12" i="37"/>
  <c r="ADM12" i="37"/>
  <c r="ADN12" i="37"/>
  <c r="ADO12" i="37"/>
  <c r="ADP12" i="37"/>
  <c r="ADQ12" i="37"/>
  <c r="ADR12" i="37"/>
  <c r="ADS12" i="37"/>
  <c r="ADT12" i="37"/>
  <c r="ADU12" i="37"/>
  <c r="ADV12" i="37"/>
  <c r="ADW12" i="37"/>
  <c r="ADX12" i="37"/>
  <c r="ADY12" i="37"/>
  <c r="ADZ12" i="37"/>
  <c r="AEA12" i="37"/>
  <c r="AEB12" i="37"/>
  <c r="AEC12" i="37"/>
  <c r="AED12" i="37"/>
  <c r="AEE12" i="37"/>
  <c r="AEF12" i="37"/>
  <c r="AEG12" i="37"/>
  <c r="AEH12" i="37"/>
  <c r="AEI12" i="37"/>
  <c r="AEJ12" i="37"/>
  <c r="AEK12" i="37"/>
  <c r="AEL12" i="37"/>
  <c r="AEM12" i="37"/>
  <c r="AEN12" i="37"/>
  <c r="AEO12" i="37"/>
  <c r="AEP12" i="37"/>
  <c r="AEQ12" i="37"/>
  <c r="AER12" i="37"/>
  <c r="AES12" i="37"/>
  <c r="AET12" i="37"/>
  <c r="AEU12" i="37"/>
  <c r="AEV12" i="37"/>
  <c r="AEW12" i="37"/>
  <c r="AEX12" i="37"/>
  <c r="AEY12" i="37"/>
  <c r="AEZ12" i="37"/>
  <c r="AFA12" i="37"/>
  <c r="AFB12" i="37"/>
  <c r="AFC12" i="37"/>
  <c r="AFD12" i="37"/>
  <c r="AFE12" i="37"/>
  <c r="AFF12" i="37"/>
  <c r="AFG12" i="37"/>
  <c r="AFH12" i="37"/>
  <c r="AFI12" i="37"/>
  <c r="AFJ12" i="37"/>
  <c r="AFK12" i="37"/>
  <c r="AFL12" i="37"/>
  <c r="AFM12" i="37"/>
  <c r="AFN12" i="37"/>
  <c r="AFO12" i="37"/>
  <c r="AFP12" i="37"/>
  <c r="AFQ12" i="37"/>
  <c r="AFR12" i="37"/>
  <c r="AFS12" i="37"/>
  <c r="AFT12" i="37"/>
  <c r="AFU12" i="37"/>
  <c r="AFV12" i="37"/>
  <c r="AFW12" i="37"/>
  <c r="AFX12" i="37"/>
  <c r="AFY12" i="37"/>
  <c r="AFZ12" i="37"/>
  <c r="AGA12" i="37"/>
  <c r="AGB12" i="37"/>
  <c r="AGC12" i="37"/>
  <c r="AGD12" i="37"/>
  <c r="AGE12" i="37"/>
  <c r="AGF12" i="37"/>
  <c r="AGG12" i="37"/>
  <c r="AGH12" i="37"/>
  <c r="AGI12" i="37"/>
  <c r="AGJ12" i="37"/>
  <c r="AGK12" i="37"/>
  <c r="AGL12" i="37"/>
  <c r="AGM12" i="37"/>
  <c r="AGN12" i="37"/>
  <c r="AGO12" i="37"/>
  <c r="AGP12" i="37"/>
  <c r="AGQ12" i="37"/>
  <c r="AGR12" i="37"/>
  <c r="AGS12" i="37"/>
  <c r="AGT12" i="37"/>
  <c r="AGU12" i="37"/>
  <c r="AGV12" i="37"/>
  <c r="AGW12" i="37"/>
  <c r="AGX12" i="37"/>
  <c r="AGY12" i="37"/>
  <c r="AGZ12" i="37"/>
  <c r="AHA12" i="37"/>
  <c r="AHB12" i="37"/>
  <c r="AHC12" i="37"/>
  <c r="AHD12" i="37"/>
  <c r="AHE12" i="37"/>
  <c r="AHF12" i="37"/>
  <c r="AHG12" i="37"/>
  <c r="AHH12" i="37"/>
  <c r="AHI12" i="37"/>
  <c r="AHJ12" i="37"/>
  <c r="AHK12" i="37"/>
  <c r="AHL12" i="37"/>
  <c r="AHM12" i="37"/>
  <c r="AHN12" i="37"/>
  <c r="AHO12" i="37"/>
  <c r="AHP12" i="37"/>
  <c r="AHQ12" i="37"/>
  <c r="AHR12" i="37"/>
  <c r="AHS12" i="37"/>
  <c r="AHT12" i="37"/>
  <c r="AHU12" i="37"/>
  <c r="AHV12" i="37"/>
  <c r="AHW12" i="37"/>
  <c r="AHX12" i="37"/>
  <c r="AHY12" i="37"/>
  <c r="AHZ12" i="37"/>
  <c r="AIA12" i="37"/>
  <c r="AIB12" i="37"/>
  <c r="AIC12" i="37"/>
  <c r="AID12" i="37"/>
  <c r="AIE12" i="37"/>
  <c r="AIF12" i="37"/>
  <c r="AIG12" i="37"/>
  <c r="AIH12" i="37"/>
  <c r="AII12" i="37"/>
  <c r="AIJ12" i="37"/>
  <c r="AIK12" i="37"/>
  <c r="AIL12" i="37"/>
  <c r="AIM12" i="37"/>
  <c r="AIN12" i="37"/>
  <c r="AIO12" i="37"/>
  <c r="AIP12" i="37"/>
  <c r="AIQ12" i="37"/>
  <c r="AIR12" i="37"/>
  <c r="AIS12" i="37"/>
  <c r="AIT12" i="37"/>
  <c r="AIU12" i="37"/>
  <c r="AIV12" i="37"/>
  <c r="AIW12" i="37"/>
  <c r="AIX12" i="37"/>
  <c r="AIY12" i="37"/>
  <c r="AIZ12" i="37"/>
  <c r="AJA12" i="37"/>
  <c r="AJB12" i="37"/>
  <c r="AJC12" i="37"/>
  <c r="AJD12" i="37"/>
  <c r="AJE12" i="37"/>
  <c r="AJF12" i="37"/>
  <c r="AJG12" i="37"/>
  <c r="AJH12" i="37"/>
  <c r="AJI12" i="37"/>
  <c r="AJJ12" i="37"/>
  <c r="AJK12" i="37"/>
  <c r="AJL12" i="37"/>
  <c r="AJM12" i="37"/>
  <c r="AJN12" i="37"/>
  <c r="AJO12" i="37"/>
  <c r="AJP12" i="37"/>
  <c r="AJQ12" i="37"/>
  <c r="AJR12" i="37"/>
  <c r="AJS12" i="37"/>
  <c r="AJT12" i="37"/>
  <c r="AJU12" i="37"/>
  <c r="AJV12" i="37"/>
  <c r="AJW12" i="37"/>
  <c r="AJX12" i="37"/>
  <c r="AJY12" i="37"/>
  <c r="AJZ12" i="37"/>
  <c r="AKA12" i="37"/>
  <c r="AKB12" i="37"/>
  <c r="AKC12" i="37"/>
  <c r="AKD12" i="37"/>
  <c r="AKE12" i="37"/>
  <c r="AKF12" i="37"/>
  <c r="AKG12" i="37"/>
  <c r="AKH12" i="37"/>
  <c r="AKI12" i="37"/>
  <c r="AKJ12" i="37"/>
  <c r="AKK12" i="37"/>
  <c r="AKL12" i="37"/>
  <c r="AKM12" i="37"/>
  <c r="AKN12" i="37"/>
  <c r="AKO12" i="37"/>
  <c r="AKP12" i="37"/>
  <c r="AKQ12" i="37"/>
  <c r="AKR12" i="37"/>
  <c r="AKS12" i="37"/>
  <c r="AKT12" i="37"/>
  <c r="AKU12" i="37"/>
  <c r="AKV12" i="37"/>
  <c r="AKW12" i="37"/>
  <c r="AKX12" i="37"/>
  <c r="AKY12" i="37"/>
  <c r="AKZ12" i="37"/>
  <c r="ALA12" i="37"/>
  <c r="ALB12" i="37"/>
  <c r="ALC12" i="37"/>
  <c r="ALD12" i="37"/>
  <c r="ALE12" i="37"/>
  <c r="ALF12" i="37"/>
  <c r="ALG12" i="37"/>
  <c r="ALH12" i="37"/>
  <c r="ALI12" i="37"/>
  <c r="ALJ12" i="37"/>
  <c r="ALK12" i="37"/>
  <c r="ALL12" i="37"/>
  <c r="ALM12" i="37"/>
  <c r="ALN12" i="37"/>
  <c r="ALO12" i="37"/>
  <c r="ALP12" i="37"/>
  <c r="ALQ12" i="37"/>
  <c r="ALR12" i="37"/>
  <c r="ALS12" i="37"/>
  <c r="ALT12" i="37"/>
  <c r="ALU12" i="37"/>
  <c r="ALV12" i="37"/>
  <c r="ALW12" i="37"/>
  <c r="ALX12" i="37"/>
  <c r="ALY12" i="37"/>
  <c r="ALZ12" i="37"/>
  <c r="AMA12" i="37"/>
  <c r="AMB12" i="37"/>
  <c r="AMC12" i="37"/>
  <c r="AMD12" i="37"/>
  <c r="AME12" i="37"/>
  <c r="AMF12" i="37"/>
  <c r="AMG12" i="37"/>
  <c r="AMH12" i="37"/>
  <c r="AMI12" i="37"/>
  <c r="AMJ12" i="37"/>
  <c r="AMK12" i="37"/>
  <c r="AML12" i="37"/>
  <c r="AMM12" i="37"/>
  <c r="AMN12" i="37"/>
  <c r="AMO12" i="37"/>
  <c r="AMP12" i="37"/>
  <c r="AMQ12" i="37"/>
  <c r="AMR12" i="37"/>
  <c r="AMS12" i="37"/>
  <c r="AMT12" i="37"/>
  <c r="AMU12" i="37"/>
  <c r="AMV12" i="37"/>
  <c r="AMW12" i="37"/>
  <c r="AMX12" i="37"/>
  <c r="AMY12" i="37"/>
  <c r="AMZ12" i="37"/>
  <c r="ANA12" i="37"/>
  <c r="ANB12" i="37"/>
  <c r="ANC12" i="37"/>
  <c r="AND12" i="37"/>
  <c r="ANE12" i="37"/>
  <c r="ANF12" i="37"/>
  <c r="ANG12" i="37"/>
  <c r="ANH12" i="37"/>
  <c r="ANI12" i="37"/>
  <c r="ANJ12" i="37"/>
  <c r="ANK12" i="37"/>
  <c r="ANL12" i="37"/>
  <c r="ANM12" i="37"/>
  <c r="ANN12" i="37"/>
  <c r="ANO12" i="37"/>
  <c r="ANP12" i="37"/>
  <c r="ANQ12" i="37"/>
  <c r="ANR12" i="37"/>
  <c r="ANS12" i="37"/>
  <c r="ANT12" i="37"/>
  <c r="ANU12" i="37"/>
  <c r="ANV12" i="37"/>
  <c r="ANW12" i="37"/>
  <c r="ANX12" i="37"/>
  <c r="ANY12" i="37"/>
  <c r="ANZ12" i="37"/>
  <c r="AOA12" i="37"/>
  <c r="AOB12" i="37"/>
  <c r="AOC12" i="37"/>
  <c r="AOD12" i="37"/>
  <c r="AOE12" i="37"/>
  <c r="AOF12" i="37"/>
  <c r="AOG12" i="37"/>
  <c r="AOH12" i="37"/>
  <c r="AOI12" i="37"/>
  <c r="AOJ12" i="37"/>
  <c r="AOK12" i="37"/>
  <c r="AOL12" i="37"/>
  <c r="AOM12" i="37"/>
  <c r="AON12" i="37"/>
  <c r="AOO12" i="37"/>
  <c r="QI13" i="37"/>
  <c r="QJ13" i="37"/>
  <c r="QK13" i="37"/>
  <c r="QL13" i="37"/>
  <c r="QM13" i="37"/>
  <c r="QN13" i="37"/>
  <c r="QO13" i="37"/>
  <c r="QP13" i="37"/>
  <c r="QQ13" i="37"/>
  <c r="QR13" i="37"/>
  <c r="QS13" i="37"/>
  <c r="QT13" i="37"/>
  <c r="QU13" i="37"/>
  <c r="QV13" i="37"/>
  <c r="QW13" i="37"/>
  <c r="QX13" i="37"/>
  <c r="QY13" i="37"/>
  <c r="QZ13" i="37"/>
  <c r="RA13" i="37"/>
  <c r="RB13" i="37"/>
  <c r="RC13" i="37"/>
  <c r="RD13" i="37"/>
  <c r="RE13" i="37"/>
  <c r="RF13" i="37"/>
  <c r="RG13" i="37"/>
  <c r="RH13" i="37"/>
  <c r="RI13" i="37"/>
  <c r="RJ13" i="37"/>
  <c r="RK13" i="37"/>
  <c r="RL13" i="37"/>
  <c r="RM13" i="37"/>
  <c r="RN13" i="37"/>
  <c r="RO13" i="37"/>
  <c r="RP13" i="37"/>
  <c r="RQ13" i="37"/>
  <c r="RR13" i="37"/>
  <c r="RS13" i="37"/>
  <c r="RT13" i="37"/>
  <c r="RU13" i="37"/>
  <c r="RV13" i="37"/>
  <c r="RW13" i="37"/>
  <c r="RX13" i="37"/>
  <c r="RY13" i="37"/>
  <c r="RZ13" i="37"/>
  <c r="SA13" i="37"/>
  <c r="SB13" i="37"/>
  <c r="SC13" i="37"/>
  <c r="SD13" i="37"/>
  <c r="SE13" i="37"/>
  <c r="SF13" i="37"/>
  <c r="SG13" i="37"/>
  <c r="SH13" i="37"/>
  <c r="SI13" i="37"/>
  <c r="SJ13" i="37"/>
  <c r="SK13" i="37"/>
  <c r="SL13" i="37"/>
  <c r="SM13" i="37"/>
  <c r="SN13" i="37"/>
  <c r="SO13" i="37"/>
  <c r="SP13" i="37"/>
  <c r="SQ13" i="37"/>
  <c r="SR13" i="37"/>
  <c r="SS13" i="37"/>
  <c r="ST13" i="37"/>
  <c r="SU13" i="37"/>
  <c r="SV13" i="37"/>
  <c r="SW13" i="37"/>
  <c r="SX13" i="37"/>
  <c r="SY13" i="37"/>
  <c r="SZ13" i="37"/>
  <c r="TA13" i="37"/>
  <c r="TB13" i="37"/>
  <c r="TC13" i="37"/>
  <c r="TD13" i="37"/>
  <c r="TE13" i="37"/>
  <c r="TF13" i="37"/>
  <c r="TG13" i="37"/>
  <c r="TH13" i="37"/>
  <c r="TI13" i="37"/>
  <c r="TJ13" i="37"/>
  <c r="TK13" i="37"/>
  <c r="TL13" i="37"/>
  <c r="TM13" i="37"/>
  <c r="TN13" i="37"/>
  <c r="TO13" i="37"/>
  <c r="TP13" i="37"/>
  <c r="TQ13" i="37"/>
  <c r="TR13" i="37"/>
  <c r="TS13" i="37"/>
  <c r="TT13" i="37"/>
  <c r="TU13" i="37"/>
  <c r="TV13" i="37"/>
  <c r="TW13" i="37"/>
  <c r="TX13" i="37"/>
  <c r="TY13" i="37"/>
  <c r="TZ13" i="37"/>
  <c r="UA13" i="37"/>
  <c r="UB13" i="37"/>
  <c r="UC13" i="37"/>
  <c r="UD13" i="37"/>
  <c r="UE13" i="37"/>
  <c r="UF13" i="37"/>
  <c r="UG13" i="37"/>
  <c r="UH13" i="37"/>
  <c r="UI13" i="37"/>
  <c r="UJ13" i="37"/>
  <c r="UK13" i="37"/>
  <c r="UL13" i="37"/>
  <c r="UM13" i="37"/>
  <c r="UN13" i="37"/>
  <c r="UO13" i="37"/>
  <c r="UP13" i="37"/>
  <c r="UQ13" i="37"/>
  <c r="UR13" i="37"/>
  <c r="US13" i="37"/>
  <c r="UT13" i="37"/>
  <c r="UU13" i="37"/>
  <c r="UV13" i="37"/>
  <c r="UW13" i="37"/>
  <c r="UX13" i="37"/>
  <c r="UY13" i="37"/>
  <c r="UZ13" i="37"/>
  <c r="VA13" i="37"/>
  <c r="VB13" i="37"/>
  <c r="VC13" i="37"/>
  <c r="VD13" i="37"/>
  <c r="VE13" i="37"/>
  <c r="VF13" i="37"/>
  <c r="VG13" i="37"/>
  <c r="VH13" i="37"/>
  <c r="VI13" i="37"/>
  <c r="VJ13" i="37"/>
  <c r="VK13" i="37"/>
  <c r="VL13" i="37"/>
  <c r="VM13" i="37"/>
  <c r="VN13" i="37"/>
  <c r="VO13" i="37"/>
  <c r="VP13" i="37"/>
  <c r="VQ13" i="37"/>
  <c r="VR13" i="37"/>
  <c r="VS13" i="37"/>
  <c r="VT13" i="37"/>
  <c r="VU13" i="37"/>
  <c r="VV13" i="37"/>
  <c r="VW13" i="37"/>
  <c r="VX13" i="37"/>
  <c r="VY13" i="37"/>
  <c r="VZ13" i="37"/>
  <c r="WA13" i="37"/>
  <c r="WB13" i="37"/>
  <c r="WC13" i="37"/>
  <c r="WD13" i="37"/>
  <c r="WE13" i="37"/>
  <c r="WF13" i="37"/>
  <c r="WG13" i="37"/>
  <c r="WH13" i="37"/>
  <c r="WI13" i="37"/>
  <c r="WJ13" i="37"/>
  <c r="WK13" i="37"/>
  <c r="WL13" i="37"/>
  <c r="WM13" i="37"/>
  <c r="WN13" i="37"/>
  <c r="WO13" i="37"/>
  <c r="WP13" i="37"/>
  <c r="WQ13" i="37"/>
  <c r="WR13" i="37"/>
  <c r="WS13" i="37"/>
  <c r="WT13" i="37"/>
  <c r="WU13" i="37"/>
  <c r="WV13" i="37"/>
  <c r="WW13" i="37"/>
  <c r="WX13" i="37"/>
  <c r="WY13" i="37"/>
  <c r="WZ13" i="37"/>
  <c r="XA13" i="37"/>
  <c r="XB13" i="37"/>
  <c r="XC13" i="37"/>
  <c r="XD13" i="37"/>
  <c r="XE13" i="37"/>
  <c r="XF13" i="37"/>
  <c r="XG13" i="37"/>
  <c r="XH13" i="37"/>
  <c r="XI13" i="37"/>
  <c r="XJ13" i="37"/>
  <c r="XK13" i="37"/>
  <c r="XL13" i="37"/>
  <c r="XM13" i="37"/>
  <c r="XN13" i="37"/>
  <c r="XO13" i="37"/>
  <c r="XP13" i="37"/>
  <c r="XQ13" i="37"/>
  <c r="XR13" i="37"/>
  <c r="XS13" i="37"/>
  <c r="XT13" i="37"/>
  <c r="XU13" i="37"/>
  <c r="XV13" i="37"/>
  <c r="XW13" i="37"/>
  <c r="XX13" i="37"/>
  <c r="XY13" i="37"/>
  <c r="XZ13" i="37"/>
  <c r="YA13" i="37"/>
  <c r="YB13" i="37"/>
  <c r="YC13" i="37"/>
  <c r="YD13" i="37"/>
  <c r="YE13" i="37"/>
  <c r="YF13" i="37"/>
  <c r="YG13" i="37"/>
  <c r="YH13" i="37"/>
  <c r="YI13" i="37"/>
  <c r="YJ13" i="37"/>
  <c r="YK13" i="37"/>
  <c r="YL13" i="37"/>
  <c r="YM13" i="37"/>
  <c r="YN13" i="37"/>
  <c r="YO13" i="37"/>
  <c r="YP13" i="37"/>
  <c r="YQ13" i="37"/>
  <c r="YR13" i="37"/>
  <c r="YS13" i="37"/>
  <c r="YT13" i="37"/>
  <c r="YU13" i="37"/>
  <c r="YV13" i="37"/>
  <c r="YW13" i="37"/>
  <c r="YX13" i="37"/>
  <c r="YY13" i="37"/>
  <c r="YZ13" i="37"/>
  <c r="ZA13" i="37"/>
  <c r="ZB13" i="37"/>
  <c r="ZC13" i="37"/>
  <c r="ZD13" i="37"/>
  <c r="ZE13" i="37"/>
  <c r="ZF13" i="37"/>
  <c r="ZG13" i="37"/>
  <c r="ZH13" i="37"/>
  <c r="ZI13" i="37"/>
  <c r="ZJ13" i="37"/>
  <c r="ZK13" i="37"/>
  <c r="ZL13" i="37"/>
  <c r="ZM13" i="37"/>
  <c r="ZN13" i="37"/>
  <c r="ZO13" i="37"/>
  <c r="ZP13" i="37"/>
  <c r="ZQ13" i="37"/>
  <c r="ZR13" i="37"/>
  <c r="ZS13" i="37"/>
  <c r="ZT13" i="37"/>
  <c r="ZU13" i="37"/>
  <c r="ZV13" i="37"/>
  <c r="ZW13" i="37"/>
  <c r="ZX13" i="37"/>
  <c r="ZY13" i="37"/>
  <c r="ZZ13" i="37"/>
  <c r="AAA13" i="37"/>
  <c r="AAB13" i="37"/>
  <c r="AAC13" i="37"/>
  <c r="AAD13" i="37"/>
  <c r="AAE13" i="37"/>
  <c r="AAF13" i="37"/>
  <c r="AAG13" i="37"/>
  <c r="AAH13" i="37"/>
  <c r="AAI13" i="37"/>
  <c r="AAJ13" i="37"/>
  <c r="AAK13" i="37"/>
  <c r="AAL13" i="37"/>
  <c r="AAM13" i="37"/>
  <c r="AAN13" i="37"/>
  <c r="AAO13" i="37"/>
  <c r="AAP13" i="37"/>
  <c r="AAQ13" i="37"/>
  <c r="AAR13" i="37"/>
  <c r="AAS13" i="37"/>
  <c r="AAT13" i="37"/>
  <c r="AAU13" i="37"/>
  <c r="AAV13" i="37"/>
  <c r="AAW13" i="37"/>
  <c r="AAX13" i="37"/>
  <c r="AAY13" i="37"/>
  <c r="AAZ13" i="37"/>
  <c r="ABA13" i="37"/>
  <c r="ABB13" i="37"/>
  <c r="ABC13" i="37"/>
  <c r="ABD13" i="37"/>
  <c r="ABE13" i="37"/>
  <c r="ABF13" i="37"/>
  <c r="ABG13" i="37"/>
  <c r="ABH13" i="37"/>
  <c r="ABI13" i="37"/>
  <c r="ABJ13" i="37"/>
  <c r="ABK13" i="37"/>
  <c r="ABL13" i="37"/>
  <c r="ABM13" i="37"/>
  <c r="ABN13" i="37"/>
  <c r="ABO13" i="37"/>
  <c r="ABP13" i="37"/>
  <c r="ABQ13" i="37"/>
  <c r="ABR13" i="37"/>
  <c r="ABS13" i="37"/>
  <c r="ABT13" i="37"/>
  <c r="ABU13" i="37"/>
  <c r="ABV13" i="37"/>
  <c r="ABW13" i="37"/>
  <c r="ABX13" i="37"/>
  <c r="ABY13" i="37"/>
  <c r="ABZ13" i="37"/>
  <c r="ACA13" i="37"/>
  <c r="ACB13" i="37"/>
  <c r="ACC13" i="37"/>
  <c r="ACD13" i="37"/>
  <c r="ACE13" i="37"/>
  <c r="ACF13" i="37"/>
  <c r="ACG13" i="37"/>
  <c r="ACH13" i="37"/>
  <c r="ACI13" i="37"/>
  <c r="ACJ13" i="37"/>
  <c r="ACK13" i="37"/>
  <c r="ACL13" i="37"/>
  <c r="ACM13" i="37"/>
  <c r="ACN13" i="37"/>
  <c r="ACO13" i="37"/>
  <c r="ACP13" i="37"/>
  <c r="ACQ13" i="37"/>
  <c r="ACR13" i="37"/>
  <c r="ACS13" i="37"/>
  <c r="ACT13" i="37"/>
  <c r="ACU13" i="37"/>
  <c r="ACV13" i="37"/>
  <c r="ACW13" i="37"/>
  <c r="ACX13" i="37"/>
  <c r="ACY13" i="37"/>
  <c r="ACZ13" i="37"/>
  <c r="ADA13" i="37"/>
  <c r="ADB13" i="37"/>
  <c r="ADC13" i="37"/>
  <c r="ADD13" i="37"/>
  <c r="ADE13" i="37"/>
  <c r="ADF13" i="37"/>
  <c r="ADG13" i="37"/>
  <c r="ADH13" i="37"/>
  <c r="ADI13" i="37"/>
  <c r="ADJ13" i="37"/>
  <c r="ADK13" i="37"/>
  <c r="ADL13" i="37"/>
  <c r="ADM13" i="37"/>
  <c r="ADN13" i="37"/>
  <c r="ADO13" i="37"/>
  <c r="ADP13" i="37"/>
  <c r="ADQ13" i="37"/>
  <c r="ADR13" i="37"/>
  <c r="ADS13" i="37"/>
  <c r="ADT13" i="37"/>
  <c r="ADU13" i="37"/>
  <c r="ADV13" i="37"/>
  <c r="ADW13" i="37"/>
  <c r="ADX13" i="37"/>
  <c r="ADY13" i="37"/>
  <c r="ADZ13" i="37"/>
  <c r="AEA13" i="37"/>
  <c r="AEB13" i="37"/>
  <c r="AEC13" i="37"/>
  <c r="AED13" i="37"/>
  <c r="AEE13" i="37"/>
  <c r="AEF13" i="37"/>
  <c r="AEG13" i="37"/>
  <c r="AEH13" i="37"/>
  <c r="AEI13" i="37"/>
  <c r="AEJ13" i="37"/>
  <c r="AEK13" i="37"/>
  <c r="AEL13" i="37"/>
  <c r="AEM13" i="37"/>
  <c r="AEN13" i="37"/>
  <c r="AEO13" i="37"/>
  <c r="AEP13" i="37"/>
  <c r="AEQ13" i="37"/>
  <c r="AER13" i="37"/>
  <c r="AES13" i="37"/>
  <c r="AET13" i="37"/>
  <c r="AEU13" i="37"/>
  <c r="AEV13" i="37"/>
  <c r="AEW13" i="37"/>
  <c r="AEX13" i="37"/>
  <c r="AEY13" i="37"/>
  <c r="AEZ13" i="37"/>
  <c r="AFA13" i="37"/>
  <c r="AFB13" i="37"/>
  <c r="AFC13" i="37"/>
  <c r="AFD13" i="37"/>
  <c r="AFE13" i="37"/>
  <c r="AFF13" i="37"/>
  <c r="AFG13" i="37"/>
  <c r="AFH13" i="37"/>
  <c r="AFI13" i="37"/>
  <c r="AFJ13" i="37"/>
  <c r="AFK13" i="37"/>
  <c r="AFL13" i="37"/>
  <c r="AFM13" i="37"/>
  <c r="AFN13" i="37"/>
  <c r="AFO13" i="37"/>
  <c r="AFP13" i="37"/>
  <c r="AFQ13" i="37"/>
  <c r="AFR13" i="37"/>
  <c r="AFS13" i="37"/>
  <c r="AFT13" i="37"/>
  <c r="AFU13" i="37"/>
  <c r="AFV13" i="37"/>
  <c r="AFW13" i="37"/>
  <c r="AFX13" i="37"/>
  <c r="AFY13" i="37"/>
  <c r="AFZ13" i="37"/>
  <c r="AGA13" i="37"/>
  <c r="AGB13" i="37"/>
  <c r="AGC13" i="37"/>
  <c r="AGD13" i="37"/>
  <c r="AGE13" i="37"/>
  <c r="AGF13" i="37"/>
  <c r="AGG13" i="37"/>
  <c r="AGH13" i="37"/>
  <c r="AGI13" i="37"/>
  <c r="AGJ13" i="37"/>
  <c r="AGK13" i="37"/>
  <c r="AGL13" i="37"/>
  <c r="AGM13" i="37"/>
  <c r="AGN13" i="37"/>
  <c r="AGO13" i="37"/>
  <c r="AGP13" i="37"/>
  <c r="AGQ13" i="37"/>
  <c r="AGR13" i="37"/>
  <c r="AGS13" i="37"/>
  <c r="AGT13" i="37"/>
  <c r="AGU13" i="37"/>
  <c r="AGV13" i="37"/>
  <c r="AGW13" i="37"/>
  <c r="AGX13" i="37"/>
  <c r="AGY13" i="37"/>
  <c r="AGZ13" i="37"/>
  <c r="AHA13" i="37"/>
  <c r="AHB13" i="37"/>
  <c r="AHC13" i="37"/>
  <c r="AHD13" i="37"/>
  <c r="AHE13" i="37"/>
  <c r="AHF13" i="37"/>
  <c r="AHG13" i="37"/>
  <c r="AHH13" i="37"/>
  <c r="AHI13" i="37"/>
  <c r="AHJ13" i="37"/>
  <c r="AHK13" i="37"/>
  <c r="AHL13" i="37"/>
  <c r="AHM13" i="37"/>
  <c r="AHN13" i="37"/>
  <c r="AHO13" i="37"/>
  <c r="AHP13" i="37"/>
  <c r="AHQ13" i="37"/>
  <c r="AHR13" i="37"/>
  <c r="AHS13" i="37"/>
  <c r="AHT13" i="37"/>
  <c r="AHU13" i="37"/>
  <c r="AHV13" i="37"/>
  <c r="AHW13" i="37"/>
  <c r="AHX13" i="37"/>
  <c r="AHY13" i="37"/>
  <c r="AHZ13" i="37"/>
  <c r="AIA13" i="37"/>
  <c r="AIB13" i="37"/>
  <c r="AIC13" i="37"/>
  <c r="AID13" i="37"/>
  <c r="AIE13" i="37"/>
  <c r="AIF13" i="37"/>
  <c r="AIG13" i="37"/>
  <c r="AIH13" i="37"/>
  <c r="AII13" i="37"/>
  <c r="AIJ13" i="37"/>
  <c r="AIK13" i="37"/>
  <c r="AIL13" i="37"/>
  <c r="AIM13" i="37"/>
  <c r="AIN13" i="37"/>
  <c r="AIO13" i="37"/>
  <c r="AIP13" i="37"/>
  <c r="AIQ13" i="37"/>
  <c r="AIR13" i="37"/>
  <c r="AIS13" i="37"/>
  <c r="AIT13" i="37"/>
  <c r="AIU13" i="37"/>
  <c r="AIV13" i="37"/>
  <c r="AIW13" i="37"/>
  <c r="AIX13" i="37"/>
  <c r="AIY13" i="37"/>
  <c r="AIZ13" i="37"/>
  <c r="AJA13" i="37"/>
  <c r="AJB13" i="37"/>
  <c r="AJC13" i="37"/>
  <c r="AJD13" i="37"/>
  <c r="AJE13" i="37"/>
  <c r="AJF13" i="37"/>
  <c r="AJG13" i="37"/>
  <c r="AJH13" i="37"/>
  <c r="AJI13" i="37"/>
  <c r="AJJ13" i="37"/>
  <c r="AJK13" i="37"/>
  <c r="AJL13" i="37"/>
  <c r="AJM13" i="37"/>
  <c r="AJN13" i="37"/>
  <c r="AJO13" i="37"/>
  <c r="AJP13" i="37"/>
  <c r="AJQ13" i="37"/>
  <c r="AJR13" i="37"/>
  <c r="AJS13" i="37"/>
  <c r="AJT13" i="37"/>
  <c r="AJU13" i="37"/>
  <c r="AJV13" i="37"/>
  <c r="AJW13" i="37"/>
  <c r="AJX13" i="37"/>
  <c r="AJY13" i="37"/>
  <c r="AJZ13" i="37"/>
  <c r="AKA13" i="37"/>
  <c r="AKB13" i="37"/>
  <c r="AKC13" i="37"/>
  <c r="AKD13" i="37"/>
  <c r="AKE13" i="37"/>
  <c r="AKF13" i="37"/>
  <c r="AKG13" i="37"/>
  <c r="AKH13" i="37"/>
  <c r="AKI13" i="37"/>
  <c r="AKJ13" i="37"/>
  <c r="AKK13" i="37"/>
  <c r="AKL13" i="37"/>
  <c r="AKM13" i="37"/>
  <c r="AKN13" i="37"/>
  <c r="AKO13" i="37"/>
  <c r="AKP13" i="37"/>
  <c r="AKQ13" i="37"/>
  <c r="AKR13" i="37"/>
  <c r="AKS13" i="37"/>
  <c r="AKT13" i="37"/>
  <c r="AKU13" i="37"/>
  <c r="AKV13" i="37"/>
  <c r="AKW13" i="37"/>
  <c r="AKX13" i="37"/>
  <c r="AKY13" i="37"/>
  <c r="AKZ13" i="37"/>
  <c r="ALA13" i="37"/>
  <c r="ALB13" i="37"/>
  <c r="ALC13" i="37"/>
  <c r="ALD13" i="37"/>
  <c r="ALE13" i="37"/>
  <c r="ALF13" i="37"/>
  <c r="ALG13" i="37"/>
  <c r="ALH13" i="37"/>
  <c r="ALI13" i="37"/>
  <c r="ALJ13" i="37"/>
  <c r="ALK13" i="37"/>
  <c r="ALL13" i="37"/>
  <c r="ALM13" i="37"/>
  <c r="ALN13" i="37"/>
  <c r="ALO13" i="37"/>
  <c r="ALP13" i="37"/>
  <c r="ALQ13" i="37"/>
  <c r="ALR13" i="37"/>
  <c r="ALS13" i="37"/>
  <c r="ALT13" i="37"/>
  <c r="ALU13" i="37"/>
  <c r="ALV13" i="37"/>
  <c r="ALW13" i="37"/>
  <c r="ALX13" i="37"/>
  <c r="ALY13" i="37"/>
  <c r="ALZ13" i="37"/>
  <c r="AMA13" i="37"/>
  <c r="AMB13" i="37"/>
  <c r="AMC13" i="37"/>
  <c r="AMD13" i="37"/>
  <c r="AME13" i="37"/>
  <c r="AMF13" i="37"/>
  <c r="AMG13" i="37"/>
  <c r="AMH13" i="37"/>
  <c r="AMI13" i="37"/>
  <c r="AMJ13" i="37"/>
  <c r="AMK13" i="37"/>
  <c r="AML13" i="37"/>
  <c r="AMM13" i="37"/>
  <c r="AMN13" i="37"/>
  <c r="AMO13" i="37"/>
  <c r="AMP13" i="37"/>
  <c r="AMQ13" i="37"/>
  <c r="AMR13" i="37"/>
  <c r="AMS13" i="37"/>
  <c r="AMT13" i="37"/>
  <c r="AMU13" i="37"/>
  <c r="AMV13" i="37"/>
  <c r="AMW13" i="37"/>
  <c r="AMX13" i="37"/>
  <c r="AMY13" i="37"/>
  <c r="AMZ13" i="37"/>
  <c r="ANA13" i="37"/>
  <c r="ANB13" i="37"/>
  <c r="ANC13" i="37"/>
  <c r="AND13" i="37"/>
  <c r="ANE13" i="37"/>
  <c r="ANF13" i="37"/>
  <c r="ANG13" i="37"/>
  <c r="ANH13" i="37"/>
  <c r="ANI13" i="37"/>
  <c r="ANJ13" i="37"/>
  <c r="ANK13" i="37"/>
  <c r="ANL13" i="37"/>
  <c r="ANM13" i="37"/>
  <c r="ANN13" i="37"/>
  <c r="ANO13" i="37"/>
  <c r="ANP13" i="37"/>
  <c r="ANQ13" i="37"/>
  <c r="ANR13" i="37"/>
  <c r="ANS13" i="37"/>
  <c r="ANT13" i="37"/>
  <c r="ANU13" i="37"/>
  <c r="ANV13" i="37"/>
  <c r="ANW13" i="37"/>
  <c r="ANX13" i="37"/>
  <c r="ANY13" i="37"/>
  <c r="ANZ13" i="37"/>
  <c r="AOA13" i="37"/>
  <c r="AOB13" i="37"/>
  <c r="AOC13" i="37"/>
  <c r="AOD13" i="37"/>
  <c r="AOE13" i="37"/>
  <c r="AOF13" i="37"/>
  <c r="AOG13" i="37"/>
  <c r="AOH13" i="37"/>
  <c r="AOI13" i="37"/>
  <c r="AOJ13" i="37"/>
  <c r="AOK13" i="37"/>
  <c r="AOL13" i="37"/>
  <c r="AOM13" i="37"/>
  <c r="AON13" i="37"/>
  <c r="AOO13" i="37"/>
  <c r="QI14" i="37"/>
  <c r="QJ14" i="37"/>
  <c r="QK14" i="37"/>
  <c r="QL14" i="37"/>
  <c r="QM14" i="37"/>
  <c r="QN14" i="37"/>
  <c r="QO14" i="37"/>
  <c r="QP14" i="37"/>
  <c r="QQ14" i="37"/>
  <c r="QR14" i="37"/>
  <c r="QS14" i="37"/>
  <c r="QT14" i="37"/>
  <c r="QU14" i="37"/>
  <c r="QV14" i="37"/>
  <c r="QW14" i="37"/>
  <c r="QX14" i="37"/>
  <c r="QY14" i="37"/>
  <c r="QZ14" i="37"/>
  <c r="RA14" i="37"/>
  <c r="RB14" i="37"/>
  <c r="RC14" i="37"/>
  <c r="RD14" i="37"/>
  <c r="RE14" i="37"/>
  <c r="RF14" i="37"/>
  <c r="RG14" i="37"/>
  <c r="RH14" i="37"/>
  <c r="RI14" i="37"/>
  <c r="RJ14" i="37"/>
  <c r="RK14" i="37"/>
  <c r="RL14" i="37"/>
  <c r="RM14" i="37"/>
  <c r="RN14" i="37"/>
  <c r="RO14" i="37"/>
  <c r="RP14" i="37"/>
  <c r="RQ14" i="37"/>
  <c r="RR14" i="37"/>
  <c r="RS14" i="37"/>
  <c r="RT14" i="37"/>
  <c r="RU14" i="37"/>
  <c r="RV14" i="37"/>
  <c r="RW14" i="37"/>
  <c r="RX14" i="37"/>
  <c r="RY14" i="37"/>
  <c r="RZ14" i="37"/>
  <c r="SA14" i="37"/>
  <c r="SB14" i="37"/>
  <c r="SC14" i="37"/>
  <c r="SD14" i="37"/>
  <c r="SE14" i="37"/>
  <c r="SF14" i="37"/>
  <c r="SG14" i="37"/>
  <c r="SH14" i="37"/>
  <c r="SI14" i="37"/>
  <c r="SJ14" i="37"/>
  <c r="SK14" i="37"/>
  <c r="SL14" i="37"/>
  <c r="SM14" i="37"/>
  <c r="SN14" i="37"/>
  <c r="SO14" i="37"/>
  <c r="SP14" i="37"/>
  <c r="SQ14" i="37"/>
  <c r="SR14" i="37"/>
  <c r="SS14" i="37"/>
  <c r="ST14" i="37"/>
  <c r="SU14" i="37"/>
  <c r="SV14" i="37"/>
  <c r="SW14" i="37"/>
  <c r="SX14" i="37"/>
  <c r="SY14" i="37"/>
  <c r="SZ14" i="37"/>
  <c r="TA14" i="37"/>
  <c r="TB14" i="37"/>
  <c r="TC14" i="37"/>
  <c r="TD14" i="37"/>
  <c r="TE14" i="37"/>
  <c r="TF14" i="37"/>
  <c r="TG14" i="37"/>
  <c r="TH14" i="37"/>
  <c r="TI14" i="37"/>
  <c r="TJ14" i="37"/>
  <c r="TK14" i="37"/>
  <c r="TL14" i="37"/>
  <c r="TM14" i="37"/>
  <c r="TN14" i="37"/>
  <c r="TO14" i="37"/>
  <c r="TP14" i="37"/>
  <c r="TQ14" i="37"/>
  <c r="TR14" i="37"/>
  <c r="TS14" i="37"/>
  <c r="TT14" i="37"/>
  <c r="TU14" i="37"/>
  <c r="TV14" i="37"/>
  <c r="TW14" i="37"/>
  <c r="TX14" i="37"/>
  <c r="TY14" i="37"/>
  <c r="TZ14" i="37"/>
  <c r="UA14" i="37"/>
  <c r="UB14" i="37"/>
  <c r="UC14" i="37"/>
  <c r="UD14" i="37"/>
  <c r="UE14" i="37"/>
  <c r="UF14" i="37"/>
  <c r="UG14" i="37"/>
  <c r="UH14" i="37"/>
  <c r="UI14" i="37"/>
  <c r="UJ14" i="37"/>
  <c r="UK14" i="37"/>
  <c r="UL14" i="37"/>
  <c r="UM14" i="37"/>
  <c r="UN14" i="37"/>
  <c r="UO14" i="37"/>
  <c r="UP14" i="37"/>
  <c r="UQ14" i="37"/>
  <c r="UR14" i="37"/>
  <c r="US14" i="37"/>
  <c r="UT14" i="37"/>
  <c r="UU14" i="37"/>
  <c r="UV14" i="37"/>
  <c r="UW14" i="37"/>
  <c r="UX14" i="37"/>
  <c r="UY14" i="37"/>
  <c r="UZ14" i="37"/>
  <c r="VA14" i="37"/>
  <c r="VB14" i="37"/>
  <c r="VC14" i="37"/>
  <c r="VD14" i="37"/>
  <c r="VE14" i="37"/>
  <c r="VF14" i="37"/>
  <c r="VG14" i="37"/>
  <c r="VH14" i="37"/>
  <c r="VI14" i="37"/>
  <c r="VJ14" i="37"/>
  <c r="VK14" i="37"/>
  <c r="VL14" i="37"/>
  <c r="VM14" i="37"/>
  <c r="VN14" i="37"/>
  <c r="VO14" i="37"/>
  <c r="VP14" i="37"/>
  <c r="VQ14" i="37"/>
  <c r="VR14" i="37"/>
  <c r="VS14" i="37"/>
  <c r="VT14" i="37"/>
  <c r="VU14" i="37"/>
  <c r="VV14" i="37"/>
  <c r="VW14" i="37"/>
  <c r="VX14" i="37"/>
  <c r="VY14" i="37"/>
  <c r="VZ14" i="37"/>
  <c r="WA14" i="37"/>
  <c r="WB14" i="37"/>
  <c r="WC14" i="37"/>
  <c r="WD14" i="37"/>
  <c r="WE14" i="37"/>
  <c r="WF14" i="37"/>
  <c r="WG14" i="37"/>
  <c r="WH14" i="37"/>
  <c r="WI14" i="37"/>
  <c r="WJ14" i="37"/>
  <c r="WK14" i="37"/>
  <c r="WL14" i="37"/>
  <c r="WM14" i="37"/>
  <c r="WN14" i="37"/>
  <c r="WO14" i="37"/>
  <c r="WP14" i="37"/>
  <c r="WQ14" i="37"/>
  <c r="WR14" i="37"/>
  <c r="WS14" i="37"/>
  <c r="WT14" i="37"/>
  <c r="WU14" i="37"/>
  <c r="WV14" i="37"/>
  <c r="WW14" i="37"/>
  <c r="WX14" i="37"/>
  <c r="WY14" i="37"/>
  <c r="WZ14" i="37"/>
  <c r="XA14" i="37"/>
  <c r="XB14" i="37"/>
  <c r="XC14" i="37"/>
  <c r="XD14" i="37"/>
  <c r="XE14" i="37"/>
  <c r="XF14" i="37"/>
  <c r="XG14" i="37"/>
  <c r="XH14" i="37"/>
  <c r="XI14" i="37"/>
  <c r="XJ14" i="37"/>
  <c r="XK14" i="37"/>
  <c r="XL14" i="37"/>
  <c r="XM14" i="37"/>
  <c r="XN14" i="37"/>
  <c r="XO14" i="37"/>
  <c r="XP14" i="37"/>
  <c r="XQ14" i="37"/>
  <c r="XR14" i="37"/>
  <c r="XS14" i="37"/>
  <c r="XT14" i="37"/>
  <c r="XU14" i="37"/>
  <c r="XV14" i="37"/>
  <c r="XW14" i="37"/>
  <c r="XX14" i="37"/>
  <c r="XY14" i="37"/>
  <c r="XZ14" i="37"/>
  <c r="YA14" i="37"/>
  <c r="YB14" i="37"/>
  <c r="YC14" i="37"/>
  <c r="YD14" i="37"/>
  <c r="YE14" i="37"/>
  <c r="YF14" i="37"/>
  <c r="YG14" i="37"/>
  <c r="YH14" i="37"/>
  <c r="YI14" i="37"/>
  <c r="YJ14" i="37"/>
  <c r="YK14" i="37"/>
  <c r="YL14" i="37"/>
  <c r="YM14" i="37"/>
  <c r="YN14" i="37"/>
  <c r="YO14" i="37"/>
  <c r="YP14" i="37"/>
  <c r="YQ14" i="37"/>
  <c r="YR14" i="37"/>
  <c r="YS14" i="37"/>
  <c r="YT14" i="37"/>
  <c r="YU14" i="37"/>
  <c r="YV14" i="37"/>
  <c r="YW14" i="37"/>
  <c r="YX14" i="37"/>
  <c r="YY14" i="37"/>
  <c r="YZ14" i="37"/>
  <c r="ZA14" i="37"/>
  <c r="ZB14" i="37"/>
  <c r="ZC14" i="37"/>
  <c r="ZD14" i="37"/>
  <c r="ZE14" i="37"/>
  <c r="ZF14" i="37"/>
  <c r="ZG14" i="37"/>
  <c r="ZH14" i="37"/>
  <c r="ZI14" i="37"/>
  <c r="ZJ14" i="37"/>
  <c r="ZK14" i="37"/>
  <c r="ZL14" i="37"/>
  <c r="ZM14" i="37"/>
  <c r="ZN14" i="37"/>
  <c r="ZO14" i="37"/>
  <c r="ZP14" i="37"/>
  <c r="ZQ14" i="37"/>
  <c r="ZR14" i="37"/>
  <c r="ZS14" i="37"/>
  <c r="ZT14" i="37"/>
  <c r="ZU14" i="37"/>
  <c r="ZV14" i="37"/>
  <c r="ZW14" i="37"/>
  <c r="ZX14" i="37"/>
  <c r="ZY14" i="37"/>
  <c r="ZZ14" i="37"/>
  <c r="AAA14" i="37"/>
  <c r="AAB14" i="37"/>
  <c r="AAC14" i="37"/>
  <c r="AAD14" i="37"/>
  <c r="AAE14" i="37"/>
  <c r="AAF14" i="37"/>
  <c r="AAG14" i="37"/>
  <c r="AAH14" i="37"/>
  <c r="AAI14" i="37"/>
  <c r="AAJ14" i="37"/>
  <c r="AAK14" i="37"/>
  <c r="AAL14" i="37"/>
  <c r="AAM14" i="37"/>
  <c r="AAN14" i="37"/>
  <c r="AAO14" i="37"/>
  <c r="AAP14" i="37"/>
  <c r="AAQ14" i="37"/>
  <c r="AAR14" i="37"/>
  <c r="AAS14" i="37"/>
  <c r="AAT14" i="37"/>
  <c r="AAU14" i="37"/>
  <c r="AAV14" i="37"/>
  <c r="AAW14" i="37"/>
  <c r="AAX14" i="37"/>
  <c r="AAY14" i="37"/>
  <c r="AAZ14" i="37"/>
  <c r="ABA14" i="37"/>
  <c r="ABB14" i="37"/>
  <c r="ABC14" i="37"/>
  <c r="ABD14" i="37"/>
  <c r="ABE14" i="37"/>
  <c r="ABF14" i="37"/>
  <c r="ABG14" i="37"/>
  <c r="ABH14" i="37"/>
  <c r="ABI14" i="37"/>
  <c r="ABJ14" i="37"/>
  <c r="ABK14" i="37"/>
  <c r="ABL14" i="37"/>
  <c r="ABM14" i="37"/>
  <c r="ABN14" i="37"/>
  <c r="ABO14" i="37"/>
  <c r="ABP14" i="37"/>
  <c r="ABQ14" i="37"/>
  <c r="ABR14" i="37"/>
  <c r="ABS14" i="37"/>
  <c r="ABT14" i="37"/>
  <c r="ABU14" i="37"/>
  <c r="ABV14" i="37"/>
  <c r="ABW14" i="37"/>
  <c r="ABX14" i="37"/>
  <c r="ABY14" i="37"/>
  <c r="ABZ14" i="37"/>
  <c r="ACA14" i="37"/>
  <c r="ACB14" i="37"/>
  <c r="ACC14" i="37"/>
  <c r="ACD14" i="37"/>
  <c r="ACE14" i="37"/>
  <c r="ACF14" i="37"/>
  <c r="ACG14" i="37"/>
  <c r="ACH14" i="37"/>
  <c r="ACI14" i="37"/>
  <c r="ACJ14" i="37"/>
  <c r="ACK14" i="37"/>
  <c r="ACL14" i="37"/>
  <c r="ACM14" i="37"/>
  <c r="ACN14" i="37"/>
  <c r="ACO14" i="37"/>
  <c r="ACP14" i="37"/>
  <c r="ACQ14" i="37"/>
  <c r="ACR14" i="37"/>
  <c r="ACS14" i="37"/>
  <c r="ACT14" i="37"/>
  <c r="ACU14" i="37"/>
  <c r="ACV14" i="37"/>
  <c r="ACW14" i="37"/>
  <c r="ACX14" i="37"/>
  <c r="ACY14" i="37"/>
  <c r="ACZ14" i="37"/>
  <c r="ADA14" i="37"/>
  <c r="ADB14" i="37"/>
  <c r="ADC14" i="37"/>
  <c r="ADD14" i="37"/>
  <c r="ADE14" i="37"/>
  <c r="ADF14" i="37"/>
  <c r="ADG14" i="37"/>
  <c r="ADH14" i="37"/>
  <c r="ADI14" i="37"/>
  <c r="ADJ14" i="37"/>
  <c r="ADK14" i="37"/>
  <c r="ADL14" i="37"/>
  <c r="ADM14" i="37"/>
  <c r="ADN14" i="37"/>
  <c r="ADO14" i="37"/>
  <c r="ADP14" i="37"/>
  <c r="ADQ14" i="37"/>
  <c r="ADR14" i="37"/>
  <c r="ADS14" i="37"/>
  <c r="ADT14" i="37"/>
  <c r="ADU14" i="37"/>
  <c r="ADV14" i="37"/>
  <c r="ADW14" i="37"/>
  <c r="ADX14" i="37"/>
  <c r="ADY14" i="37"/>
  <c r="ADZ14" i="37"/>
  <c r="AEA14" i="37"/>
  <c r="AEB14" i="37"/>
  <c r="AEC14" i="37"/>
  <c r="AED14" i="37"/>
  <c r="AEE14" i="37"/>
  <c r="AEF14" i="37"/>
  <c r="AEG14" i="37"/>
  <c r="AEH14" i="37"/>
  <c r="AEI14" i="37"/>
  <c r="AEJ14" i="37"/>
  <c r="AEK14" i="37"/>
  <c r="AEL14" i="37"/>
  <c r="AEM14" i="37"/>
  <c r="AEN14" i="37"/>
  <c r="AEO14" i="37"/>
  <c r="AEP14" i="37"/>
  <c r="AEQ14" i="37"/>
  <c r="AER14" i="37"/>
  <c r="AES14" i="37"/>
  <c r="AET14" i="37"/>
  <c r="AEU14" i="37"/>
  <c r="AEV14" i="37"/>
  <c r="AEW14" i="37"/>
  <c r="AEX14" i="37"/>
  <c r="AEY14" i="37"/>
  <c r="AEZ14" i="37"/>
  <c r="AFA14" i="37"/>
  <c r="AFB14" i="37"/>
  <c r="AFC14" i="37"/>
  <c r="AFD14" i="37"/>
  <c r="AFE14" i="37"/>
  <c r="AFF14" i="37"/>
  <c r="AFG14" i="37"/>
  <c r="AFH14" i="37"/>
  <c r="AFI14" i="37"/>
  <c r="AFJ14" i="37"/>
  <c r="AFK14" i="37"/>
  <c r="AFL14" i="37"/>
  <c r="AFM14" i="37"/>
  <c r="AFN14" i="37"/>
  <c r="AFO14" i="37"/>
  <c r="AFP14" i="37"/>
  <c r="AFQ14" i="37"/>
  <c r="AFR14" i="37"/>
  <c r="AFS14" i="37"/>
  <c r="AFT14" i="37"/>
  <c r="AFU14" i="37"/>
  <c r="AFV14" i="37"/>
  <c r="AFW14" i="37"/>
  <c r="AFX14" i="37"/>
  <c r="AFY14" i="37"/>
  <c r="AFZ14" i="37"/>
  <c r="AGA14" i="37"/>
  <c r="AGB14" i="37"/>
  <c r="AGC14" i="37"/>
  <c r="AGD14" i="37"/>
  <c r="AGE14" i="37"/>
  <c r="AGF14" i="37"/>
  <c r="AGG14" i="37"/>
  <c r="AGH14" i="37"/>
  <c r="AGI14" i="37"/>
  <c r="AGJ14" i="37"/>
  <c r="AGK14" i="37"/>
  <c r="AGL14" i="37"/>
  <c r="AGM14" i="37"/>
  <c r="AGN14" i="37"/>
  <c r="AGO14" i="37"/>
  <c r="AGP14" i="37"/>
  <c r="AGQ14" i="37"/>
  <c r="AGR14" i="37"/>
  <c r="AGS14" i="37"/>
  <c r="AGT14" i="37"/>
  <c r="AGU14" i="37"/>
  <c r="AGV14" i="37"/>
  <c r="AGW14" i="37"/>
  <c r="AGX14" i="37"/>
  <c r="AGY14" i="37"/>
  <c r="AGZ14" i="37"/>
  <c r="AHA14" i="37"/>
  <c r="AHB14" i="37"/>
  <c r="AHC14" i="37"/>
  <c r="AHD14" i="37"/>
  <c r="AHE14" i="37"/>
  <c r="AHF14" i="37"/>
  <c r="AHG14" i="37"/>
  <c r="AHH14" i="37"/>
  <c r="AHI14" i="37"/>
  <c r="AHJ14" i="37"/>
  <c r="AHK14" i="37"/>
  <c r="AHL14" i="37"/>
  <c r="AHM14" i="37"/>
  <c r="AHN14" i="37"/>
  <c r="AHO14" i="37"/>
  <c r="AHP14" i="37"/>
  <c r="AHQ14" i="37"/>
  <c r="AHR14" i="37"/>
  <c r="AHS14" i="37"/>
  <c r="AHT14" i="37"/>
  <c r="AHU14" i="37"/>
  <c r="AHV14" i="37"/>
  <c r="AHW14" i="37"/>
  <c r="AHX14" i="37"/>
  <c r="AHY14" i="37"/>
  <c r="AHZ14" i="37"/>
  <c r="AIA14" i="37"/>
  <c r="AIB14" i="37"/>
  <c r="AIC14" i="37"/>
  <c r="AID14" i="37"/>
  <c r="AIE14" i="37"/>
  <c r="AIF14" i="37"/>
  <c r="AIG14" i="37"/>
  <c r="AIH14" i="37"/>
  <c r="AII14" i="37"/>
  <c r="AIJ14" i="37"/>
  <c r="AIK14" i="37"/>
  <c r="AIL14" i="37"/>
  <c r="AIM14" i="37"/>
  <c r="AIN14" i="37"/>
  <c r="AIO14" i="37"/>
  <c r="AIP14" i="37"/>
  <c r="AIQ14" i="37"/>
  <c r="AIR14" i="37"/>
  <c r="AIS14" i="37"/>
  <c r="AIT14" i="37"/>
  <c r="AIU14" i="37"/>
  <c r="AIV14" i="37"/>
  <c r="AIW14" i="37"/>
  <c r="AIX14" i="37"/>
  <c r="AIY14" i="37"/>
  <c r="AIZ14" i="37"/>
  <c r="AJA14" i="37"/>
  <c r="AJB14" i="37"/>
  <c r="AJC14" i="37"/>
  <c r="AJD14" i="37"/>
  <c r="AJE14" i="37"/>
  <c r="AJF14" i="37"/>
  <c r="AJG14" i="37"/>
  <c r="AJH14" i="37"/>
  <c r="AJI14" i="37"/>
  <c r="AJJ14" i="37"/>
  <c r="AJK14" i="37"/>
  <c r="AJL14" i="37"/>
  <c r="AJM14" i="37"/>
  <c r="AJN14" i="37"/>
  <c r="AJO14" i="37"/>
  <c r="AJP14" i="37"/>
  <c r="AJQ14" i="37"/>
  <c r="AJR14" i="37"/>
  <c r="AJS14" i="37"/>
  <c r="AJT14" i="37"/>
  <c r="AJU14" i="37"/>
  <c r="AJV14" i="37"/>
  <c r="AJW14" i="37"/>
  <c r="AJX14" i="37"/>
  <c r="AJY14" i="37"/>
  <c r="AJZ14" i="37"/>
  <c r="AKA14" i="37"/>
  <c r="AKB14" i="37"/>
  <c r="AKC14" i="37"/>
  <c r="AKD14" i="37"/>
  <c r="AKE14" i="37"/>
  <c r="AKF14" i="37"/>
  <c r="AKG14" i="37"/>
  <c r="AKH14" i="37"/>
  <c r="AKI14" i="37"/>
  <c r="AKJ14" i="37"/>
  <c r="AKK14" i="37"/>
  <c r="AKL14" i="37"/>
  <c r="AKM14" i="37"/>
  <c r="AKN14" i="37"/>
  <c r="AKO14" i="37"/>
  <c r="AKP14" i="37"/>
  <c r="AKQ14" i="37"/>
  <c r="AKR14" i="37"/>
  <c r="AKS14" i="37"/>
  <c r="AKT14" i="37"/>
  <c r="AKU14" i="37"/>
  <c r="AKV14" i="37"/>
  <c r="AKW14" i="37"/>
  <c r="AKX14" i="37"/>
  <c r="AKY14" i="37"/>
  <c r="AKZ14" i="37"/>
  <c r="ALA14" i="37"/>
  <c r="ALB14" i="37"/>
  <c r="ALC14" i="37"/>
  <c r="ALD14" i="37"/>
  <c r="ALE14" i="37"/>
  <c r="ALF14" i="37"/>
  <c r="ALG14" i="37"/>
  <c r="ALH14" i="37"/>
  <c r="ALI14" i="37"/>
  <c r="ALJ14" i="37"/>
  <c r="ALK14" i="37"/>
  <c r="ALL14" i="37"/>
  <c r="ALM14" i="37"/>
  <c r="ALN14" i="37"/>
  <c r="ALO14" i="37"/>
  <c r="ALP14" i="37"/>
  <c r="ALQ14" i="37"/>
  <c r="ALR14" i="37"/>
  <c r="ALS14" i="37"/>
  <c r="ALT14" i="37"/>
  <c r="ALU14" i="37"/>
  <c r="ALV14" i="37"/>
  <c r="ALW14" i="37"/>
  <c r="ALX14" i="37"/>
  <c r="ALY14" i="37"/>
  <c r="ALZ14" i="37"/>
  <c r="AMA14" i="37"/>
  <c r="AMB14" i="37"/>
  <c r="AMC14" i="37"/>
  <c r="AMD14" i="37"/>
  <c r="AME14" i="37"/>
  <c r="AMF14" i="37"/>
  <c r="AMG14" i="37"/>
  <c r="AMH14" i="37"/>
  <c r="AMI14" i="37"/>
  <c r="AMJ14" i="37"/>
  <c r="AMK14" i="37"/>
  <c r="AML14" i="37"/>
  <c r="AMM14" i="37"/>
  <c r="AMN14" i="37"/>
  <c r="AMO14" i="37"/>
  <c r="AMP14" i="37"/>
  <c r="AMQ14" i="37"/>
  <c r="AMR14" i="37"/>
  <c r="AMS14" i="37"/>
  <c r="AMT14" i="37"/>
  <c r="AMU14" i="37"/>
  <c r="AMV14" i="37"/>
  <c r="AMW14" i="37"/>
  <c r="AMX14" i="37"/>
  <c r="AMY14" i="37"/>
  <c r="AMZ14" i="37"/>
  <c r="ANA14" i="37"/>
  <c r="ANB14" i="37"/>
  <c r="ANC14" i="37"/>
  <c r="AND14" i="37"/>
  <c r="ANE14" i="37"/>
  <c r="ANF14" i="37"/>
  <c r="ANG14" i="37"/>
  <c r="ANH14" i="37"/>
  <c r="ANI14" i="37"/>
  <c r="ANJ14" i="37"/>
  <c r="ANK14" i="37"/>
  <c r="ANL14" i="37"/>
  <c r="ANM14" i="37"/>
  <c r="ANN14" i="37"/>
  <c r="ANO14" i="37"/>
  <c r="ANP14" i="37"/>
  <c r="ANQ14" i="37"/>
  <c r="ANR14" i="37"/>
  <c r="ANS14" i="37"/>
  <c r="ANT14" i="37"/>
  <c r="ANU14" i="37"/>
  <c r="ANV14" i="37"/>
  <c r="ANW14" i="37"/>
  <c r="ANX14" i="37"/>
  <c r="ANY14" i="37"/>
  <c r="ANZ14" i="37"/>
  <c r="AOA14" i="37"/>
  <c r="AOB14" i="37"/>
  <c r="AOC14" i="37"/>
  <c r="AOD14" i="37"/>
  <c r="AOE14" i="37"/>
  <c r="AOF14" i="37"/>
  <c r="AOG14" i="37"/>
  <c r="AOH14" i="37"/>
  <c r="AOI14" i="37"/>
  <c r="AOJ14" i="37"/>
  <c r="AOK14" i="37"/>
  <c r="AOL14" i="37"/>
  <c r="AOM14" i="37"/>
  <c r="AON14" i="37"/>
  <c r="AOO14" i="37"/>
  <c r="QI15" i="37"/>
  <c r="QJ15" i="37"/>
  <c r="QK15" i="37"/>
  <c r="QL15" i="37"/>
  <c r="QM15" i="37"/>
  <c r="QN15" i="37"/>
  <c r="QO15" i="37"/>
  <c r="QP15" i="37"/>
  <c r="QQ15" i="37"/>
  <c r="QR15" i="37"/>
  <c r="QS15" i="37"/>
  <c r="QT15" i="37"/>
  <c r="QU15" i="37"/>
  <c r="QV15" i="37"/>
  <c r="QW15" i="37"/>
  <c r="QX15" i="37"/>
  <c r="QY15" i="37"/>
  <c r="QZ15" i="37"/>
  <c r="RA15" i="37"/>
  <c r="RB15" i="37"/>
  <c r="RC15" i="37"/>
  <c r="RD15" i="37"/>
  <c r="RE15" i="37"/>
  <c r="RF15" i="37"/>
  <c r="RG15" i="37"/>
  <c r="RH15" i="37"/>
  <c r="RI15" i="37"/>
  <c r="RJ15" i="37"/>
  <c r="RK15" i="37"/>
  <c r="RL15" i="37"/>
  <c r="RM15" i="37"/>
  <c r="RN15" i="37"/>
  <c r="RO15" i="37"/>
  <c r="RP15" i="37"/>
  <c r="RQ15" i="37"/>
  <c r="RR15" i="37"/>
  <c r="RS15" i="37"/>
  <c r="RT15" i="37"/>
  <c r="RU15" i="37"/>
  <c r="RV15" i="37"/>
  <c r="RW15" i="37"/>
  <c r="RX15" i="37"/>
  <c r="RY15" i="37"/>
  <c r="RZ15" i="37"/>
  <c r="SA15" i="37"/>
  <c r="SB15" i="37"/>
  <c r="SC15" i="37"/>
  <c r="SD15" i="37"/>
  <c r="SE15" i="37"/>
  <c r="SF15" i="37"/>
  <c r="SG15" i="37"/>
  <c r="SH15" i="37"/>
  <c r="SI15" i="37"/>
  <c r="SJ15" i="37"/>
  <c r="SK15" i="37"/>
  <c r="SL15" i="37"/>
  <c r="SM15" i="37"/>
  <c r="SN15" i="37"/>
  <c r="SO15" i="37"/>
  <c r="SP15" i="37"/>
  <c r="SQ15" i="37"/>
  <c r="SR15" i="37"/>
  <c r="SS15" i="37"/>
  <c r="ST15" i="37"/>
  <c r="SU15" i="37"/>
  <c r="SV15" i="37"/>
  <c r="SW15" i="37"/>
  <c r="SX15" i="37"/>
  <c r="SY15" i="37"/>
  <c r="SZ15" i="37"/>
  <c r="TA15" i="37"/>
  <c r="TB15" i="37"/>
  <c r="TC15" i="37"/>
  <c r="TD15" i="37"/>
  <c r="TE15" i="37"/>
  <c r="TF15" i="37"/>
  <c r="TG15" i="37"/>
  <c r="TH15" i="37"/>
  <c r="TI15" i="37"/>
  <c r="TJ15" i="37"/>
  <c r="TK15" i="37"/>
  <c r="TL15" i="37"/>
  <c r="TM15" i="37"/>
  <c r="TN15" i="37"/>
  <c r="TO15" i="37"/>
  <c r="TP15" i="37"/>
  <c r="TQ15" i="37"/>
  <c r="TR15" i="37"/>
  <c r="TS15" i="37"/>
  <c r="TT15" i="37"/>
  <c r="TU15" i="37"/>
  <c r="TV15" i="37"/>
  <c r="TW15" i="37"/>
  <c r="TX15" i="37"/>
  <c r="TY15" i="37"/>
  <c r="TZ15" i="37"/>
  <c r="UA15" i="37"/>
  <c r="UB15" i="37"/>
  <c r="UC15" i="37"/>
  <c r="UD15" i="37"/>
  <c r="UE15" i="37"/>
  <c r="UF15" i="37"/>
  <c r="UG15" i="37"/>
  <c r="UH15" i="37"/>
  <c r="UI15" i="37"/>
  <c r="UJ15" i="37"/>
  <c r="UK15" i="37"/>
  <c r="UL15" i="37"/>
  <c r="UM15" i="37"/>
  <c r="UN15" i="37"/>
  <c r="UO15" i="37"/>
  <c r="UP15" i="37"/>
  <c r="UQ15" i="37"/>
  <c r="UR15" i="37"/>
  <c r="US15" i="37"/>
  <c r="UT15" i="37"/>
  <c r="UU15" i="37"/>
  <c r="UV15" i="37"/>
  <c r="UW15" i="37"/>
  <c r="UX15" i="37"/>
  <c r="UY15" i="37"/>
  <c r="UZ15" i="37"/>
  <c r="VA15" i="37"/>
  <c r="VB15" i="37"/>
  <c r="VC15" i="37"/>
  <c r="VD15" i="37"/>
  <c r="VE15" i="37"/>
  <c r="VF15" i="37"/>
  <c r="VG15" i="37"/>
  <c r="VH15" i="37"/>
  <c r="VI15" i="37"/>
  <c r="VJ15" i="37"/>
  <c r="VK15" i="37"/>
  <c r="VL15" i="37"/>
  <c r="VM15" i="37"/>
  <c r="VN15" i="37"/>
  <c r="VO15" i="37"/>
  <c r="VP15" i="37"/>
  <c r="VQ15" i="37"/>
  <c r="VR15" i="37"/>
  <c r="VS15" i="37"/>
  <c r="VT15" i="37"/>
  <c r="VU15" i="37"/>
  <c r="VV15" i="37"/>
  <c r="VW15" i="37"/>
  <c r="VX15" i="37"/>
  <c r="VY15" i="37"/>
  <c r="VZ15" i="37"/>
  <c r="WA15" i="37"/>
  <c r="WB15" i="37"/>
  <c r="WC15" i="37"/>
  <c r="WD15" i="37"/>
  <c r="WE15" i="37"/>
  <c r="WF15" i="37"/>
  <c r="WG15" i="37"/>
  <c r="WH15" i="37"/>
  <c r="WI15" i="37"/>
  <c r="WJ15" i="37"/>
  <c r="WK15" i="37"/>
  <c r="WL15" i="37"/>
  <c r="WM15" i="37"/>
  <c r="WN15" i="37"/>
  <c r="WO15" i="37"/>
  <c r="WP15" i="37"/>
  <c r="WQ15" i="37"/>
  <c r="WR15" i="37"/>
  <c r="WS15" i="37"/>
  <c r="WT15" i="37"/>
  <c r="WU15" i="37"/>
  <c r="WV15" i="37"/>
  <c r="WW15" i="37"/>
  <c r="WX15" i="37"/>
  <c r="WY15" i="37"/>
  <c r="WZ15" i="37"/>
  <c r="XA15" i="37"/>
  <c r="XB15" i="37"/>
  <c r="XC15" i="37"/>
  <c r="XD15" i="37"/>
  <c r="XE15" i="37"/>
  <c r="XF15" i="37"/>
  <c r="XG15" i="37"/>
  <c r="XH15" i="37"/>
  <c r="XI15" i="37"/>
  <c r="XJ15" i="37"/>
  <c r="XK15" i="37"/>
  <c r="XL15" i="37"/>
  <c r="XM15" i="37"/>
  <c r="XN15" i="37"/>
  <c r="XO15" i="37"/>
  <c r="XP15" i="37"/>
  <c r="XQ15" i="37"/>
  <c r="XR15" i="37"/>
  <c r="XS15" i="37"/>
  <c r="XT15" i="37"/>
  <c r="XU15" i="37"/>
  <c r="XV15" i="37"/>
  <c r="XW15" i="37"/>
  <c r="XX15" i="37"/>
  <c r="XY15" i="37"/>
  <c r="XZ15" i="37"/>
  <c r="YA15" i="37"/>
  <c r="YB15" i="37"/>
  <c r="YC15" i="37"/>
  <c r="YD15" i="37"/>
  <c r="YE15" i="37"/>
  <c r="YF15" i="37"/>
  <c r="YG15" i="37"/>
  <c r="YH15" i="37"/>
  <c r="YI15" i="37"/>
  <c r="YJ15" i="37"/>
  <c r="YK15" i="37"/>
  <c r="YL15" i="37"/>
  <c r="YM15" i="37"/>
  <c r="YN15" i="37"/>
  <c r="YO15" i="37"/>
  <c r="YP15" i="37"/>
  <c r="YQ15" i="37"/>
  <c r="YR15" i="37"/>
  <c r="YS15" i="37"/>
  <c r="YT15" i="37"/>
  <c r="YU15" i="37"/>
  <c r="YV15" i="37"/>
  <c r="YW15" i="37"/>
  <c r="YX15" i="37"/>
  <c r="YY15" i="37"/>
  <c r="YZ15" i="37"/>
  <c r="ZA15" i="37"/>
  <c r="ZB15" i="37"/>
  <c r="ZC15" i="37"/>
  <c r="ZD15" i="37"/>
  <c r="ZE15" i="37"/>
  <c r="ZF15" i="37"/>
  <c r="ZG15" i="37"/>
  <c r="ZH15" i="37"/>
  <c r="ZI15" i="37"/>
  <c r="ZJ15" i="37"/>
  <c r="ZK15" i="37"/>
  <c r="ZL15" i="37"/>
  <c r="ZM15" i="37"/>
  <c r="ZN15" i="37"/>
  <c r="ZO15" i="37"/>
  <c r="ZP15" i="37"/>
  <c r="ZQ15" i="37"/>
  <c r="ZR15" i="37"/>
  <c r="ZS15" i="37"/>
  <c r="ZT15" i="37"/>
  <c r="ZU15" i="37"/>
  <c r="ZV15" i="37"/>
  <c r="ZW15" i="37"/>
  <c r="ZX15" i="37"/>
  <c r="ZY15" i="37"/>
  <c r="ZZ15" i="37"/>
  <c r="AAA15" i="37"/>
  <c r="AAB15" i="37"/>
  <c r="AAC15" i="37"/>
  <c r="AAD15" i="37"/>
  <c r="AAE15" i="37"/>
  <c r="AAF15" i="37"/>
  <c r="AAG15" i="37"/>
  <c r="AAH15" i="37"/>
  <c r="AAI15" i="37"/>
  <c r="AAJ15" i="37"/>
  <c r="AAK15" i="37"/>
  <c r="AAL15" i="37"/>
  <c r="AAM15" i="37"/>
  <c r="AAN15" i="37"/>
  <c r="AAO15" i="37"/>
  <c r="AAP15" i="37"/>
  <c r="AAQ15" i="37"/>
  <c r="AAR15" i="37"/>
  <c r="AAS15" i="37"/>
  <c r="AAT15" i="37"/>
  <c r="AAU15" i="37"/>
  <c r="AAV15" i="37"/>
  <c r="AAW15" i="37"/>
  <c r="AAX15" i="37"/>
  <c r="AAY15" i="37"/>
  <c r="AAZ15" i="37"/>
  <c r="ABA15" i="37"/>
  <c r="ABB15" i="37"/>
  <c r="ABC15" i="37"/>
  <c r="ABD15" i="37"/>
  <c r="ABE15" i="37"/>
  <c r="ABF15" i="37"/>
  <c r="ABG15" i="37"/>
  <c r="ABH15" i="37"/>
  <c r="ABI15" i="37"/>
  <c r="ABJ15" i="37"/>
  <c r="ABK15" i="37"/>
  <c r="ABL15" i="37"/>
  <c r="ABM15" i="37"/>
  <c r="ABN15" i="37"/>
  <c r="ABO15" i="37"/>
  <c r="ABP15" i="37"/>
  <c r="ABQ15" i="37"/>
  <c r="ABR15" i="37"/>
  <c r="ABS15" i="37"/>
  <c r="ABT15" i="37"/>
  <c r="ABU15" i="37"/>
  <c r="ABV15" i="37"/>
  <c r="ABW15" i="37"/>
  <c r="ABX15" i="37"/>
  <c r="ABY15" i="37"/>
  <c r="ABZ15" i="37"/>
  <c r="ACA15" i="37"/>
  <c r="ACB15" i="37"/>
  <c r="ACC15" i="37"/>
  <c r="ACD15" i="37"/>
  <c r="ACE15" i="37"/>
  <c r="ACF15" i="37"/>
  <c r="ACG15" i="37"/>
  <c r="ACH15" i="37"/>
  <c r="ACI15" i="37"/>
  <c r="ACJ15" i="37"/>
  <c r="ACK15" i="37"/>
  <c r="ACL15" i="37"/>
  <c r="ACM15" i="37"/>
  <c r="ACN15" i="37"/>
  <c r="ACO15" i="37"/>
  <c r="ACP15" i="37"/>
  <c r="ACQ15" i="37"/>
  <c r="ACR15" i="37"/>
  <c r="ACS15" i="37"/>
  <c r="ACT15" i="37"/>
  <c r="ACU15" i="37"/>
  <c r="ACV15" i="37"/>
  <c r="ACW15" i="37"/>
  <c r="ACX15" i="37"/>
  <c r="ACY15" i="37"/>
  <c r="ACZ15" i="37"/>
  <c r="ADA15" i="37"/>
  <c r="ADB15" i="37"/>
  <c r="ADC15" i="37"/>
  <c r="ADD15" i="37"/>
  <c r="ADE15" i="37"/>
  <c r="ADF15" i="37"/>
  <c r="ADG15" i="37"/>
  <c r="ADH15" i="37"/>
  <c r="ADI15" i="37"/>
  <c r="ADJ15" i="37"/>
  <c r="ADK15" i="37"/>
  <c r="ADL15" i="37"/>
  <c r="ADM15" i="37"/>
  <c r="ADN15" i="37"/>
  <c r="ADO15" i="37"/>
  <c r="ADP15" i="37"/>
  <c r="ADQ15" i="37"/>
  <c r="ADR15" i="37"/>
  <c r="ADS15" i="37"/>
  <c r="ADT15" i="37"/>
  <c r="ADU15" i="37"/>
  <c r="ADV15" i="37"/>
  <c r="ADW15" i="37"/>
  <c r="ADX15" i="37"/>
  <c r="ADY15" i="37"/>
  <c r="ADZ15" i="37"/>
  <c r="AEA15" i="37"/>
  <c r="AEB15" i="37"/>
  <c r="AEC15" i="37"/>
  <c r="AED15" i="37"/>
  <c r="AEE15" i="37"/>
  <c r="AEF15" i="37"/>
  <c r="AEG15" i="37"/>
  <c r="AEH15" i="37"/>
  <c r="AEI15" i="37"/>
  <c r="AEJ15" i="37"/>
  <c r="AEK15" i="37"/>
  <c r="AEL15" i="37"/>
  <c r="AEM15" i="37"/>
  <c r="AEN15" i="37"/>
  <c r="AEO15" i="37"/>
  <c r="AEP15" i="37"/>
  <c r="AEQ15" i="37"/>
  <c r="AER15" i="37"/>
  <c r="AES15" i="37"/>
  <c r="AET15" i="37"/>
  <c r="AEU15" i="37"/>
  <c r="AEV15" i="37"/>
  <c r="AEW15" i="37"/>
  <c r="AEX15" i="37"/>
  <c r="AEY15" i="37"/>
  <c r="AEZ15" i="37"/>
  <c r="AFA15" i="37"/>
  <c r="AFB15" i="37"/>
  <c r="AFC15" i="37"/>
  <c r="AFD15" i="37"/>
  <c r="AFE15" i="37"/>
  <c r="AFF15" i="37"/>
  <c r="AFG15" i="37"/>
  <c r="AFH15" i="37"/>
  <c r="AFI15" i="37"/>
  <c r="AFJ15" i="37"/>
  <c r="AFK15" i="37"/>
  <c r="AFL15" i="37"/>
  <c r="AFM15" i="37"/>
  <c r="AFN15" i="37"/>
  <c r="AFO15" i="37"/>
  <c r="AFP15" i="37"/>
  <c r="AFQ15" i="37"/>
  <c r="AFR15" i="37"/>
  <c r="AFS15" i="37"/>
  <c r="AFT15" i="37"/>
  <c r="AFU15" i="37"/>
  <c r="AFV15" i="37"/>
  <c r="AFW15" i="37"/>
  <c r="AFX15" i="37"/>
  <c r="AFY15" i="37"/>
  <c r="AFZ15" i="37"/>
  <c r="AGA15" i="37"/>
  <c r="AGB15" i="37"/>
  <c r="AGC15" i="37"/>
  <c r="AGD15" i="37"/>
  <c r="AGE15" i="37"/>
  <c r="AGF15" i="37"/>
  <c r="AGG15" i="37"/>
  <c r="AGH15" i="37"/>
  <c r="AGI15" i="37"/>
  <c r="AGJ15" i="37"/>
  <c r="AGK15" i="37"/>
  <c r="AGL15" i="37"/>
  <c r="AGM15" i="37"/>
  <c r="AGN15" i="37"/>
  <c r="AGO15" i="37"/>
  <c r="AGP15" i="37"/>
  <c r="AGQ15" i="37"/>
  <c r="AGR15" i="37"/>
  <c r="AGS15" i="37"/>
  <c r="AGT15" i="37"/>
  <c r="AGU15" i="37"/>
  <c r="AGV15" i="37"/>
  <c r="AGW15" i="37"/>
  <c r="AGX15" i="37"/>
  <c r="AGY15" i="37"/>
  <c r="AGZ15" i="37"/>
  <c r="AHA15" i="37"/>
  <c r="AHB15" i="37"/>
  <c r="AHC15" i="37"/>
  <c r="AHD15" i="37"/>
  <c r="AHE15" i="37"/>
  <c r="AHF15" i="37"/>
  <c r="AHG15" i="37"/>
  <c r="AHH15" i="37"/>
  <c r="AHI15" i="37"/>
  <c r="AHJ15" i="37"/>
  <c r="AHK15" i="37"/>
  <c r="AHL15" i="37"/>
  <c r="AHM15" i="37"/>
  <c r="AHN15" i="37"/>
  <c r="AHO15" i="37"/>
  <c r="AHP15" i="37"/>
  <c r="AHQ15" i="37"/>
  <c r="AHR15" i="37"/>
  <c r="AHS15" i="37"/>
  <c r="AHT15" i="37"/>
  <c r="AHU15" i="37"/>
  <c r="AHV15" i="37"/>
  <c r="AHW15" i="37"/>
  <c r="AHX15" i="37"/>
  <c r="AHY15" i="37"/>
  <c r="AHZ15" i="37"/>
  <c r="AIA15" i="37"/>
  <c r="AIB15" i="37"/>
  <c r="AIC15" i="37"/>
  <c r="AID15" i="37"/>
  <c r="AIE15" i="37"/>
  <c r="AIF15" i="37"/>
  <c r="AIG15" i="37"/>
  <c r="AIH15" i="37"/>
  <c r="AII15" i="37"/>
  <c r="AIJ15" i="37"/>
  <c r="AIK15" i="37"/>
  <c r="AIL15" i="37"/>
  <c r="AIM15" i="37"/>
  <c r="AIN15" i="37"/>
  <c r="AIO15" i="37"/>
  <c r="AIP15" i="37"/>
  <c r="AIQ15" i="37"/>
  <c r="AIR15" i="37"/>
  <c r="AIS15" i="37"/>
  <c r="AIT15" i="37"/>
  <c r="AIU15" i="37"/>
  <c r="AIV15" i="37"/>
  <c r="AIW15" i="37"/>
  <c r="AIX15" i="37"/>
  <c r="AIY15" i="37"/>
  <c r="AIZ15" i="37"/>
  <c r="AJA15" i="37"/>
  <c r="AJB15" i="37"/>
  <c r="AJC15" i="37"/>
  <c r="AJD15" i="37"/>
  <c r="AJE15" i="37"/>
  <c r="AJF15" i="37"/>
  <c r="AJG15" i="37"/>
  <c r="AJH15" i="37"/>
  <c r="AJI15" i="37"/>
  <c r="AJJ15" i="37"/>
  <c r="AJK15" i="37"/>
  <c r="AJL15" i="37"/>
  <c r="AJM15" i="37"/>
  <c r="AJN15" i="37"/>
  <c r="AJO15" i="37"/>
  <c r="AJP15" i="37"/>
  <c r="AJQ15" i="37"/>
  <c r="AJR15" i="37"/>
  <c r="AJS15" i="37"/>
  <c r="AJT15" i="37"/>
  <c r="AJU15" i="37"/>
  <c r="AJV15" i="37"/>
  <c r="AJW15" i="37"/>
  <c r="AJX15" i="37"/>
  <c r="AJY15" i="37"/>
  <c r="AJZ15" i="37"/>
  <c r="AKA15" i="37"/>
  <c r="AKB15" i="37"/>
  <c r="AKC15" i="37"/>
  <c r="AKD15" i="37"/>
  <c r="AKE15" i="37"/>
  <c r="AKF15" i="37"/>
  <c r="AKG15" i="37"/>
  <c r="AKH15" i="37"/>
  <c r="AKI15" i="37"/>
  <c r="AKJ15" i="37"/>
  <c r="AKK15" i="37"/>
  <c r="AKL15" i="37"/>
  <c r="AKM15" i="37"/>
  <c r="AKN15" i="37"/>
  <c r="AKO15" i="37"/>
  <c r="AKP15" i="37"/>
  <c r="AKQ15" i="37"/>
  <c r="AKR15" i="37"/>
  <c r="AKS15" i="37"/>
  <c r="AKT15" i="37"/>
  <c r="AKU15" i="37"/>
  <c r="AKV15" i="37"/>
  <c r="AKW15" i="37"/>
  <c r="AKX15" i="37"/>
  <c r="AKY15" i="37"/>
  <c r="AKZ15" i="37"/>
  <c r="ALA15" i="37"/>
  <c r="ALB15" i="37"/>
  <c r="ALC15" i="37"/>
  <c r="ALD15" i="37"/>
  <c r="ALE15" i="37"/>
  <c r="ALF15" i="37"/>
  <c r="ALG15" i="37"/>
  <c r="ALH15" i="37"/>
  <c r="ALI15" i="37"/>
  <c r="ALJ15" i="37"/>
  <c r="ALK15" i="37"/>
  <c r="ALL15" i="37"/>
  <c r="ALM15" i="37"/>
  <c r="ALN15" i="37"/>
  <c r="ALO15" i="37"/>
  <c r="ALP15" i="37"/>
  <c r="ALQ15" i="37"/>
  <c r="ALR15" i="37"/>
  <c r="ALS15" i="37"/>
  <c r="ALT15" i="37"/>
  <c r="ALU15" i="37"/>
  <c r="ALV15" i="37"/>
  <c r="ALW15" i="37"/>
  <c r="ALX15" i="37"/>
  <c r="ALY15" i="37"/>
  <c r="ALZ15" i="37"/>
  <c r="AMA15" i="37"/>
  <c r="AMB15" i="37"/>
  <c r="AMC15" i="37"/>
  <c r="AMD15" i="37"/>
  <c r="AME15" i="37"/>
  <c r="AMF15" i="37"/>
  <c r="AMG15" i="37"/>
  <c r="AMH15" i="37"/>
  <c r="AMI15" i="37"/>
  <c r="AMJ15" i="37"/>
  <c r="AMK15" i="37"/>
  <c r="AML15" i="37"/>
  <c r="AMM15" i="37"/>
  <c r="AMN15" i="37"/>
  <c r="AMO15" i="37"/>
  <c r="AMP15" i="37"/>
  <c r="AMQ15" i="37"/>
  <c r="AMR15" i="37"/>
  <c r="AMS15" i="37"/>
  <c r="AMT15" i="37"/>
  <c r="AMU15" i="37"/>
  <c r="AMV15" i="37"/>
  <c r="AMW15" i="37"/>
  <c r="AMX15" i="37"/>
  <c r="AMY15" i="37"/>
  <c r="AMZ15" i="37"/>
  <c r="ANA15" i="37"/>
  <c r="ANB15" i="37"/>
  <c r="ANC15" i="37"/>
  <c r="AND15" i="37"/>
  <c r="ANE15" i="37"/>
  <c r="ANF15" i="37"/>
  <c r="ANG15" i="37"/>
  <c r="ANH15" i="37"/>
  <c r="ANI15" i="37"/>
  <c r="ANJ15" i="37"/>
  <c r="ANK15" i="37"/>
  <c r="ANL15" i="37"/>
  <c r="ANM15" i="37"/>
  <c r="ANN15" i="37"/>
  <c r="ANO15" i="37"/>
  <c r="ANP15" i="37"/>
  <c r="ANQ15" i="37"/>
  <c r="ANR15" i="37"/>
  <c r="ANS15" i="37"/>
  <c r="ANT15" i="37"/>
  <c r="ANU15" i="37"/>
  <c r="ANV15" i="37"/>
  <c r="ANW15" i="37"/>
  <c r="ANX15" i="37"/>
  <c r="ANY15" i="37"/>
  <c r="ANZ15" i="37"/>
  <c r="AOA15" i="37"/>
  <c r="AOB15" i="37"/>
  <c r="AOC15" i="37"/>
  <c r="AOD15" i="37"/>
  <c r="AOE15" i="37"/>
  <c r="AOF15" i="37"/>
  <c r="AOG15" i="37"/>
  <c r="AOH15" i="37"/>
  <c r="AOI15" i="37"/>
  <c r="AOJ15" i="37"/>
  <c r="AOK15" i="37"/>
  <c r="AOL15" i="37"/>
  <c r="AOM15" i="37"/>
  <c r="AON15" i="37"/>
  <c r="AOO15" i="37"/>
  <c r="QI16" i="37"/>
  <c r="QJ16" i="37"/>
  <c r="QK16" i="37"/>
  <c r="QL16" i="37"/>
  <c r="QM16" i="37"/>
  <c r="QN16" i="37"/>
  <c r="QO16" i="37"/>
  <c r="QP16" i="37"/>
  <c r="QQ16" i="37"/>
  <c r="QR16" i="37"/>
  <c r="QS16" i="37"/>
  <c r="QT16" i="37"/>
  <c r="QU16" i="37"/>
  <c r="QV16" i="37"/>
  <c r="QW16" i="37"/>
  <c r="QX16" i="37"/>
  <c r="QY16" i="37"/>
  <c r="QZ16" i="37"/>
  <c r="RA16" i="37"/>
  <c r="RB16" i="37"/>
  <c r="RC16" i="37"/>
  <c r="RD16" i="37"/>
  <c r="RE16" i="37"/>
  <c r="RF16" i="37"/>
  <c r="RG16" i="37"/>
  <c r="RH16" i="37"/>
  <c r="RI16" i="37"/>
  <c r="RJ16" i="37"/>
  <c r="RK16" i="37"/>
  <c r="RL16" i="37"/>
  <c r="RM16" i="37"/>
  <c r="RN16" i="37"/>
  <c r="RO16" i="37"/>
  <c r="RP16" i="37"/>
  <c r="RQ16" i="37"/>
  <c r="RR16" i="37"/>
  <c r="RS16" i="37"/>
  <c r="RT16" i="37"/>
  <c r="RU16" i="37"/>
  <c r="RV16" i="37"/>
  <c r="RW16" i="37"/>
  <c r="RX16" i="37"/>
  <c r="RY16" i="37"/>
  <c r="RZ16" i="37"/>
  <c r="SA16" i="37"/>
  <c r="SB16" i="37"/>
  <c r="SC16" i="37"/>
  <c r="SD16" i="37"/>
  <c r="SE16" i="37"/>
  <c r="SF16" i="37"/>
  <c r="SG16" i="37"/>
  <c r="SH16" i="37"/>
  <c r="SI16" i="37"/>
  <c r="SJ16" i="37"/>
  <c r="SK16" i="37"/>
  <c r="SL16" i="37"/>
  <c r="SM16" i="37"/>
  <c r="SN16" i="37"/>
  <c r="SO16" i="37"/>
  <c r="SP16" i="37"/>
  <c r="SQ16" i="37"/>
  <c r="SR16" i="37"/>
  <c r="SS16" i="37"/>
  <c r="ST16" i="37"/>
  <c r="SU16" i="37"/>
  <c r="SV16" i="37"/>
  <c r="SW16" i="37"/>
  <c r="SX16" i="37"/>
  <c r="SY16" i="37"/>
  <c r="SZ16" i="37"/>
  <c r="TA16" i="37"/>
  <c r="TB16" i="37"/>
  <c r="TC16" i="37"/>
  <c r="TD16" i="37"/>
  <c r="TE16" i="37"/>
  <c r="TF16" i="37"/>
  <c r="TG16" i="37"/>
  <c r="TH16" i="37"/>
  <c r="TI16" i="37"/>
  <c r="TJ16" i="37"/>
  <c r="TK16" i="37"/>
  <c r="TL16" i="37"/>
  <c r="TM16" i="37"/>
  <c r="TN16" i="37"/>
  <c r="TO16" i="37"/>
  <c r="TP16" i="37"/>
  <c r="TQ16" i="37"/>
  <c r="TR16" i="37"/>
  <c r="TS16" i="37"/>
  <c r="TT16" i="37"/>
  <c r="TU16" i="37"/>
  <c r="TV16" i="37"/>
  <c r="TW16" i="37"/>
  <c r="TX16" i="37"/>
  <c r="TY16" i="37"/>
  <c r="TZ16" i="37"/>
  <c r="UA16" i="37"/>
  <c r="UB16" i="37"/>
  <c r="UC16" i="37"/>
  <c r="UD16" i="37"/>
  <c r="UE16" i="37"/>
  <c r="UF16" i="37"/>
  <c r="UG16" i="37"/>
  <c r="UH16" i="37"/>
  <c r="UI16" i="37"/>
  <c r="UJ16" i="37"/>
  <c r="UK16" i="37"/>
  <c r="UL16" i="37"/>
  <c r="UM16" i="37"/>
  <c r="UN16" i="37"/>
  <c r="UO16" i="37"/>
  <c r="UP16" i="37"/>
  <c r="UQ16" i="37"/>
  <c r="UR16" i="37"/>
  <c r="US16" i="37"/>
  <c r="UT16" i="37"/>
  <c r="UU16" i="37"/>
  <c r="UV16" i="37"/>
  <c r="UW16" i="37"/>
  <c r="UX16" i="37"/>
  <c r="UY16" i="37"/>
  <c r="UZ16" i="37"/>
  <c r="VA16" i="37"/>
  <c r="VB16" i="37"/>
  <c r="VC16" i="37"/>
  <c r="VD16" i="37"/>
  <c r="VE16" i="37"/>
  <c r="VF16" i="37"/>
  <c r="VG16" i="37"/>
  <c r="VH16" i="37"/>
  <c r="VI16" i="37"/>
  <c r="VJ16" i="37"/>
  <c r="VK16" i="37"/>
  <c r="VL16" i="37"/>
  <c r="VM16" i="37"/>
  <c r="VN16" i="37"/>
  <c r="VO16" i="37"/>
  <c r="VP16" i="37"/>
  <c r="VQ16" i="37"/>
  <c r="VR16" i="37"/>
  <c r="VS16" i="37"/>
  <c r="VT16" i="37"/>
  <c r="VU16" i="37"/>
  <c r="VV16" i="37"/>
  <c r="VW16" i="37"/>
  <c r="VX16" i="37"/>
  <c r="VY16" i="37"/>
  <c r="VZ16" i="37"/>
  <c r="WA16" i="37"/>
  <c r="WB16" i="37"/>
  <c r="WC16" i="37"/>
  <c r="WD16" i="37"/>
  <c r="WE16" i="37"/>
  <c r="WF16" i="37"/>
  <c r="WG16" i="37"/>
  <c r="WH16" i="37"/>
  <c r="WI16" i="37"/>
  <c r="WJ16" i="37"/>
  <c r="WK16" i="37"/>
  <c r="WL16" i="37"/>
  <c r="WM16" i="37"/>
  <c r="WN16" i="37"/>
  <c r="WO16" i="37"/>
  <c r="WP16" i="37"/>
  <c r="WQ16" i="37"/>
  <c r="WR16" i="37"/>
  <c r="WS16" i="37"/>
  <c r="WT16" i="37"/>
  <c r="WU16" i="37"/>
  <c r="WV16" i="37"/>
  <c r="WW16" i="37"/>
  <c r="WX16" i="37"/>
  <c r="WY16" i="37"/>
  <c r="WZ16" i="37"/>
  <c r="XA16" i="37"/>
  <c r="XB16" i="37"/>
  <c r="XC16" i="37"/>
  <c r="XD16" i="37"/>
  <c r="XE16" i="37"/>
  <c r="XF16" i="37"/>
  <c r="XG16" i="37"/>
  <c r="XH16" i="37"/>
  <c r="XI16" i="37"/>
  <c r="XJ16" i="37"/>
  <c r="XK16" i="37"/>
  <c r="XL16" i="37"/>
  <c r="XM16" i="37"/>
  <c r="XN16" i="37"/>
  <c r="XO16" i="37"/>
  <c r="XP16" i="37"/>
  <c r="XQ16" i="37"/>
  <c r="XR16" i="37"/>
  <c r="XS16" i="37"/>
  <c r="XT16" i="37"/>
  <c r="XU16" i="37"/>
  <c r="XV16" i="37"/>
  <c r="XW16" i="37"/>
  <c r="XX16" i="37"/>
  <c r="XY16" i="37"/>
  <c r="XZ16" i="37"/>
  <c r="YA16" i="37"/>
  <c r="YB16" i="37"/>
  <c r="YC16" i="37"/>
  <c r="YD16" i="37"/>
  <c r="YE16" i="37"/>
  <c r="YF16" i="37"/>
  <c r="YG16" i="37"/>
  <c r="YH16" i="37"/>
  <c r="YI16" i="37"/>
  <c r="YJ16" i="37"/>
  <c r="YK16" i="37"/>
  <c r="YL16" i="37"/>
  <c r="YM16" i="37"/>
  <c r="YN16" i="37"/>
  <c r="YO16" i="37"/>
  <c r="YP16" i="37"/>
  <c r="YQ16" i="37"/>
  <c r="YR16" i="37"/>
  <c r="YS16" i="37"/>
  <c r="YT16" i="37"/>
  <c r="YU16" i="37"/>
  <c r="YV16" i="37"/>
  <c r="YW16" i="37"/>
  <c r="YX16" i="37"/>
  <c r="YY16" i="37"/>
  <c r="YZ16" i="37"/>
  <c r="ZA16" i="37"/>
  <c r="ZB16" i="37"/>
  <c r="ZC16" i="37"/>
  <c r="ZD16" i="37"/>
  <c r="ZE16" i="37"/>
  <c r="ZF16" i="37"/>
  <c r="ZG16" i="37"/>
  <c r="ZH16" i="37"/>
  <c r="ZI16" i="37"/>
  <c r="ZJ16" i="37"/>
  <c r="ZK16" i="37"/>
  <c r="ZL16" i="37"/>
  <c r="ZM16" i="37"/>
  <c r="ZN16" i="37"/>
  <c r="ZO16" i="37"/>
  <c r="ZP16" i="37"/>
  <c r="ZQ16" i="37"/>
  <c r="ZR16" i="37"/>
  <c r="ZS16" i="37"/>
  <c r="ZT16" i="37"/>
  <c r="ZU16" i="37"/>
  <c r="ZV16" i="37"/>
  <c r="ZW16" i="37"/>
  <c r="ZX16" i="37"/>
  <c r="ZY16" i="37"/>
  <c r="ZZ16" i="37"/>
  <c r="AAA16" i="37"/>
  <c r="AAB16" i="37"/>
  <c r="AAC16" i="37"/>
  <c r="AAD16" i="37"/>
  <c r="AAE16" i="37"/>
  <c r="AAF16" i="37"/>
  <c r="AAG16" i="37"/>
  <c r="AAH16" i="37"/>
  <c r="AAI16" i="37"/>
  <c r="AAJ16" i="37"/>
  <c r="AAK16" i="37"/>
  <c r="AAL16" i="37"/>
  <c r="AAM16" i="37"/>
  <c r="AAN16" i="37"/>
  <c r="AAO16" i="37"/>
  <c r="AAP16" i="37"/>
  <c r="AAQ16" i="37"/>
  <c r="AAR16" i="37"/>
  <c r="AAS16" i="37"/>
  <c r="AAT16" i="37"/>
  <c r="AAU16" i="37"/>
  <c r="AAV16" i="37"/>
  <c r="AAW16" i="37"/>
  <c r="AAX16" i="37"/>
  <c r="AAY16" i="37"/>
  <c r="AAZ16" i="37"/>
  <c r="ABA16" i="37"/>
  <c r="ABB16" i="37"/>
  <c r="ABC16" i="37"/>
  <c r="ABD16" i="37"/>
  <c r="ABE16" i="37"/>
  <c r="ABF16" i="37"/>
  <c r="ABG16" i="37"/>
  <c r="ABH16" i="37"/>
  <c r="ABI16" i="37"/>
  <c r="ABJ16" i="37"/>
  <c r="ABK16" i="37"/>
  <c r="ABL16" i="37"/>
  <c r="ABM16" i="37"/>
  <c r="ABN16" i="37"/>
  <c r="ABO16" i="37"/>
  <c r="ABP16" i="37"/>
  <c r="ABQ16" i="37"/>
  <c r="ABR16" i="37"/>
  <c r="ABS16" i="37"/>
  <c r="ABT16" i="37"/>
  <c r="ABU16" i="37"/>
  <c r="ABV16" i="37"/>
  <c r="ABW16" i="37"/>
  <c r="ABX16" i="37"/>
  <c r="ABY16" i="37"/>
  <c r="ABZ16" i="37"/>
  <c r="ACA16" i="37"/>
  <c r="ACB16" i="37"/>
  <c r="ACC16" i="37"/>
  <c r="ACD16" i="37"/>
  <c r="ACE16" i="37"/>
  <c r="ACF16" i="37"/>
  <c r="ACG16" i="37"/>
  <c r="ACH16" i="37"/>
  <c r="ACI16" i="37"/>
  <c r="ACJ16" i="37"/>
  <c r="ACK16" i="37"/>
  <c r="ACL16" i="37"/>
  <c r="ACM16" i="37"/>
  <c r="ACN16" i="37"/>
  <c r="ACO16" i="37"/>
  <c r="ACP16" i="37"/>
  <c r="ACQ16" i="37"/>
  <c r="ACR16" i="37"/>
  <c r="ACS16" i="37"/>
  <c r="ACT16" i="37"/>
  <c r="ACU16" i="37"/>
  <c r="ACV16" i="37"/>
  <c r="ACW16" i="37"/>
  <c r="ACX16" i="37"/>
  <c r="ACY16" i="37"/>
  <c r="ACZ16" i="37"/>
  <c r="ADA16" i="37"/>
  <c r="ADB16" i="37"/>
  <c r="ADC16" i="37"/>
  <c r="ADD16" i="37"/>
  <c r="ADE16" i="37"/>
  <c r="ADF16" i="37"/>
  <c r="ADG16" i="37"/>
  <c r="ADH16" i="37"/>
  <c r="ADI16" i="37"/>
  <c r="ADJ16" i="37"/>
  <c r="ADK16" i="37"/>
  <c r="ADL16" i="37"/>
  <c r="ADM16" i="37"/>
  <c r="ADN16" i="37"/>
  <c r="ADO16" i="37"/>
  <c r="ADP16" i="37"/>
  <c r="ADQ16" i="37"/>
  <c r="ADR16" i="37"/>
  <c r="ADS16" i="37"/>
  <c r="ADT16" i="37"/>
  <c r="ADU16" i="37"/>
  <c r="ADV16" i="37"/>
  <c r="ADW16" i="37"/>
  <c r="ADX16" i="37"/>
  <c r="ADY16" i="37"/>
  <c r="ADZ16" i="37"/>
  <c r="AEA16" i="37"/>
  <c r="AEB16" i="37"/>
  <c r="AEC16" i="37"/>
  <c r="AED16" i="37"/>
  <c r="AEE16" i="37"/>
  <c r="AEF16" i="37"/>
  <c r="AEG16" i="37"/>
  <c r="AEH16" i="37"/>
  <c r="AEI16" i="37"/>
  <c r="AEJ16" i="37"/>
  <c r="AEK16" i="37"/>
  <c r="AEL16" i="37"/>
  <c r="AEM16" i="37"/>
  <c r="AEN16" i="37"/>
  <c r="AEO16" i="37"/>
  <c r="AEP16" i="37"/>
  <c r="AEQ16" i="37"/>
  <c r="AER16" i="37"/>
  <c r="AES16" i="37"/>
  <c r="AET16" i="37"/>
  <c r="AEU16" i="37"/>
  <c r="AEV16" i="37"/>
  <c r="AEW16" i="37"/>
  <c r="AEX16" i="37"/>
  <c r="AEY16" i="37"/>
  <c r="AEZ16" i="37"/>
  <c r="AFA16" i="37"/>
  <c r="AFB16" i="37"/>
  <c r="AFC16" i="37"/>
  <c r="AFD16" i="37"/>
  <c r="AFE16" i="37"/>
  <c r="AFF16" i="37"/>
  <c r="AFG16" i="37"/>
  <c r="AFH16" i="37"/>
  <c r="AFI16" i="37"/>
  <c r="AFJ16" i="37"/>
  <c r="AFK16" i="37"/>
  <c r="AFL16" i="37"/>
  <c r="AFM16" i="37"/>
  <c r="AFN16" i="37"/>
  <c r="AFO16" i="37"/>
  <c r="AFP16" i="37"/>
  <c r="AFQ16" i="37"/>
  <c r="AFR16" i="37"/>
  <c r="AFS16" i="37"/>
  <c r="AFT16" i="37"/>
  <c r="AFU16" i="37"/>
  <c r="AFV16" i="37"/>
  <c r="AFW16" i="37"/>
  <c r="AFX16" i="37"/>
  <c r="AFY16" i="37"/>
  <c r="AFZ16" i="37"/>
  <c r="AGA16" i="37"/>
  <c r="AGB16" i="37"/>
  <c r="AGC16" i="37"/>
  <c r="AGD16" i="37"/>
  <c r="AGE16" i="37"/>
  <c r="AGF16" i="37"/>
  <c r="AGG16" i="37"/>
  <c r="AGH16" i="37"/>
  <c r="AGI16" i="37"/>
  <c r="AGJ16" i="37"/>
  <c r="AGK16" i="37"/>
  <c r="AGL16" i="37"/>
  <c r="AGM16" i="37"/>
  <c r="AGN16" i="37"/>
  <c r="AGO16" i="37"/>
  <c r="AGP16" i="37"/>
  <c r="AGQ16" i="37"/>
  <c r="AGR16" i="37"/>
  <c r="AGS16" i="37"/>
  <c r="AGT16" i="37"/>
  <c r="AGU16" i="37"/>
  <c r="AGV16" i="37"/>
  <c r="AGW16" i="37"/>
  <c r="AGX16" i="37"/>
  <c r="AGY16" i="37"/>
  <c r="AGZ16" i="37"/>
  <c r="AHA16" i="37"/>
  <c r="AHB16" i="37"/>
  <c r="AHC16" i="37"/>
  <c r="AHD16" i="37"/>
  <c r="AHE16" i="37"/>
  <c r="AHF16" i="37"/>
  <c r="AHG16" i="37"/>
  <c r="AHH16" i="37"/>
  <c r="AHI16" i="37"/>
  <c r="AHJ16" i="37"/>
  <c r="AHK16" i="37"/>
  <c r="AHL16" i="37"/>
  <c r="AHM16" i="37"/>
  <c r="AHN16" i="37"/>
  <c r="AHO16" i="37"/>
  <c r="AHP16" i="37"/>
  <c r="AHQ16" i="37"/>
  <c r="AHR16" i="37"/>
  <c r="AHS16" i="37"/>
  <c r="AHT16" i="37"/>
  <c r="AHU16" i="37"/>
  <c r="AHV16" i="37"/>
  <c r="AHW16" i="37"/>
  <c r="AHX16" i="37"/>
  <c r="AHY16" i="37"/>
  <c r="AHZ16" i="37"/>
  <c r="AIA16" i="37"/>
  <c r="AIB16" i="37"/>
  <c r="AIC16" i="37"/>
  <c r="AID16" i="37"/>
  <c r="AIE16" i="37"/>
  <c r="AIF16" i="37"/>
  <c r="AIG16" i="37"/>
  <c r="AIH16" i="37"/>
  <c r="AII16" i="37"/>
  <c r="AIJ16" i="37"/>
  <c r="AIK16" i="37"/>
  <c r="AIL16" i="37"/>
  <c r="AIM16" i="37"/>
  <c r="AIN16" i="37"/>
  <c r="AIO16" i="37"/>
  <c r="AIP16" i="37"/>
  <c r="AIQ16" i="37"/>
  <c r="AIR16" i="37"/>
  <c r="AIS16" i="37"/>
  <c r="AIT16" i="37"/>
  <c r="AIU16" i="37"/>
  <c r="AIV16" i="37"/>
  <c r="AIW16" i="37"/>
  <c r="AIX16" i="37"/>
  <c r="AIY16" i="37"/>
  <c r="AIZ16" i="37"/>
  <c r="AJA16" i="37"/>
  <c r="AJB16" i="37"/>
  <c r="AJC16" i="37"/>
  <c r="AJD16" i="37"/>
  <c r="AJE16" i="37"/>
  <c r="AJF16" i="37"/>
  <c r="AJG16" i="37"/>
  <c r="AJH16" i="37"/>
  <c r="AJI16" i="37"/>
  <c r="AJJ16" i="37"/>
  <c r="AJK16" i="37"/>
  <c r="AJL16" i="37"/>
  <c r="AJM16" i="37"/>
  <c r="AJN16" i="37"/>
  <c r="AJO16" i="37"/>
  <c r="AJP16" i="37"/>
  <c r="AJQ16" i="37"/>
  <c r="AJR16" i="37"/>
  <c r="AJS16" i="37"/>
  <c r="AJT16" i="37"/>
  <c r="AJU16" i="37"/>
  <c r="AJV16" i="37"/>
  <c r="AJW16" i="37"/>
  <c r="AJX16" i="37"/>
  <c r="AJY16" i="37"/>
  <c r="AJZ16" i="37"/>
  <c r="AKA16" i="37"/>
  <c r="AKB16" i="37"/>
  <c r="AKC16" i="37"/>
  <c r="AKD16" i="37"/>
  <c r="AKE16" i="37"/>
  <c r="AKF16" i="37"/>
  <c r="AKG16" i="37"/>
  <c r="AKH16" i="37"/>
  <c r="AKI16" i="37"/>
  <c r="AKJ16" i="37"/>
  <c r="AKK16" i="37"/>
  <c r="AKL16" i="37"/>
  <c r="AKM16" i="37"/>
  <c r="AKN16" i="37"/>
  <c r="AKO16" i="37"/>
  <c r="AKP16" i="37"/>
  <c r="AKQ16" i="37"/>
  <c r="AKR16" i="37"/>
  <c r="AKS16" i="37"/>
  <c r="AKT16" i="37"/>
  <c r="AKU16" i="37"/>
  <c r="AKV16" i="37"/>
  <c r="AKW16" i="37"/>
  <c r="AKX16" i="37"/>
  <c r="AKY16" i="37"/>
  <c r="AKZ16" i="37"/>
  <c r="ALA16" i="37"/>
  <c r="ALB16" i="37"/>
  <c r="ALC16" i="37"/>
  <c r="ALD16" i="37"/>
  <c r="ALE16" i="37"/>
  <c r="ALF16" i="37"/>
  <c r="ALG16" i="37"/>
  <c r="ALH16" i="37"/>
  <c r="ALI16" i="37"/>
  <c r="ALJ16" i="37"/>
  <c r="ALK16" i="37"/>
  <c r="ALL16" i="37"/>
  <c r="ALM16" i="37"/>
  <c r="ALN16" i="37"/>
  <c r="ALO16" i="37"/>
  <c r="ALP16" i="37"/>
  <c r="ALQ16" i="37"/>
  <c r="ALR16" i="37"/>
  <c r="ALS16" i="37"/>
  <c r="ALT16" i="37"/>
  <c r="ALU16" i="37"/>
  <c r="ALV16" i="37"/>
  <c r="ALW16" i="37"/>
  <c r="ALX16" i="37"/>
  <c r="ALY16" i="37"/>
  <c r="ALZ16" i="37"/>
  <c r="AMA16" i="37"/>
  <c r="AMB16" i="37"/>
  <c r="AMC16" i="37"/>
  <c r="AMD16" i="37"/>
  <c r="AME16" i="37"/>
  <c r="AMF16" i="37"/>
  <c r="AMG16" i="37"/>
  <c r="AMH16" i="37"/>
  <c r="AMI16" i="37"/>
  <c r="AMJ16" i="37"/>
  <c r="AMK16" i="37"/>
  <c r="AML16" i="37"/>
  <c r="AMM16" i="37"/>
  <c r="AMN16" i="37"/>
  <c r="AMO16" i="37"/>
  <c r="AMP16" i="37"/>
  <c r="AMQ16" i="37"/>
  <c r="AMR16" i="37"/>
  <c r="AMS16" i="37"/>
  <c r="AMT16" i="37"/>
  <c r="AMU16" i="37"/>
  <c r="AMV16" i="37"/>
  <c r="AMW16" i="37"/>
  <c r="AMX16" i="37"/>
  <c r="AMY16" i="37"/>
  <c r="AMZ16" i="37"/>
  <c r="ANA16" i="37"/>
  <c r="ANB16" i="37"/>
  <c r="ANC16" i="37"/>
  <c r="AND16" i="37"/>
  <c r="ANE16" i="37"/>
  <c r="ANF16" i="37"/>
  <c r="ANG16" i="37"/>
  <c r="ANH16" i="37"/>
  <c r="ANI16" i="37"/>
  <c r="ANJ16" i="37"/>
  <c r="ANK16" i="37"/>
  <c r="ANL16" i="37"/>
  <c r="ANM16" i="37"/>
  <c r="ANN16" i="37"/>
  <c r="ANO16" i="37"/>
  <c r="ANP16" i="37"/>
  <c r="ANQ16" i="37"/>
  <c r="ANR16" i="37"/>
  <c r="ANS16" i="37"/>
  <c r="ANT16" i="37"/>
  <c r="ANU16" i="37"/>
  <c r="ANV16" i="37"/>
  <c r="ANW16" i="37"/>
  <c r="ANX16" i="37"/>
  <c r="ANY16" i="37"/>
  <c r="ANZ16" i="37"/>
  <c r="AOA16" i="37"/>
  <c r="AOB16" i="37"/>
  <c r="AOC16" i="37"/>
  <c r="AOD16" i="37"/>
  <c r="AOE16" i="37"/>
  <c r="AOF16" i="37"/>
  <c r="AOG16" i="37"/>
  <c r="AOH16" i="37"/>
  <c r="AOI16" i="37"/>
  <c r="AOJ16" i="37"/>
  <c r="AOK16" i="37"/>
  <c r="AOL16" i="37"/>
  <c r="AOM16" i="37"/>
  <c r="AON16" i="37"/>
  <c r="AOO16" i="37"/>
  <c r="QI17" i="37"/>
  <c r="QJ17" i="37"/>
  <c r="QK17" i="37"/>
  <c r="QL17" i="37"/>
  <c r="QM17" i="37"/>
  <c r="QN17" i="37"/>
  <c r="QO17" i="37"/>
  <c r="QP17" i="37"/>
  <c r="QQ17" i="37"/>
  <c r="QR17" i="37"/>
  <c r="QS17" i="37"/>
  <c r="QT17" i="37"/>
  <c r="QU17" i="37"/>
  <c r="QV17" i="37"/>
  <c r="QW17" i="37"/>
  <c r="QX17" i="37"/>
  <c r="QY17" i="37"/>
  <c r="QZ17" i="37"/>
  <c r="RA17" i="37"/>
  <c r="RB17" i="37"/>
  <c r="RC17" i="37"/>
  <c r="RD17" i="37"/>
  <c r="RE17" i="37"/>
  <c r="RF17" i="37"/>
  <c r="RG17" i="37"/>
  <c r="RH17" i="37"/>
  <c r="RI17" i="37"/>
  <c r="RJ17" i="37"/>
  <c r="RK17" i="37"/>
  <c r="RL17" i="37"/>
  <c r="RM17" i="37"/>
  <c r="RN17" i="37"/>
  <c r="RO17" i="37"/>
  <c r="RP17" i="37"/>
  <c r="RQ17" i="37"/>
  <c r="RR17" i="37"/>
  <c r="RS17" i="37"/>
  <c r="RT17" i="37"/>
  <c r="RU17" i="37"/>
  <c r="RV17" i="37"/>
  <c r="RW17" i="37"/>
  <c r="RX17" i="37"/>
  <c r="RY17" i="37"/>
  <c r="RZ17" i="37"/>
  <c r="SA17" i="37"/>
  <c r="SB17" i="37"/>
  <c r="SC17" i="37"/>
  <c r="SD17" i="37"/>
  <c r="SE17" i="37"/>
  <c r="SF17" i="37"/>
  <c r="SG17" i="37"/>
  <c r="SH17" i="37"/>
  <c r="SI17" i="37"/>
  <c r="SJ17" i="37"/>
  <c r="SK17" i="37"/>
  <c r="SL17" i="37"/>
  <c r="SM17" i="37"/>
  <c r="SN17" i="37"/>
  <c r="SO17" i="37"/>
  <c r="SP17" i="37"/>
  <c r="SQ17" i="37"/>
  <c r="SR17" i="37"/>
  <c r="SS17" i="37"/>
  <c r="ST17" i="37"/>
  <c r="SU17" i="37"/>
  <c r="SV17" i="37"/>
  <c r="SW17" i="37"/>
  <c r="SX17" i="37"/>
  <c r="SY17" i="37"/>
  <c r="SZ17" i="37"/>
  <c r="TA17" i="37"/>
  <c r="TB17" i="37"/>
  <c r="TC17" i="37"/>
  <c r="TD17" i="37"/>
  <c r="TE17" i="37"/>
  <c r="TF17" i="37"/>
  <c r="TG17" i="37"/>
  <c r="TH17" i="37"/>
  <c r="TI17" i="37"/>
  <c r="TJ17" i="37"/>
  <c r="TK17" i="37"/>
  <c r="TL17" i="37"/>
  <c r="TM17" i="37"/>
  <c r="TN17" i="37"/>
  <c r="TO17" i="37"/>
  <c r="TP17" i="37"/>
  <c r="TQ17" i="37"/>
  <c r="TR17" i="37"/>
  <c r="TS17" i="37"/>
  <c r="TT17" i="37"/>
  <c r="TU17" i="37"/>
  <c r="TV17" i="37"/>
  <c r="TW17" i="37"/>
  <c r="TX17" i="37"/>
  <c r="TY17" i="37"/>
  <c r="TZ17" i="37"/>
  <c r="UA17" i="37"/>
  <c r="UB17" i="37"/>
  <c r="UC17" i="37"/>
  <c r="UD17" i="37"/>
  <c r="UE17" i="37"/>
  <c r="UF17" i="37"/>
  <c r="UG17" i="37"/>
  <c r="UH17" i="37"/>
  <c r="UI17" i="37"/>
  <c r="UJ17" i="37"/>
  <c r="UK17" i="37"/>
  <c r="UL17" i="37"/>
  <c r="UM17" i="37"/>
  <c r="UN17" i="37"/>
  <c r="UO17" i="37"/>
  <c r="UP17" i="37"/>
  <c r="UQ17" i="37"/>
  <c r="UR17" i="37"/>
  <c r="US17" i="37"/>
  <c r="UT17" i="37"/>
  <c r="UU17" i="37"/>
  <c r="UV17" i="37"/>
  <c r="UW17" i="37"/>
  <c r="UX17" i="37"/>
  <c r="UY17" i="37"/>
  <c r="UZ17" i="37"/>
  <c r="VA17" i="37"/>
  <c r="VB17" i="37"/>
  <c r="VC17" i="37"/>
  <c r="VD17" i="37"/>
  <c r="VE17" i="37"/>
  <c r="VF17" i="37"/>
  <c r="VG17" i="37"/>
  <c r="VH17" i="37"/>
  <c r="VI17" i="37"/>
  <c r="VJ17" i="37"/>
  <c r="VK17" i="37"/>
  <c r="VL17" i="37"/>
  <c r="VM17" i="37"/>
  <c r="VN17" i="37"/>
  <c r="VO17" i="37"/>
  <c r="VP17" i="37"/>
  <c r="VQ17" i="37"/>
  <c r="VR17" i="37"/>
  <c r="VS17" i="37"/>
  <c r="VT17" i="37"/>
  <c r="VU17" i="37"/>
  <c r="VV17" i="37"/>
  <c r="VW17" i="37"/>
  <c r="VX17" i="37"/>
  <c r="VY17" i="37"/>
  <c r="VZ17" i="37"/>
  <c r="WA17" i="37"/>
  <c r="WB17" i="37"/>
  <c r="WC17" i="37"/>
  <c r="WD17" i="37"/>
  <c r="WE17" i="37"/>
  <c r="WF17" i="37"/>
  <c r="WG17" i="37"/>
  <c r="WH17" i="37"/>
  <c r="WI17" i="37"/>
  <c r="WJ17" i="37"/>
  <c r="WK17" i="37"/>
  <c r="WL17" i="37"/>
  <c r="WM17" i="37"/>
  <c r="WN17" i="37"/>
  <c r="WO17" i="37"/>
  <c r="WP17" i="37"/>
  <c r="WQ17" i="37"/>
  <c r="WR17" i="37"/>
  <c r="WS17" i="37"/>
  <c r="WT17" i="37"/>
  <c r="WU17" i="37"/>
  <c r="WV17" i="37"/>
  <c r="WW17" i="37"/>
  <c r="WX17" i="37"/>
  <c r="WY17" i="37"/>
  <c r="WZ17" i="37"/>
  <c r="XA17" i="37"/>
  <c r="XB17" i="37"/>
  <c r="XC17" i="37"/>
  <c r="XD17" i="37"/>
  <c r="XE17" i="37"/>
  <c r="XF17" i="37"/>
  <c r="XG17" i="37"/>
  <c r="XH17" i="37"/>
  <c r="XI17" i="37"/>
  <c r="XJ17" i="37"/>
  <c r="XK17" i="37"/>
  <c r="XL17" i="37"/>
  <c r="XM17" i="37"/>
  <c r="XN17" i="37"/>
  <c r="XO17" i="37"/>
  <c r="XP17" i="37"/>
  <c r="XQ17" i="37"/>
  <c r="XR17" i="37"/>
  <c r="XS17" i="37"/>
  <c r="XT17" i="37"/>
  <c r="XU17" i="37"/>
  <c r="XV17" i="37"/>
  <c r="XW17" i="37"/>
  <c r="XX17" i="37"/>
  <c r="XY17" i="37"/>
  <c r="XZ17" i="37"/>
  <c r="YA17" i="37"/>
  <c r="YB17" i="37"/>
  <c r="YC17" i="37"/>
  <c r="YD17" i="37"/>
  <c r="YE17" i="37"/>
  <c r="YF17" i="37"/>
  <c r="YG17" i="37"/>
  <c r="YH17" i="37"/>
  <c r="YI17" i="37"/>
  <c r="YJ17" i="37"/>
  <c r="YK17" i="37"/>
  <c r="YL17" i="37"/>
  <c r="YM17" i="37"/>
  <c r="YN17" i="37"/>
  <c r="YO17" i="37"/>
  <c r="YP17" i="37"/>
  <c r="YQ17" i="37"/>
  <c r="YR17" i="37"/>
  <c r="YS17" i="37"/>
  <c r="YT17" i="37"/>
  <c r="YU17" i="37"/>
  <c r="YV17" i="37"/>
  <c r="YW17" i="37"/>
  <c r="YX17" i="37"/>
  <c r="YY17" i="37"/>
  <c r="YZ17" i="37"/>
  <c r="ZA17" i="37"/>
  <c r="ZB17" i="37"/>
  <c r="ZC17" i="37"/>
  <c r="ZD17" i="37"/>
  <c r="ZE17" i="37"/>
  <c r="ZF17" i="37"/>
  <c r="ZG17" i="37"/>
  <c r="ZH17" i="37"/>
  <c r="ZI17" i="37"/>
  <c r="ZJ17" i="37"/>
  <c r="ZK17" i="37"/>
  <c r="ZL17" i="37"/>
  <c r="ZM17" i="37"/>
  <c r="ZN17" i="37"/>
  <c r="ZO17" i="37"/>
  <c r="ZP17" i="37"/>
  <c r="ZQ17" i="37"/>
  <c r="ZR17" i="37"/>
  <c r="ZS17" i="37"/>
  <c r="ZT17" i="37"/>
  <c r="ZU17" i="37"/>
  <c r="ZV17" i="37"/>
  <c r="ZW17" i="37"/>
  <c r="ZX17" i="37"/>
  <c r="ZY17" i="37"/>
  <c r="ZZ17" i="37"/>
  <c r="AAA17" i="37"/>
  <c r="AAB17" i="37"/>
  <c r="AAC17" i="37"/>
  <c r="AAD17" i="37"/>
  <c r="AAE17" i="37"/>
  <c r="AAF17" i="37"/>
  <c r="AAG17" i="37"/>
  <c r="AAH17" i="37"/>
  <c r="AAI17" i="37"/>
  <c r="AAJ17" i="37"/>
  <c r="AAK17" i="37"/>
  <c r="AAL17" i="37"/>
  <c r="AAM17" i="37"/>
  <c r="AAN17" i="37"/>
  <c r="AAO17" i="37"/>
  <c r="AAP17" i="37"/>
  <c r="AAQ17" i="37"/>
  <c r="AAR17" i="37"/>
  <c r="AAS17" i="37"/>
  <c r="AAT17" i="37"/>
  <c r="AAU17" i="37"/>
  <c r="AAV17" i="37"/>
  <c r="AAW17" i="37"/>
  <c r="AAX17" i="37"/>
  <c r="AAY17" i="37"/>
  <c r="AAZ17" i="37"/>
  <c r="ABA17" i="37"/>
  <c r="ABB17" i="37"/>
  <c r="ABC17" i="37"/>
  <c r="ABD17" i="37"/>
  <c r="ABE17" i="37"/>
  <c r="ABF17" i="37"/>
  <c r="ABG17" i="37"/>
  <c r="ABH17" i="37"/>
  <c r="ABI17" i="37"/>
  <c r="ABJ17" i="37"/>
  <c r="ABK17" i="37"/>
  <c r="ABL17" i="37"/>
  <c r="ABM17" i="37"/>
  <c r="ABN17" i="37"/>
  <c r="ABO17" i="37"/>
  <c r="ABP17" i="37"/>
  <c r="ABQ17" i="37"/>
  <c r="ABR17" i="37"/>
  <c r="ABS17" i="37"/>
  <c r="ABT17" i="37"/>
  <c r="ABU17" i="37"/>
  <c r="ABV17" i="37"/>
  <c r="ABW17" i="37"/>
  <c r="ABX17" i="37"/>
  <c r="ABY17" i="37"/>
  <c r="ABZ17" i="37"/>
  <c r="ACA17" i="37"/>
  <c r="ACB17" i="37"/>
  <c r="ACC17" i="37"/>
  <c r="ACD17" i="37"/>
  <c r="ACE17" i="37"/>
  <c r="ACF17" i="37"/>
  <c r="ACG17" i="37"/>
  <c r="ACH17" i="37"/>
  <c r="ACI17" i="37"/>
  <c r="ACJ17" i="37"/>
  <c r="ACK17" i="37"/>
  <c r="ACL17" i="37"/>
  <c r="ACM17" i="37"/>
  <c r="ACN17" i="37"/>
  <c r="ACO17" i="37"/>
  <c r="ACP17" i="37"/>
  <c r="ACQ17" i="37"/>
  <c r="ACR17" i="37"/>
  <c r="ACS17" i="37"/>
  <c r="ACT17" i="37"/>
  <c r="ACU17" i="37"/>
  <c r="ACV17" i="37"/>
  <c r="ACW17" i="37"/>
  <c r="ACX17" i="37"/>
  <c r="ACY17" i="37"/>
  <c r="ACZ17" i="37"/>
  <c r="ADA17" i="37"/>
  <c r="ADB17" i="37"/>
  <c r="ADC17" i="37"/>
  <c r="ADD17" i="37"/>
  <c r="ADE17" i="37"/>
  <c r="ADF17" i="37"/>
  <c r="ADG17" i="37"/>
  <c r="ADH17" i="37"/>
  <c r="ADI17" i="37"/>
  <c r="ADJ17" i="37"/>
  <c r="ADK17" i="37"/>
  <c r="ADL17" i="37"/>
  <c r="ADM17" i="37"/>
  <c r="ADN17" i="37"/>
  <c r="ADO17" i="37"/>
  <c r="ADP17" i="37"/>
  <c r="ADQ17" i="37"/>
  <c r="ADR17" i="37"/>
  <c r="ADS17" i="37"/>
  <c r="ADT17" i="37"/>
  <c r="ADU17" i="37"/>
  <c r="ADV17" i="37"/>
  <c r="ADW17" i="37"/>
  <c r="ADX17" i="37"/>
  <c r="ADY17" i="37"/>
  <c r="ADZ17" i="37"/>
  <c r="AEA17" i="37"/>
  <c r="AEB17" i="37"/>
  <c r="AEC17" i="37"/>
  <c r="AED17" i="37"/>
  <c r="AEE17" i="37"/>
  <c r="AEF17" i="37"/>
  <c r="AEG17" i="37"/>
  <c r="AEH17" i="37"/>
  <c r="AEI17" i="37"/>
  <c r="AEJ17" i="37"/>
  <c r="AEK17" i="37"/>
  <c r="AEL17" i="37"/>
  <c r="AEM17" i="37"/>
  <c r="AEN17" i="37"/>
  <c r="AEO17" i="37"/>
  <c r="AEP17" i="37"/>
  <c r="AEQ17" i="37"/>
  <c r="AER17" i="37"/>
  <c r="AES17" i="37"/>
  <c r="AET17" i="37"/>
  <c r="AEU17" i="37"/>
  <c r="AEV17" i="37"/>
  <c r="AEW17" i="37"/>
  <c r="AEX17" i="37"/>
  <c r="AEY17" i="37"/>
  <c r="AEZ17" i="37"/>
  <c r="AFA17" i="37"/>
  <c r="AFB17" i="37"/>
  <c r="AFC17" i="37"/>
  <c r="AFD17" i="37"/>
  <c r="AFE17" i="37"/>
  <c r="AFF17" i="37"/>
  <c r="AFG17" i="37"/>
  <c r="AFH17" i="37"/>
  <c r="AFI17" i="37"/>
  <c r="AFJ17" i="37"/>
  <c r="AFK17" i="37"/>
  <c r="AFL17" i="37"/>
  <c r="AFM17" i="37"/>
  <c r="AFN17" i="37"/>
  <c r="AFO17" i="37"/>
  <c r="AFP17" i="37"/>
  <c r="AFQ17" i="37"/>
  <c r="AFR17" i="37"/>
  <c r="AFS17" i="37"/>
  <c r="AFT17" i="37"/>
  <c r="AFU17" i="37"/>
  <c r="AFV17" i="37"/>
  <c r="AFW17" i="37"/>
  <c r="AFX17" i="37"/>
  <c r="AFY17" i="37"/>
  <c r="AFZ17" i="37"/>
  <c r="AGA17" i="37"/>
  <c r="AGB17" i="37"/>
  <c r="AGC17" i="37"/>
  <c r="AGD17" i="37"/>
  <c r="AGE17" i="37"/>
  <c r="AGF17" i="37"/>
  <c r="AGG17" i="37"/>
  <c r="AGH17" i="37"/>
  <c r="AGI17" i="37"/>
  <c r="AGJ17" i="37"/>
  <c r="AGK17" i="37"/>
  <c r="AGL17" i="37"/>
  <c r="AGM17" i="37"/>
  <c r="AGN17" i="37"/>
  <c r="AGO17" i="37"/>
  <c r="AGP17" i="37"/>
  <c r="AGQ17" i="37"/>
  <c r="AGR17" i="37"/>
  <c r="AGS17" i="37"/>
  <c r="AGT17" i="37"/>
  <c r="AGU17" i="37"/>
  <c r="AGV17" i="37"/>
  <c r="AGW17" i="37"/>
  <c r="AGX17" i="37"/>
  <c r="AGY17" i="37"/>
  <c r="AGZ17" i="37"/>
  <c r="AHA17" i="37"/>
  <c r="AHB17" i="37"/>
  <c r="AHC17" i="37"/>
  <c r="AHD17" i="37"/>
  <c r="AHE17" i="37"/>
  <c r="AHF17" i="37"/>
  <c r="AHG17" i="37"/>
  <c r="AHH17" i="37"/>
  <c r="AHI17" i="37"/>
  <c r="AHJ17" i="37"/>
  <c r="AHK17" i="37"/>
  <c r="AHL17" i="37"/>
  <c r="AHM17" i="37"/>
  <c r="AHN17" i="37"/>
  <c r="AHO17" i="37"/>
  <c r="AHP17" i="37"/>
  <c r="AHQ17" i="37"/>
  <c r="AHR17" i="37"/>
  <c r="AHS17" i="37"/>
  <c r="AHT17" i="37"/>
  <c r="AHU17" i="37"/>
  <c r="AHV17" i="37"/>
  <c r="AHW17" i="37"/>
  <c r="AHX17" i="37"/>
  <c r="AHY17" i="37"/>
  <c r="AHZ17" i="37"/>
  <c r="AIA17" i="37"/>
  <c r="AIB17" i="37"/>
  <c r="AIC17" i="37"/>
  <c r="AID17" i="37"/>
  <c r="AIE17" i="37"/>
  <c r="AIF17" i="37"/>
  <c r="AIG17" i="37"/>
  <c r="AIH17" i="37"/>
  <c r="AII17" i="37"/>
  <c r="AIJ17" i="37"/>
  <c r="AIK17" i="37"/>
  <c r="AIL17" i="37"/>
  <c r="AIM17" i="37"/>
  <c r="AIN17" i="37"/>
  <c r="AIO17" i="37"/>
  <c r="AIP17" i="37"/>
  <c r="AIQ17" i="37"/>
  <c r="AIR17" i="37"/>
  <c r="AIS17" i="37"/>
  <c r="AIT17" i="37"/>
  <c r="AIU17" i="37"/>
  <c r="AIV17" i="37"/>
  <c r="AIW17" i="37"/>
  <c r="AIX17" i="37"/>
  <c r="AIY17" i="37"/>
  <c r="AIZ17" i="37"/>
  <c r="AJA17" i="37"/>
  <c r="AJB17" i="37"/>
  <c r="AJC17" i="37"/>
  <c r="AJD17" i="37"/>
  <c r="AJE17" i="37"/>
  <c r="AJF17" i="37"/>
  <c r="AJG17" i="37"/>
  <c r="AJH17" i="37"/>
  <c r="AJI17" i="37"/>
  <c r="AJJ17" i="37"/>
  <c r="AJK17" i="37"/>
  <c r="AJL17" i="37"/>
  <c r="AJM17" i="37"/>
  <c r="AJN17" i="37"/>
  <c r="AJO17" i="37"/>
  <c r="AJP17" i="37"/>
  <c r="AJQ17" i="37"/>
  <c r="AJR17" i="37"/>
  <c r="AJS17" i="37"/>
  <c r="AJT17" i="37"/>
  <c r="AJU17" i="37"/>
  <c r="AJV17" i="37"/>
  <c r="AJW17" i="37"/>
  <c r="AJX17" i="37"/>
  <c r="AJY17" i="37"/>
  <c r="AJZ17" i="37"/>
  <c r="AKA17" i="37"/>
  <c r="AKB17" i="37"/>
  <c r="AKC17" i="37"/>
  <c r="AKD17" i="37"/>
  <c r="AKE17" i="37"/>
  <c r="AKF17" i="37"/>
  <c r="AKG17" i="37"/>
  <c r="AKH17" i="37"/>
  <c r="AKI17" i="37"/>
  <c r="AKJ17" i="37"/>
  <c r="AKK17" i="37"/>
  <c r="AKL17" i="37"/>
  <c r="AKM17" i="37"/>
  <c r="AKN17" i="37"/>
  <c r="AKO17" i="37"/>
  <c r="AKP17" i="37"/>
  <c r="AKQ17" i="37"/>
  <c r="AKR17" i="37"/>
  <c r="AKS17" i="37"/>
  <c r="AKT17" i="37"/>
  <c r="AKU17" i="37"/>
  <c r="AKV17" i="37"/>
  <c r="AKW17" i="37"/>
  <c r="AKX17" i="37"/>
  <c r="AKY17" i="37"/>
  <c r="AKZ17" i="37"/>
  <c r="ALA17" i="37"/>
  <c r="ALB17" i="37"/>
  <c r="ALC17" i="37"/>
  <c r="ALD17" i="37"/>
  <c r="ALE17" i="37"/>
  <c r="ALF17" i="37"/>
  <c r="ALG17" i="37"/>
  <c r="ALH17" i="37"/>
  <c r="ALI17" i="37"/>
  <c r="ALJ17" i="37"/>
  <c r="ALK17" i="37"/>
  <c r="ALL17" i="37"/>
  <c r="ALM17" i="37"/>
  <c r="ALN17" i="37"/>
  <c r="ALO17" i="37"/>
  <c r="ALP17" i="37"/>
  <c r="ALQ17" i="37"/>
  <c r="ALR17" i="37"/>
  <c r="ALS17" i="37"/>
  <c r="ALT17" i="37"/>
  <c r="ALU17" i="37"/>
  <c r="ALV17" i="37"/>
  <c r="ALW17" i="37"/>
  <c r="ALX17" i="37"/>
  <c r="ALY17" i="37"/>
  <c r="ALZ17" i="37"/>
  <c r="AMA17" i="37"/>
  <c r="AMB17" i="37"/>
  <c r="AMC17" i="37"/>
  <c r="AMD17" i="37"/>
  <c r="AME17" i="37"/>
  <c r="AMF17" i="37"/>
  <c r="AMG17" i="37"/>
  <c r="AMH17" i="37"/>
  <c r="AMI17" i="37"/>
  <c r="AMJ17" i="37"/>
  <c r="AMK17" i="37"/>
  <c r="AML17" i="37"/>
  <c r="AMM17" i="37"/>
  <c r="AMN17" i="37"/>
  <c r="AMO17" i="37"/>
  <c r="AMP17" i="37"/>
  <c r="AMQ17" i="37"/>
  <c r="AMR17" i="37"/>
  <c r="AMS17" i="37"/>
  <c r="AMT17" i="37"/>
  <c r="AMU17" i="37"/>
  <c r="AMV17" i="37"/>
  <c r="AMW17" i="37"/>
  <c r="AMX17" i="37"/>
  <c r="AMY17" i="37"/>
  <c r="AMZ17" i="37"/>
  <c r="ANA17" i="37"/>
  <c r="ANB17" i="37"/>
  <c r="ANC17" i="37"/>
  <c r="AND17" i="37"/>
  <c r="ANE17" i="37"/>
  <c r="ANF17" i="37"/>
  <c r="ANG17" i="37"/>
  <c r="ANH17" i="37"/>
  <c r="ANI17" i="37"/>
  <c r="ANJ17" i="37"/>
  <c r="ANK17" i="37"/>
  <c r="ANL17" i="37"/>
  <c r="ANM17" i="37"/>
  <c r="ANN17" i="37"/>
  <c r="ANO17" i="37"/>
  <c r="ANP17" i="37"/>
  <c r="ANQ17" i="37"/>
  <c r="ANR17" i="37"/>
  <c r="ANS17" i="37"/>
  <c r="ANT17" i="37"/>
  <c r="ANU17" i="37"/>
  <c r="ANV17" i="37"/>
  <c r="ANW17" i="37"/>
  <c r="ANX17" i="37"/>
  <c r="ANY17" i="37"/>
  <c r="ANZ17" i="37"/>
  <c r="AOA17" i="37"/>
  <c r="AOB17" i="37"/>
  <c r="AOC17" i="37"/>
  <c r="AOD17" i="37"/>
  <c r="AOE17" i="37"/>
  <c r="AOF17" i="37"/>
  <c r="AOG17" i="37"/>
  <c r="AOH17" i="37"/>
  <c r="AOI17" i="37"/>
  <c r="AOJ17" i="37"/>
  <c r="AOK17" i="37"/>
  <c r="AOL17" i="37"/>
  <c r="AOM17" i="37"/>
  <c r="AON17" i="37"/>
  <c r="AOO17" i="37"/>
  <c r="QI18" i="37"/>
  <c r="QJ18" i="37"/>
  <c r="QK18" i="37"/>
  <c r="QL18" i="37"/>
  <c r="QM18" i="37"/>
  <c r="QN18" i="37"/>
  <c r="QO18" i="37"/>
  <c r="QP18" i="37"/>
  <c r="QQ18" i="37"/>
  <c r="QR18" i="37"/>
  <c r="QS18" i="37"/>
  <c r="QT18" i="37"/>
  <c r="QU18" i="37"/>
  <c r="QV18" i="37"/>
  <c r="QW18" i="37"/>
  <c r="QX18" i="37"/>
  <c r="QY18" i="37"/>
  <c r="QZ18" i="37"/>
  <c r="RA18" i="37"/>
  <c r="RB18" i="37"/>
  <c r="RC18" i="37"/>
  <c r="RD18" i="37"/>
  <c r="RE18" i="37"/>
  <c r="RF18" i="37"/>
  <c r="RG18" i="37"/>
  <c r="RH18" i="37"/>
  <c r="RI18" i="37"/>
  <c r="RJ18" i="37"/>
  <c r="RK18" i="37"/>
  <c r="RL18" i="37"/>
  <c r="RM18" i="37"/>
  <c r="RN18" i="37"/>
  <c r="RO18" i="37"/>
  <c r="RP18" i="37"/>
  <c r="RQ18" i="37"/>
  <c r="RR18" i="37"/>
  <c r="RS18" i="37"/>
  <c r="RT18" i="37"/>
  <c r="RU18" i="37"/>
  <c r="RV18" i="37"/>
  <c r="RW18" i="37"/>
  <c r="RX18" i="37"/>
  <c r="RY18" i="37"/>
  <c r="RZ18" i="37"/>
  <c r="SA18" i="37"/>
  <c r="SB18" i="37"/>
  <c r="SC18" i="37"/>
  <c r="SD18" i="37"/>
  <c r="SE18" i="37"/>
  <c r="SF18" i="37"/>
  <c r="SG18" i="37"/>
  <c r="SH18" i="37"/>
  <c r="SI18" i="37"/>
  <c r="SJ18" i="37"/>
  <c r="SK18" i="37"/>
  <c r="SL18" i="37"/>
  <c r="SM18" i="37"/>
  <c r="SN18" i="37"/>
  <c r="SO18" i="37"/>
  <c r="SP18" i="37"/>
  <c r="SQ18" i="37"/>
  <c r="SR18" i="37"/>
  <c r="SS18" i="37"/>
  <c r="ST18" i="37"/>
  <c r="SU18" i="37"/>
  <c r="SV18" i="37"/>
  <c r="SW18" i="37"/>
  <c r="SX18" i="37"/>
  <c r="SY18" i="37"/>
  <c r="SZ18" i="37"/>
  <c r="TA18" i="37"/>
  <c r="TB18" i="37"/>
  <c r="TC18" i="37"/>
  <c r="TD18" i="37"/>
  <c r="TE18" i="37"/>
  <c r="TF18" i="37"/>
  <c r="TG18" i="37"/>
  <c r="TH18" i="37"/>
  <c r="TI18" i="37"/>
  <c r="TJ18" i="37"/>
  <c r="TK18" i="37"/>
  <c r="TL18" i="37"/>
  <c r="TM18" i="37"/>
  <c r="TN18" i="37"/>
  <c r="TO18" i="37"/>
  <c r="TP18" i="37"/>
  <c r="TQ18" i="37"/>
  <c r="TR18" i="37"/>
  <c r="TS18" i="37"/>
  <c r="TT18" i="37"/>
  <c r="TU18" i="37"/>
  <c r="TV18" i="37"/>
  <c r="TW18" i="37"/>
  <c r="TX18" i="37"/>
  <c r="TY18" i="37"/>
  <c r="TZ18" i="37"/>
  <c r="UA18" i="37"/>
  <c r="UB18" i="37"/>
  <c r="UC18" i="37"/>
  <c r="UD18" i="37"/>
  <c r="UE18" i="37"/>
  <c r="UF18" i="37"/>
  <c r="UG18" i="37"/>
  <c r="UH18" i="37"/>
  <c r="UI18" i="37"/>
  <c r="UJ18" i="37"/>
  <c r="UK18" i="37"/>
  <c r="UL18" i="37"/>
  <c r="UM18" i="37"/>
  <c r="UN18" i="37"/>
  <c r="UO18" i="37"/>
  <c r="UP18" i="37"/>
  <c r="UQ18" i="37"/>
  <c r="UR18" i="37"/>
  <c r="US18" i="37"/>
  <c r="UT18" i="37"/>
  <c r="UU18" i="37"/>
  <c r="UV18" i="37"/>
  <c r="UW18" i="37"/>
  <c r="UX18" i="37"/>
  <c r="UY18" i="37"/>
  <c r="UZ18" i="37"/>
  <c r="VA18" i="37"/>
  <c r="VB18" i="37"/>
  <c r="VC18" i="37"/>
  <c r="VD18" i="37"/>
  <c r="VE18" i="37"/>
  <c r="VF18" i="37"/>
  <c r="VG18" i="37"/>
  <c r="VH18" i="37"/>
  <c r="VI18" i="37"/>
  <c r="VJ18" i="37"/>
  <c r="VK18" i="37"/>
  <c r="VL18" i="37"/>
  <c r="VM18" i="37"/>
  <c r="VN18" i="37"/>
  <c r="VO18" i="37"/>
  <c r="VP18" i="37"/>
  <c r="VQ18" i="37"/>
  <c r="VR18" i="37"/>
  <c r="VS18" i="37"/>
  <c r="VT18" i="37"/>
  <c r="VU18" i="37"/>
  <c r="VV18" i="37"/>
  <c r="VW18" i="37"/>
  <c r="VX18" i="37"/>
  <c r="VY18" i="37"/>
  <c r="VZ18" i="37"/>
  <c r="WA18" i="37"/>
  <c r="WB18" i="37"/>
  <c r="WC18" i="37"/>
  <c r="WD18" i="37"/>
  <c r="WE18" i="37"/>
  <c r="WF18" i="37"/>
  <c r="WG18" i="37"/>
  <c r="WH18" i="37"/>
  <c r="WI18" i="37"/>
  <c r="WJ18" i="37"/>
  <c r="WK18" i="37"/>
  <c r="WL18" i="37"/>
  <c r="WM18" i="37"/>
  <c r="WN18" i="37"/>
  <c r="WO18" i="37"/>
  <c r="WP18" i="37"/>
  <c r="WQ18" i="37"/>
  <c r="WR18" i="37"/>
  <c r="WS18" i="37"/>
  <c r="WT18" i="37"/>
  <c r="WU18" i="37"/>
  <c r="WV18" i="37"/>
  <c r="WW18" i="37"/>
  <c r="WX18" i="37"/>
  <c r="WY18" i="37"/>
  <c r="WZ18" i="37"/>
  <c r="XA18" i="37"/>
  <c r="XB18" i="37"/>
  <c r="XC18" i="37"/>
  <c r="XD18" i="37"/>
  <c r="XE18" i="37"/>
  <c r="XF18" i="37"/>
  <c r="XG18" i="37"/>
  <c r="XH18" i="37"/>
  <c r="XI18" i="37"/>
  <c r="XJ18" i="37"/>
  <c r="XK18" i="37"/>
  <c r="XL18" i="37"/>
  <c r="XM18" i="37"/>
  <c r="XN18" i="37"/>
  <c r="XO18" i="37"/>
  <c r="XP18" i="37"/>
  <c r="XQ18" i="37"/>
  <c r="XR18" i="37"/>
  <c r="XS18" i="37"/>
  <c r="XT18" i="37"/>
  <c r="XU18" i="37"/>
  <c r="XV18" i="37"/>
  <c r="XW18" i="37"/>
  <c r="XX18" i="37"/>
  <c r="XY18" i="37"/>
  <c r="XZ18" i="37"/>
  <c r="YA18" i="37"/>
  <c r="YB18" i="37"/>
  <c r="YC18" i="37"/>
  <c r="YD18" i="37"/>
  <c r="YE18" i="37"/>
  <c r="YF18" i="37"/>
  <c r="YG18" i="37"/>
  <c r="YH18" i="37"/>
  <c r="YI18" i="37"/>
  <c r="YJ18" i="37"/>
  <c r="YK18" i="37"/>
  <c r="YL18" i="37"/>
  <c r="YM18" i="37"/>
  <c r="YN18" i="37"/>
  <c r="YO18" i="37"/>
  <c r="YP18" i="37"/>
  <c r="YQ18" i="37"/>
  <c r="YR18" i="37"/>
  <c r="YS18" i="37"/>
  <c r="YT18" i="37"/>
  <c r="YU18" i="37"/>
  <c r="YV18" i="37"/>
  <c r="YW18" i="37"/>
  <c r="YX18" i="37"/>
  <c r="YY18" i="37"/>
  <c r="YZ18" i="37"/>
  <c r="ZA18" i="37"/>
  <c r="ZB18" i="37"/>
  <c r="ZC18" i="37"/>
  <c r="ZD18" i="37"/>
  <c r="ZE18" i="37"/>
  <c r="ZF18" i="37"/>
  <c r="ZG18" i="37"/>
  <c r="ZH18" i="37"/>
  <c r="ZI18" i="37"/>
  <c r="ZJ18" i="37"/>
  <c r="ZK18" i="37"/>
  <c r="ZL18" i="37"/>
  <c r="ZM18" i="37"/>
  <c r="ZN18" i="37"/>
  <c r="ZO18" i="37"/>
  <c r="ZP18" i="37"/>
  <c r="ZQ18" i="37"/>
  <c r="ZR18" i="37"/>
  <c r="ZS18" i="37"/>
  <c r="ZT18" i="37"/>
  <c r="ZU18" i="37"/>
  <c r="ZV18" i="37"/>
  <c r="ZW18" i="37"/>
  <c r="ZX18" i="37"/>
  <c r="ZY18" i="37"/>
  <c r="ZZ18" i="37"/>
  <c r="AAA18" i="37"/>
  <c r="AAB18" i="37"/>
  <c r="AAC18" i="37"/>
  <c r="AAD18" i="37"/>
  <c r="AAE18" i="37"/>
  <c r="AAF18" i="37"/>
  <c r="AAG18" i="37"/>
  <c r="AAH18" i="37"/>
  <c r="AAI18" i="37"/>
  <c r="AAJ18" i="37"/>
  <c r="AAK18" i="37"/>
  <c r="AAL18" i="37"/>
  <c r="AAM18" i="37"/>
  <c r="AAN18" i="37"/>
  <c r="AAO18" i="37"/>
  <c r="AAP18" i="37"/>
  <c r="AAQ18" i="37"/>
  <c r="AAR18" i="37"/>
  <c r="AAS18" i="37"/>
  <c r="AAT18" i="37"/>
  <c r="AAU18" i="37"/>
  <c r="AAV18" i="37"/>
  <c r="AAW18" i="37"/>
  <c r="AAX18" i="37"/>
  <c r="AAY18" i="37"/>
  <c r="AAZ18" i="37"/>
  <c r="ABA18" i="37"/>
  <c r="ABB18" i="37"/>
  <c r="ABC18" i="37"/>
  <c r="ABD18" i="37"/>
  <c r="ABE18" i="37"/>
  <c r="ABF18" i="37"/>
  <c r="ABG18" i="37"/>
  <c r="ABH18" i="37"/>
  <c r="ABI18" i="37"/>
  <c r="ABJ18" i="37"/>
  <c r="ABK18" i="37"/>
  <c r="ABL18" i="37"/>
  <c r="ABM18" i="37"/>
  <c r="ABN18" i="37"/>
  <c r="ABO18" i="37"/>
  <c r="ABP18" i="37"/>
  <c r="ABQ18" i="37"/>
  <c r="ABR18" i="37"/>
  <c r="ABS18" i="37"/>
  <c r="ABT18" i="37"/>
  <c r="ABU18" i="37"/>
  <c r="ABV18" i="37"/>
  <c r="ABW18" i="37"/>
  <c r="ABX18" i="37"/>
  <c r="ABY18" i="37"/>
  <c r="ABZ18" i="37"/>
  <c r="ACA18" i="37"/>
  <c r="ACB18" i="37"/>
  <c r="ACC18" i="37"/>
  <c r="ACD18" i="37"/>
  <c r="ACE18" i="37"/>
  <c r="ACF18" i="37"/>
  <c r="ACG18" i="37"/>
  <c r="ACH18" i="37"/>
  <c r="ACI18" i="37"/>
  <c r="ACJ18" i="37"/>
  <c r="ACK18" i="37"/>
  <c r="ACL18" i="37"/>
  <c r="ACM18" i="37"/>
  <c r="ACN18" i="37"/>
  <c r="ACO18" i="37"/>
  <c r="ACP18" i="37"/>
  <c r="ACQ18" i="37"/>
  <c r="ACR18" i="37"/>
  <c r="ACS18" i="37"/>
  <c r="ACT18" i="37"/>
  <c r="ACU18" i="37"/>
  <c r="ACV18" i="37"/>
  <c r="ACW18" i="37"/>
  <c r="ACX18" i="37"/>
  <c r="ACY18" i="37"/>
  <c r="ACZ18" i="37"/>
  <c r="ADA18" i="37"/>
  <c r="ADB18" i="37"/>
  <c r="ADC18" i="37"/>
  <c r="ADD18" i="37"/>
  <c r="ADE18" i="37"/>
  <c r="ADF18" i="37"/>
  <c r="ADG18" i="37"/>
  <c r="ADH18" i="37"/>
  <c r="ADI18" i="37"/>
  <c r="ADJ18" i="37"/>
  <c r="ADK18" i="37"/>
  <c r="ADL18" i="37"/>
  <c r="ADM18" i="37"/>
  <c r="ADN18" i="37"/>
  <c r="ADO18" i="37"/>
  <c r="ADP18" i="37"/>
  <c r="ADQ18" i="37"/>
  <c r="ADR18" i="37"/>
  <c r="ADS18" i="37"/>
  <c r="ADT18" i="37"/>
  <c r="ADU18" i="37"/>
  <c r="ADV18" i="37"/>
  <c r="ADW18" i="37"/>
  <c r="ADX18" i="37"/>
  <c r="ADY18" i="37"/>
  <c r="ADZ18" i="37"/>
  <c r="AEA18" i="37"/>
  <c r="AEB18" i="37"/>
  <c r="AEC18" i="37"/>
  <c r="AED18" i="37"/>
  <c r="AEE18" i="37"/>
  <c r="AEF18" i="37"/>
  <c r="AEG18" i="37"/>
  <c r="AEH18" i="37"/>
  <c r="AEI18" i="37"/>
  <c r="AEJ18" i="37"/>
  <c r="AEK18" i="37"/>
  <c r="AEL18" i="37"/>
  <c r="AEM18" i="37"/>
  <c r="AEN18" i="37"/>
  <c r="AEO18" i="37"/>
  <c r="AEP18" i="37"/>
  <c r="AEQ18" i="37"/>
  <c r="AER18" i="37"/>
  <c r="AES18" i="37"/>
  <c r="AET18" i="37"/>
  <c r="AEU18" i="37"/>
  <c r="AEV18" i="37"/>
  <c r="AEW18" i="37"/>
  <c r="AEX18" i="37"/>
  <c r="AEY18" i="37"/>
  <c r="AEZ18" i="37"/>
  <c r="AFA18" i="37"/>
  <c r="AFB18" i="37"/>
  <c r="AFC18" i="37"/>
  <c r="AFD18" i="37"/>
  <c r="AFE18" i="37"/>
  <c r="AFF18" i="37"/>
  <c r="AFG18" i="37"/>
  <c r="AFH18" i="37"/>
  <c r="AFI18" i="37"/>
  <c r="AFJ18" i="37"/>
  <c r="AFK18" i="37"/>
  <c r="AFL18" i="37"/>
  <c r="AFM18" i="37"/>
  <c r="AFN18" i="37"/>
  <c r="AFO18" i="37"/>
  <c r="AFP18" i="37"/>
  <c r="AFQ18" i="37"/>
  <c r="AFR18" i="37"/>
  <c r="AFS18" i="37"/>
  <c r="AFT18" i="37"/>
  <c r="AFU18" i="37"/>
  <c r="AFV18" i="37"/>
  <c r="AFW18" i="37"/>
  <c r="AFX18" i="37"/>
  <c r="AFY18" i="37"/>
  <c r="AFZ18" i="37"/>
  <c r="AGA18" i="37"/>
  <c r="AGB18" i="37"/>
  <c r="AGC18" i="37"/>
  <c r="AGD18" i="37"/>
  <c r="AGE18" i="37"/>
  <c r="AGF18" i="37"/>
  <c r="AGG18" i="37"/>
  <c r="AGH18" i="37"/>
  <c r="AGI18" i="37"/>
  <c r="AGJ18" i="37"/>
  <c r="AGK18" i="37"/>
  <c r="AGL18" i="37"/>
  <c r="AGM18" i="37"/>
  <c r="AGN18" i="37"/>
  <c r="AGO18" i="37"/>
  <c r="AGP18" i="37"/>
  <c r="AGQ18" i="37"/>
  <c r="AGR18" i="37"/>
  <c r="AGS18" i="37"/>
  <c r="AGT18" i="37"/>
  <c r="AGU18" i="37"/>
  <c r="AGV18" i="37"/>
  <c r="AGW18" i="37"/>
  <c r="AGX18" i="37"/>
  <c r="AGY18" i="37"/>
  <c r="AGZ18" i="37"/>
  <c r="AHA18" i="37"/>
  <c r="AHB18" i="37"/>
  <c r="AHC18" i="37"/>
  <c r="AHD18" i="37"/>
  <c r="AHE18" i="37"/>
  <c r="AHF18" i="37"/>
  <c r="AHG18" i="37"/>
  <c r="AHH18" i="37"/>
  <c r="AHI18" i="37"/>
  <c r="AHJ18" i="37"/>
  <c r="AHK18" i="37"/>
  <c r="AHL18" i="37"/>
  <c r="AHM18" i="37"/>
  <c r="AHN18" i="37"/>
  <c r="AHO18" i="37"/>
  <c r="AHP18" i="37"/>
  <c r="AHQ18" i="37"/>
  <c r="AHR18" i="37"/>
  <c r="AHS18" i="37"/>
  <c r="AHT18" i="37"/>
  <c r="AHU18" i="37"/>
  <c r="AHV18" i="37"/>
  <c r="AHW18" i="37"/>
  <c r="AHX18" i="37"/>
  <c r="AHY18" i="37"/>
  <c r="AHZ18" i="37"/>
  <c r="AIA18" i="37"/>
  <c r="AIB18" i="37"/>
  <c r="AIC18" i="37"/>
  <c r="AID18" i="37"/>
  <c r="AIE18" i="37"/>
  <c r="AIF18" i="37"/>
  <c r="AIG18" i="37"/>
  <c r="AIH18" i="37"/>
  <c r="AII18" i="37"/>
  <c r="AIJ18" i="37"/>
  <c r="AIK18" i="37"/>
  <c r="AIL18" i="37"/>
  <c r="AIM18" i="37"/>
  <c r="AIN18" i="37"/>
  <c r="AIO18" i="37"/>
  <c r="AIP18" i="37"/>
  <c r="AIQ18" i="37"/>
  <c r="AIR18" i="37"/>
  <c r="AIS18" i="37"/>
  <c r="AIT18" i="37"/>
  <c r="AIU18" i="37"/>
  <c r="AIV18" i="37"/>
  <c r="AIW18" i="37"/>
  <c r="AIX18" i="37"/>
  <c r="AIY18" i="37"/>
  <c r="AIZ18" i="37"/>
  <c r="AJA18" i="37"/>
  <c r="AJB18" i="37"/>
  <c r="AJC18" i="37"/>
  <c r="AJD18" i="37"/>
  <c r="AJE18" i="37"/>
  <c r="AJF18" i="37"/>
  <c r="AJG18" i="37"/>
  <c r="AJH18" i="37"/>
  <c r="AJI18" i="37"/>
  <c r="AJJ18" i="37"/>
  <c r="AJK18" i="37"/>
  <c r="AJL18" i="37"/>
  <c r="AJM18" i="37"/>
  <c r="AJN18" i="37"/>
  <c r="AJO18" i="37"/>
  <c r="AJP18" i="37"/>
  <c r="AJQ18" i="37"/>
  <c r="AJR18" i="37"/>
  <c r="AJS18" i="37"/>
  <c r="AJT18" i="37"/>
  <c r="AJU18" i="37"/>
  <c r="AJV18" i="37"/>
  <c r="AJW18" i="37"/>
  <c r="AJX18" i="37"/>
  <c r="AJY18" i="37"/>
  <c r="AJZ18" i="37"/>
  <c r="AKA18" i="37"/>
  <c r="AKB18" i="37"/>
  <c r="AKC18" i="37"/>
  <c r="AKD18" i="37"/>
  <c r="AKE18" i="37"/>
  <c r="AKF18" i="37"/>
  <c r="AKG18" i="37"/>
  <c r="AKH18" i="37"/>
  <c r="AKI18" i="37"/>
  <c r="AKJ18" i="37"/>
  <c r="AKK18" i="37"/>
  <c r="AKL18" i="37"/>
  <c r="AKM18" i="37"/>
  <c r="AKN18" i="37"/>
  <c r="AKO18" i="37"/>
  <c r="AKP18" i="37"/>
  <c r="AKQ18" i="37"/>
  <c r="AKR18" i="37"/>
  <c r="AKS18" i="37"/>
  <c r="AKT18" i="37"/>
  <c r="AKU18" i="37"/>
  <c r="AKV18" i="37"/>
  <c r="AKW18" i="37"/>
  <c r="AKX18" i="37"/>
  <c r="AKY18" i="37"/>
  <c r="AKZ18" i="37"/>
  <c r="ALA18" i="37"/>
  <c r="ALB18" i="37"/>
  <c r="ALC18" i="37"/>
  <c r="ALD18" i="37"/>
  <c r="ALE18" i="37"/>
  <c r="ALF18" i="37"/>
  <c r="ALG18" i="37"/>
  <c r="ALH18" i="37"/>
  <c r="ALI18" i="37"/>
  <c r="ALJ18" i="37"/>
  <c r="ALK18" i="37"/>
  <c r="ALL18" i="37"/>
  <c r="ALM18" i="37"/>
  <c r="ALN18" i="37"/>
  <c r="ALO18" i="37"/>
  <c r="ALP18" i="37"/>
  <c r="ALQ18" i="37"/>
  <c r="ALR18" i="37"/>
  <c r="ALS18" i="37"/>
  <c r="ALT18" i="37"/>
  <c r="ALU18" i="37"/>
  <c r="ALV18" i="37"/>
  <c r="ALW18" i="37"/>
  <c r="ALX18" i="37"/>
  <c r="ALY18" i="37"/>
  <c r="ALZ18" i="37"/>
  <c r="AMA18" i="37"/>
  <c r="AMB18" i="37"/>
  <c r="AMC18" i="37"/>
  <c r="AMD18" i="37"/>
  <c r="AME18" i="37"/>
  <c r="AMF18" i="37"/>
  <c r="AMG18" i="37"/>
  <c r="AMH18" i="37"/>
  <c r="AMI18" i="37"/>
  <c r="AMJ18" i="37"/>
  <c r="AMK18" i="37"/>
  <c r="AML18" i="37"/>
  <c r="AMM18" i="37"/>
  <c r="AMN18" i="37"/>
  <c r="AMO18" i="37"/>
  <c r="AMP18" i="37"/>
  <c r="AMQ18" i="37"/>
  <c r="AMR18" i="37"/>
  <c r="AMS18" i="37"/>
  <c r="AMT18" i="37"/>
  <c r="AMU18" i="37"/>
  <c r="AMV18" i="37"/>
  <c r="AMW18" i="37"/>
  <c r="AMX18" i="37"/>
  <c r="AMY18" i="37"/>
  <c r="AMZ18" i="37"/>
  <c r="ANA18" i="37"/>
  <c r="ANB18" i="37"/>
  <c r="ANC18" i="37"/>
  <c r="AND18" i="37"/>
  <c r="ANE18" i="37"/>
  <c r="ANF18" i="37"/>
  <c r="ANG18" i="37"/>
  <c r="ANH18" i="37"/>
  <c r="ANI18" i="37"/>
  <c r="ANJ18" i="37"/>
  <c r="ANK18" i="37"/>
  <c r="ANL18" i="37"/>
  <c r="ANM18" i="37"/>
  <c r="ANN18" i="37"/>
  <c r="ANO18" i="37"/>
  <c r="ANP18" i="37"/>
  <c r="ANQ18" i="37"/>
  <c r="ANR18" i="37"/>
  <c r="ANS18" i="37"/>
  <c r="ANT18" i="37"/>
  <c r="ANU18" i="37"/>
  <c r="ANV18" i="37"/>
  <c r="ANW18" i="37"/>
  <c r="ANX18" i="37"/>
  <c r="ANY18" i="37"/>
  <c r="ANZ18" i="37"/>
  <c r="AOA18" i="37"/>
  <c r="AOB18" i="37"/>
  <c r="AOC18" i="37"/>
  <c r="AOD18" i="37"/>
  <c r="AOE18" i="37"/>
  <c r="AOF18" i="37"/>
  <c r="AOG18" i="37"/>
  <c r="AOH18" i="37"/>
  <c r="AOI18" i="37"/>
  <c r="AOJ18" i="37"/>
  <c r="AOK18" i="37"/>
  <c r="AOL18" i="37"/>
  <c r="AOM18" i="37"/>
  <c r="AON18" i="37"/>
  <c r="AOO18" i="37"/>
  <c r="QI19" i="37"/>
  <c r="QJ19" i="37"/>
  <c r="QK19" i="37"/>
  <c r="QL19" i="37"/>
  <c r="QM19" i="37"/>
  <c r="QN19" i="37"/>
  <c r="QO19" i="37"/>
  <c r="QP19" i="37"/>
  <c r="QQ19" i="37"/>
  <c r="QR19" i="37"/>
  <c r="QS19" i="37"/>
  <c r="QT19" i="37"/>
  <c r="QU19" i="37"/>
  <c r="QV19" i="37"/>
  <c r="QW19" i="37"/>
  <c r="QX19" i="37"/>
  <c r="QY19" i="37"/>
  <c r="QZ19" i="37"/>
  <c r="RA19" i="37"/>
  <c r="RB19" i="37"/>
  <c r="RC19" i="37"/>
  <c r="RD19" i="37"/>
  <c r="RE19" i="37"/>
  <c r="RF19" i="37"/>
  <c r="RG19" i="37"/>
  <c r="RH19" i="37"/>
  <c r="RI19" i="37"/>
  <c r="RJ19" i="37"/>
  <c r="RK19" i="37"/>
  <c r="RL19" i="37"/>
  <c r="RM19" i="37"/>
  <c r="RN19" i="37"/>
  <c r="RO19" i="37"/>
  <c r="RP19" i="37"/>
  <c r="RQ19" i="37"/>
  <c r="RR19" i="37"/>
  <c r="RS19" i="37"/>
  <c r="RT19" i="37"/>
  <c r="RU19" i="37"/>
  <c r="RV19" i="37"/>
  <c r="RW19" i="37"/>
  <c r="RX19" i="37"/>
  <c r="RY19" i="37"/>
  <c r="RZ19" i="37"/>
  <c r="SA19" i="37"/>
  <c r="SB19" i="37"/>
  <c r="SC19" i="37"/>
  <c r="SD19" i="37"/>
  <c r="SE19" i="37"/>
  <c r="SF19" i="37"/>
  <c r="SG19" i="37"/>
  <c r="SH19" i="37"/>
  <c r="SI19" i="37"/>
  <c r="SJ19" i="37"/>
  <c r="SK19" i="37"/>
  <c r="SL19" i="37"/>
  <c r="SM19" i="37"/>
  <c r="SN19" i="37"/>
  <c r="SO19" i="37"/>
  <c r="SP19" i="37"/>
  <c r="SQ19" i="37"/>
  <c r="SR19" i="37"/>
  <c r="SS19" i="37"/>
  <c r="ST19" i="37"/>
  <c r="SU19" i="37"/>
  <c r="SV19" i="37"/>
  <c r="SW19" i="37"/>
  <c r="SX19" i="37"/>
  <c r="SY19" i="37"/>
  <c r="SZ19" i="37"/>
  <c r="TA19" i="37"/>
  <c r="TB19" i="37"/>
  <c r="TC19" i="37"/>
  <c r="TD19" i="37"/>
  <c r="TE19" i="37"/>
  <c r="TF19" i="37"/>
  <c r="TG19" i="37"/>
  <c r="TH19" i="37"/>
  <c r="TI19" i="37"/>
  <c r="TJ19" i="37"/>
  <c r="TK19" i="37"/>
  <c r="TL19" i="37"/>
  <c r="TM19" i="37"/>
  <c r="TN19" i="37"/>
  <c r="TO19" i="37"/>
  <c r="TP19" i="37"/>
  <c r="TQ19" i="37"/>
  <c r="TR19" i="37"/>
  <c r="TS19" i="37"/>
  <c r="TT19" i="37"/>
  <c r="TU19" i="37"/>
  <c r="TV19" i="37"/>
  <c r="TW19" i="37"/>
  <c r="TX19" i="37"/>
  <c r="TY19" i="37"/>
  <c r="TZ19" i="37"/>
  <c r="UA19" i="37"/>
  <c r="UB19" i="37"/>
  <c r="UC19" i="37"/>
  <c r="UD19" i="37"/>
  <c r="UE19" i="37"/>
  <c r="UF19" i="37"/>
  <c r="UG19" i="37"/>
  <c r="UH19" i="37"/>
  <c r="UI19" i="37"/>
  <c r="UJ19" i="37"/>
  <c r="UK19" i="37"/>
  <c r="UL19" i="37"/>
  <c r="UM19" i="37"/>
  <c r="UN19" i="37"/>
  <c r="UO19" i="37"/>
  <c r="UP19" i="37"/>
  <c r="UQ19" i="37"/>
  <c r="UR19" i="37"/>
  <c r="US19" i="37"/>
  <c r="UT19" i="37"/>
  <c r="UU19" i="37"/>
  <c r="UV19" i="37"/>
  <c r="UW19" i="37"/>
  <c r="UX19" i="37"/>
  <c r="UY19" i="37"/>
  <c r="UZ19" i="37"/>
  <c r="VA19" i="37"/>
  <c r="VB19" i="37"/>
  <c r="VC19" i="37"/>
  <c r="VD19" i="37"/>
  <c r="VE19" i="37"/>
  <c r="VF19" i="37"/>
  <c r="VG19" i="37"/>
  <c r="VH19" i="37"/>
  <c r="VI19" i="37"/>
  <c r="VJ19" i="37"/>
  <c r="VK19" i="37"/>
  <c r="VL19" i="37"/>
  <c r="VM19" i="37"/>
  <c r="VN19" i="37"/>
  <c r="VO19" i="37"/>
  <c r="VP19" i="37"/>
  <c r="VQ19" i="37"/>
  <c r="VR19" i="37"/>
  <c r="VS19" i="37"/>
  <c r="VT19" i="37"/>
  <c r="VU19" i="37"/>
  <c r="VV19" i="37"/>
  <c r="VW19" i="37"/>
  <c r="VX19" i="37"/>
  <c r="VY19" i="37"/>
  <c r="VZ19" i="37"/>
  <c r="WA19" i="37"/>
  <c r="WB19" i="37"/>
  <c r="WC19" i="37"/>
  <c r="WD19" i="37"/>
  <c r="WE19" i="37"/>
  <c r="WF19" i="37"/>
  <c r="WG19" i="37"/>
  <c r="WH19" i="37"/>
  <c r="WI19" i="37"/>
  <c r="WJ19" i="37"/>
  <c r="WK19" i="37"/>
  <c r="WL19" i="37"/>
  <c r="WM19" i="37"/>
  <c r="WN19" i="37"/>
  <c r="WO19" i="37"/>
  <c r="WP19" i="37"/>
  <c r="WQ19" i="37"/>
  <c r="WR19" i="37"/>
  <c r="WS19" i="37"/>
  <c r="WT19" i="37"/>
  <c r="WU19" i="37"/>
  <c r="WV19" i="37"/>
  <c r="WW19" i="37"/>
  <c r="WX19" i="37"/>
  <c r="WY19" i="37"/>
  <c r="WZ19" i="37"/>
  <c r="XA19" i="37"/>
  <c r="XB19" i="37"/>
  <c r="XC19" i="37"/>
  <c r="XD19" i="37"/>
  <c r="XE19" i="37"/>
  <c r="XF19" i="37"/>
  <c r="XG19" i="37"/>
  <c r="XH19" i="37"/>
  <c r="XI19" i="37"/>
  <c r="XJ19" i="37"/>
  <c r="XK19" i="37"/>
  <c r="XL19" i="37"/>
  <c r="XM19" i="37"/>
  <c r="XN19" i="37"/>
  <c r="XO19" i="37"/>
  <c r="XP19" i="37"/>
  <c r="XQ19" i="37"/>
  <c r="XR19" i="37"/>
  <c r="XS19" i="37"/>
  <c r="XT19" i="37"/>
  <c r="XU19" i="37"/>
  <c r="XV19" i="37"/>
  <c r="XW19" i="37"/>
  <c r="XX19" i="37"/>
  <c r="XY19" i="37"/>
  <c r="XZ19" i="37"/>
  <c r="YA19" i="37"/>
  <c r="YB19" i="37"/>
  <c r="YC19" i="37"/>
  <c r="YD19" i="37"/>
  <c r="YE19" i="37"/>
  <c r="YF19" i="37"/>
  <c r="YG19" i="37"/>
  <c r="YH19" i="37"/>
  <c r="YI19" i="37"/>
  <c r="YJ19" i="37"/>
  <c r="YK19" i="37"/>
  <c r="YL19" i="37"/>
  <c r="YM19" i="37"/>
  <c r="YN19" i="37"/>
  <c r="YO19" i="37"/>
  <c r="YP19" i="37"/>
  <c r="YQ19" i="37"/>
  <c r="YR19" i="37"/>
  <c r="YS19" i="37"/>
  <c r="YT19" i="37"/>
  <c r="YU19" i="37"/>
  <c r="YV19" i="37"/>
  <c r="YW19" i="37"/>
  <c r="YX19" i="37"/>
  <c r="YY19" i="37"/>
  <c r="YZ19" i="37"/>
  <c r="ZA19" i="37"/>
  <c r="ZB19" i="37"/>
  <c r="ZC19" i="37"/>
  <c r="ZD19" i="37"/>
  <c r="ZE19" i="37"/>
  <c r="ZF19" i="37"/>
  <c r="ZG19" i="37"/>
  <c r="ZH19" i="37"/>
  <c r="ZI19" i="37"/>
  <c r="ZJ19" i="37"/>
  <c r="ZK19" i="37"/>
  <c r="ZL19" i="37"/>
  <c r="ZM19" i="37"/>
  <c r="ZN19" i="37"/>
  <c r="ZO19" i="37"/>
  <c r="ZP19" i="37"/>
  <c r="ZQ19" i="37"/>
  <c r="ZR19" i="37"/>
  <c r="ZS19" i="37"/>
  <c r="ZT19" i="37"/>
  <c r="ZU19" i="37"/>
  <c r="ZV19" i="37"/>
  <c r="ZW19" i="37"/>
  <c r="ZX19" i="37"/>
  <c r="ZY19" i="37"/>
  <c r="ZZ19" i="37"/>
  <c r="AAA19" i="37"/>
  <c r="AAB19" i="37"/>
  <c r="AAC19" i="37"/>
  <c r="AAD19" i="37"/>
  <c r="AAE19" i="37"/>
  <c r="AAF19" i="37"/>
  <c r="AAG19" i="37"/>
  <c r="AAH19" i="37"/>
  <c r="AAI19" i="37"/>
  <c r="AAJ19" i="37"/>
  <c r="AAK19" i="37"/>
  <c r="AAL19" i="37"/>
  <c r="AAM19" i="37"/>
  <c r="AAN19" i="37"/>
  <c r="AAO19" i="37"/>
  <c r="AAP19" i="37"/>
  <c r="AAQ19" i="37"/>
  <c r="AAR19" i="37"/>
  <c r="AAS19" i="37"/>
  <c r="AAT19" i="37"/>
  <c r="AAU19" i="37"/>
  <c r="AAV19" i="37"/>
  <c r="AAW19" i="37"/>
  <c r="AAX19" i="37"/>
  <c r="AAY19" i="37"/>
  <c r="AAZ19" i="37"/>
  <c r="ABA19" i="37"/>
  <c r="ABB19" i="37"/>
  <c r="ABC19" i="37"/>
  <c r="ABD19" i="37"/>
  <c r="ABE19" i="37"/>
  <c r="ABF19" i="37"/>
  <c r="ABG19" i="37"/>
  <c r="ABH19" i="37"/>
  <c r="ABI19" i="37"/>
  <c r="ABJ19" i="37"/>
  <c r="ABK19" i="37"/>
  <c r="ABL19" i="37"/>
  <c r="ABM19" i="37"/>
  <c r="ABN19" i="37"/>
  <c r="ABO19" i="37"/>
  <c r="ABP19" i="37"/>
  <c r="ABQ19" i="37"/>
  <c r="ABR19" i="37"/>
  <c r="ABS19" i="37"/>
  <c r="ABT19" i="37"/>
  <c r="ABU19" i="37"/>
  <c r="ABV19" i="37"/>
  <c r="ABW19" i="37"/>
  <c r="ABX19" i="37"/>
  <c r="ABY19" i="37"/>
  <c r="ABZ19" i="37"/>
  <c r="ACA19" i="37"/>
  <c r="ACB19" i="37"/>
  <c r="ACC19" i="37"/>
  <c r="ACD19" i="37"/>
  <c r="ACE19" i="37"/>
  <c r="ACF19" i="37"/>
  <c r="ACG19" i="37"/>
  <c r="ACH19" i="37"/>
  <c r="ACI19" i="37"/>
  <c r="ACJ19" i="37"/>
  <c r="ACK19" i="37"/>
  <c r="ACL19" i="37"/>
  <c r="ACM19" i="37"/>
  <c r="ACN19" i="37"/>
  <c r="ACO19" i="37"/>
  <c r="ACP19" i="37"/>
  <c r="ACQ19" i="37"/>
  <c r="ACR19" i="37"/>
  <c r="ACS19" i="37"/>
  <c r="ACT19" i="37"/>
  <c r="ACU19" i="37"/>
  <c r="ACV19" i="37"/>
  <c r="ACW19" i="37"/>
  <c r="ACX19" i="37"/>
  <c r="ACY19" i="37"/>
  <c r="ACZ19" i="37"/>
  <c r="ADA19" i="37"/>
  <c r="ADB19" i="37"/>
  <c r="ADC19" i="37"/>
  <c r="ADD19" i="37"/>
  <c r="ADE19" i="37"/>
  <c r="ADF19" i="37"/>
  <c r="ADG19" i="37"/>
  <c r="ADH19" i="37"/>
  <c r="ADI19" i="37"/>
  <c r="ADJ19" i="37"/>
  <c r="ADK19" i="37"/>
  <c r="ADL19" i="37"/>
  <c r="ADM19" i="37"/>
  <c r="ADN19" i="37"/>
  <c r="ADO19" i="37"/>
  <c r="ADP19" i="37"/>
  <c r="ADQ19" i="37"/>
  <c r="ADR19" i="37"/>
  <c r="ADS19" i="37"/>
  <c r="ADT19" i="37"/>
  <c r="ADU19" i="37"/>
  <c r="ADV19" i="37"/>
  <c r="ADW19" i="37"/>
  <c r="ADX19" i="37"/>
  <c r="ADY19" i="37"/>
  <c r="ADZ19" i="37"/>
  <c r="AEA19" i="37"/>
  <c r="AEB19" i="37"/>
  <c r="AEC19" i="37"/>
  <c r="AED19" i="37"/>
  <c r="AEE19" i="37"/>
  <c r="AEF19" i="37"/>
  <c r="AEG19" i="37"/>
  <c r="AEH19" i="37"/>
  <c r="AEI19" i="37"/>
  <c r="AEJ19" i="37"/>
  <c r="AEK19" i="37"/>
  <c r="AEL19" i="37"/>
  <c r="AEM19" i="37"/>
  <c r="AEN19" i="37"/>
  <c r="AEO19" i="37"/>
  <c r="AEP19" i="37"/>
  <c r="AEQ19" i="37"/>
  <c r="AER19" i="37"/>
  <c r="AES19" i="37"/>
  <c r="AET19" i="37"/>
  <c r="AEU19" i="37"/>
  <c r="AEV19" i="37"/>
  <c r="AEW19" i="37"/>
  <c r="AEX19" i="37"/>
  <c r="AEY19" i="37"/>
  <c r="AEZ19" i="37"/>
  <c r="AFA19" i="37"/>
  <c r="AFB19" i="37"/>
  <c r="AFC19" i="37"/>
  <c r="AFD19" i="37"/>
  <c r="AFE19" i="37"/>
  <c r="AFF19" i="37"/>
  <c r="AFG19" i="37"/>
  <c r="AFH19" i="37"/>
  <c r="AFI19" i="37"/>
  <c r="AFJ19" i="37"/>
  <c r="AFK19" i="37"/>
  <c r="AFL19" i="37"/>
  <c r="AFM19" i="37"/>
  <c r="AFN19" i="37"/>
  <c r="AFO19" i="37"/>
  <c r="AFP19" i="37"/>
  <c r="AFQ19" i="37"/>
  <c r="AFR19" i="37"/>
  <c r="AFS19" i="37"/>
  <c r="AFT19" i="37"/>
  <c r="AFU19" i="37"/>
  <c r="AFV19" i="37"/>
  <c r="AFW19" i="37"/>
  <c r="AFX19" i="37"/>
  <c r="AFY19" i="37"/>
  <c r="AFZ19" i="37"/>
  <c r="AGA19" i="37"/>
  <c r="AGB19" i="37"/>
  <c r="AGC19" i="37"/>
  <c r="AGD19" i="37"/>
  <c r="AGE19" i="37"/>
  <c r="AGF19" i="37"/>
  <c r="AGG19" i="37"/>
  <c r="AGH19" i="37"/>
  <c r="AGI19" i="37"/>
  <c r="AGJ19" i="37"/>
  <c r="AGK19" i="37"/>
  <c r="AGL19" i="37"/>
  <c r="AGM19" i="37"/>
  <c r="AGN19" i="37"/>
  <c r="AGO19" i="37"/>
  <c r="AGP19" i="37"/>
  <c r="AGQ19" i="37"/>
  <c r="AGR19" i="37"/>
  <c r="AGS19" i="37"/>
  <c r="AGT19" i="37"/>
  <c r="AGU19" i="37"/>
  <c r="AGV19" i="37"/>
  <c r="AGW19" i="37"/>
  <c r="AGX19" i="37"/>
  <c r="AGY19" i="37"/>
  <c r="AGZ19" i="37"/>
  <c r="AHA19" i="37"/>
  <c r="AHB19" i="37"/>
  <c r="AHC19" i="37"/>
  <c r="AHD19" i="37"/>
  <c r="AHE19" i="37"/>
  <c r="AHF19" i="37"/>
  <c r="AHG19" i="37"/>
  <c r="AHH19" i="37"/>
  <c r="AHI19" i="37"/>
  <c r="AHJ19" i="37"/>
  <c r="AHK19" i="37"/>
  <c r="AHL19" i="37"/>
  <c r="AHM19" i="37"/>
  <c r="AHN19" i="37"/>
  <c r="AHO19" i="37"/>
  <c r="AHP19" i="37"/>
  <c r="AHQ19" i="37"/>
  <c r="AHR19" i="37"/>
  <c r="AHS19" i="37"/>
  <c r="AHT19" i="37"/>
  <c r="AHU19" i="37"/>
  <c r="AHV19" i="37"/>
  <c r="AHW19" i="37"/>
  <c r="AHX19" i="37"/>
  <c r="AHY19" i="37"/>
  <c r="AHZ19" i="37"/>
  <c r="AIA19" i="37"/>
  <c r="AIB19" i="37"/>
  <c r="AIC19" i="37"/>
  <c r="AID19" i="37"/>
  <c r="AIE19" i="37"/>
  <c r="AIF19" i="37"/>
  <c r="AIG19" i="37"/>
  <c r="AIH19" i="37"/>
  <c r="AII19" i="37"/>
  <c r="AIJ19" i="37"/>
  <c r="AIK19" i="37"/>
  <c r="AIL19" i="37"/>
  <c r="AIM19" i="37"/>
  <c r="AIN19" i="37"/>
  <c r="AIO19" i="37"/>
  <c r="AIP19" i="37"/>
  <c r="AIQ19" i="37"/>
  <c r="AIR19" i="37"/>
  <c r="AIS19" i="37"/>
  <c r="AIT19" i="37"/>
  <c r="AIU19" i="37"/>
  <c r="AIV19" i="37"/>
  <c r="AIW19" i="37"/>
  <c r="AIX19" i="37"/>
  <c r="AIY19" i="37"/>
  <c r="AIZ19" i="37"/>
  <c r="AJA19" i="37"/>
  <c r="AJB19" i="37"/>
  <c r="AJC19" i="37"/>
  <c r="AJD19" i="37"/>
  <c r="AJE19" i="37"/>
  <c r="AJF19" i="37"/>
  <c r="AJG19" i="37"/>
  <c r="AJH19" i="37"/>
  <c r="AJI19" i="37"/>
  <c r="AJJ19" i="37"/>
  <c r="AJK19" i="37"/>
  <c r="AJL19" i="37"/>
  <c r="AJM19" i="37"/>
  <c r="AJN19" i="37"/>
  <c r="AJO19" i="37"/>
  <c r="AJP19" i="37"/>
  <c r="AJQ19" i="37"/>
  <c r="AJR19" i="37"/>
  <c r="AJS19" i="37"/>
  <c r="AJT19" i="37"/>
  <c r="AJU19" i="37"/>
  <c r="AJV19" i="37"/>
  <c r="AJW19" i="37"/>
  <c r="AJX19" i="37"/>
  <c r="AJY19" i="37"/>
  <c r="AJZ19" i="37"/>
  <c r="AKA19" i="37"/>
  <c r="AKB19" i="37"/>
  <c r="AKC19" i="37"/>
  <c r="AKD19" i="37"/>
  <c r="AKE19" i="37"/>
  <c r="AKF19" i="37"/>
  <c r="AKG19" i="37"/>
  <c r="AKH19" i="37"/>
  <c r="AKI19" i="37"/>
  <c r="AKJ19" i="37"/>
  <c r="AKK19" i="37"/>
  <c r="AKL19" i="37"/>
  <c r="AKM19" i="37"/>
  <c r="AKN19" i="37"/>
  <c r="AKO19" i="37"/>
  <c r="AKP19" i="37"/>
  <c r="AKQ19" i="37"/>
  <c r="AKR19" i="37"/>
  <c r="AKS19" i="37"/>
  <c r="AKT19" i="37"/>
  <c r="AKU19" i="37"/>
  <c r="AKV19" i="37"/>
  <c r="AKW19" i="37"/>
  <c r="AKX19" i="37"/>
  <c r="AKY19" i="37"/>
  <c r="AKZ19" i="37"/>
  <c r="ALA19" i="37"/>
  <c r="ALB19" i="37"/>
  <c r="ALC19" i="37"/>
  <c r="ALD19" i="37"/>
  <c r="ALE19" i="37"/>
  <c r="ALF19" i="37"/>
  <c r="ALG19" i="37"/>
  <c r="ALH19" i="37"/>
  <c r="ALI19" i="37"/>
  <c r="ALJ19" i="37"/>
  <c r="ALK19" i="37"/>
  <c r="ALL19" i="37"/>
  <c r="ALM19" i="37"/>
  <c r="ALN19" i="37"/>
  <c r="ALO19" i="37"/>
  <c r="ALP19" i="37"/>
  <c r="ALQ19" i="37"/>
  <c r="ALR19" i="37"/>
  <c r="ALS19" i="37"/>
  <c r="ALT19" i="37"/>
  <c r="ALU19" i="37"/>
  <c r="ALV19" i="37"/>
  <c r="ALW19" i="37"/>
  <c r="ALX19" i="37"/>
  <c r="ALY19" i="37"/>
  <c r="ALZ19" i="37"/>
  <c r="AMA19" i="37"/>
  <c r="AMB19" i="37"/>
  <c r="AMC19" i="37"/>
  <c r="AMD19" i="37"/>
  <c r="AME19" i="37"/>
  <c r="AMF19" i="37"/>
  <c r="AMG19" i="37"/>
  <c r="AMH19" i="37"/>
  <c r="AMI19" i="37"/>
  <c r="AMJ19" i="37"/>
  <c r="AMK19" i="37"/>
  <c r="AML19" i="37"/>
  <c r="AMM19" i="37"/>
  <c r="AMN19" i="37"/>
  <c r="AMO19" i="37"/>
  <c r="AMP19" i="37"/>
  <c r="AMQ19" i="37"/>
  <c r="AMR19" i="37"/>
  <c r="AMS19" i="37"/>
  <c r="AMT19" i="37"/>
  <c r="AMU19" i="37"/>
  <c r="AMV19" i="37"/>
  <c r="AMW19" i="37"/>
  <c r="AMX19" i="37"/>
  <c r="AMY19" i="37"/>
  <c r="AMZ19" i="37"/>
  <c r="ANA19" i="37"/>
  <c r="ANB19" i="37"/>
  <c r="ANC19" i="37"/>
  <c r="AND19" i="37"/>
  <c r="ANE19" i="37"/>
  <c r="ANF19" i="37"/>
  <c r="ANG19" i="37"/>
  <c r="ANH19" i="37"/>
  <c r="ANI19" i="37"/>
  <c r="ANJ19" i="37"/>
  <c r="ANK19" i="37"/>
  <c r="ANL19" i="37"/>
  <c r="ANM19" i="37"/>
  <c r="ANN19" i="37"/>
  <c r="ANO19" i="37"/>
  <c r="ANP19" i="37"/>
  <c r="ANQ19" i="37"/>
  <c r="ANR19" i="37"/>
  <c r="ANS19" i="37"/>
  <c r="ANT19" i="37"/>
  <c r="ANU19" i="37"/>
  <c r="ANV19" i="37"/>
  <c r="ANW19" i="37"/>
  <c r="ANX19" i="37"/>
  <c r="ANY19" i="37"/>
  <c r="ANZ19" i="37"/>
  <c r="AOA19" i="37"/>
  <c r="AOB19" i="37"/>
  <c r="AOC19" i="37"/>
  <c r="AOD19" i="37"/>
  <c r="AOE19" i="37"/>
  <c r="AOF19" i="37"/>
  <c r="AOG19" i="37"/>
  <c r="AOH19" i="37"/>
  <c r="AOI19" i="37"/>
  <c r="AOJ19" i="37"/>
  <c r="AOK19" i="37"/>
  <c r="AOL19" i="37"/>
  <c r="AOM19" i="37"/>
  <c r="AON19" i="37"/>
  <c r="AOO19" i="37"/>
  <c r="QI20" i="37"/>
  <c r="QJ20" i="37"/>
  <c r="QK20" i="37"/>
  <c r="QL20" i="37"/>
  <c r="QM20" i="37"/>
  <c r="QN20" i="37"/>
  <c r="QO20" i="37"/>
  <c r="QP20" i="37"/>
  <c r="QQ20" i="37"/>
  <c r="QR20" i="37"/>
  <c r="QS20" i="37"/>
  <c r="QT20" i="37"/>
  <c r="QU20" i="37"/>
  <c r="QV20" i="37"/>
  <c r="QW20" i="37"/>
  <c r="QX20" i="37"/>
  <c r="QY20" i="37"/>
  <c r="QZ20" i="37"/>
  <c r="RA20" i="37"/>
  <c r="RB20" i="37"/>
  <c r="RC20" i="37"/>
  <c r="RD20" i="37"/>
  <c r="RE20" i="37"/>
  <c r="RF20" i="37"/>
  <c r="RG20" i="37"/>
  <c r="RH20" i="37"/>
  <c r="RI20" i="37"/>
  <c r="RJ20" i="37"/>
  <c r="RK20" i="37"/>
  <c r="RL20" i="37"/>
  <c r="RM20" i="37"/>
  <c r="RN20" i="37"/>
  <c r="RO20" i="37"/>
  <c r="RP20" i="37"/>
  <c r="RQ20" i="37"/>
  <c r="RR20" i="37"/>
  <c r="RS20" i="37"/>
  <c r="RT20" i="37"/>
  <c r="RU20" i="37"/>
  <c r="RV20" i="37"/>
  <c r="RW20" i="37"/>
  <c r="RX20" i="37"/>
  <c r="RY20" i="37"/>
  <c r="RZ20" i="37"/>
  <c r="SA20" i="37"/>
  <c r="SB20" i="37"/>
  <c r="SC20" i="37"/>
  <c r="SD20" i="37"/>
  <c r="SE20" i="37"/>
  <c r="SF20" i="37"/>
  <c r="SG20" i="37"/>
  <c r="SH20" i="37"/>
  <c r="SI20" i="37"/>
  <c r="SJ20" i="37"/>
  <c r="SK20" i="37"/>
  <c r="SL20" i="37"/>
  <c r="SM20" i="37"/>
  <c r="SN20" i="37"/>
  <c r="SO20" i="37"/>
  <c r="SP20" i="37"/>
  <c r="SQ20" i="37"/>
  <c r="SR20" i="37"/>
  <c r="SS20" i="37"/>
  <c r="ST20" i="37"/>
  <c r="SU20" i="37"/>
  <c r="SV20" i="37"/>
  <c r="SW20" i="37"/>
  <c r="SX20" i="37"/>
  <c r="SY20" i="37"/>
  <c r="SZ20" i="37"/>
  <c r="TA20" i="37"/>
  <c r="TB20" i="37"/>
  <c r="TC20" i="37"/>
  <c r="TD20" i="37"/>
  <c r="TE20" i="37"/>
  <c r="TF20" i="37"/>
  <c r="TG20" i="37"/>
  <c r="TH20" i="37"/>
  <c r="TI20" i="37"/>
  <c r="TJ20" i="37"/>
  <c r="TK20" i="37"/>
  <c r="TL20" i="37"/>
  <c r="TM20" i="37"/>
  <c r="TN20" i="37"/>
  <c r="TO20" i="37"/>
  <c r="TP20" i="37"/>
  <c r="TQ20" i="37"/>
  <c r="TR20" i="37"/>
  <c r="TS20" i="37"/>
  <c r="TT20" i="37"/>
  <c r="TU20" i="37"/>
  <c r="TV20" i="37"/>
  <c r="TW20" i="37"/>
  <c r="TX20" i="37"/>
  <c r="TY20" i="37"/>
  <c r="TZ20" i="37"/>
  <c r="UA20" i="37"/>
  <c r="UB20" i="37"/>
  <c r="UC20" i="37"/>
  <c r="UD20" i="37"/>
  <c r="UE20" i="37"/>
  <c r="UF20" i="37"/>
  <c r="UG20" i="37"/>
  <c r="UH20" i="37"/>
  <c r="UI20" i="37"/>
  <c r="UJ20" i="37"/>
  <c r="UK20" i="37"/>
  <c r="UL20" i="37"/>
  <c r="UM20" i="37"/>
  <c r="UN20" i="37"/>
  <c r="UO20" i="37"/>
  <c r="UP20" i="37"/>
  <c r="UQ20" i="37"/>
  <c r="UR20" i="37"/>
  <c r="US20" i="37"/>
  <c r="UT20" i="37"/>
  <c r="UU20" i="37"/>
  <c r="UV20" i="37"/>
  <c r="UW20" i="37"/>
  <c r="UX20" i="37"/>
  <c r="UY20" i="37"/>
  <c r="UZ20" i="37"/>
  <c r="VA20" i="37"/>
  <c r="VB20" i="37"/>
  <c r="VC20" i="37"/>
  <c r="VD20" i="37"/>
  <c r="VE20" i="37"/>
  <c r="VF20" i="37"/>
  <c r="VG20" i="37"/>
  <c r="VH20" i="37"/>
  <c r="VI20" i="37"/>
  <c r="VJ20" i="37"/>
  <c r="VK20" i="37"/>
  <c r="VL20" i="37"/>
  <c r="VM20" i="37"/>
  <c r="VN20" i="37"/>
  <c r="VO20" i="37"/>
  <c r="VP20" i="37"/>
  <c r="VQ20" i="37"/>
  <c r="VR20" i="37"/>
  <c r="VS20" i="37"/>
  <c r="VT20" i="37"/>
  <c r="VU20" i="37"/>
  <c r="VV20" i="37"/>
  <c r="VW20" i="37"/>
  <c r="VX20" i="37"/>
  <c r="VY20" i="37"/>
  <c r="VZ20" i="37"/>
  <c r="WA20" i="37"/>
  <c r="WB20" i="37"/>
  <c r="WC20" i="37"/>
  <c r="WD20" i="37"/>
  <c r="WE20" i="37"/>
  <c r="WF20" i="37"/>
  <c r="WG20" i="37"/>
  <c r="WH20" i="37"/>
  <c r="WI20" i="37"/>
  <c r="WJ20" i="37"/>
  <c r="WK20" i="37"/>
  <c r="WL20" i="37"/>
  <c r="WM20" i="37"/>
  <c r="WN20" i="37"/>
  <c r="WO20" i="37"/>
  <c r="WP20" i="37"/>
  <c r="WQ20" i="37"/>
  <c r="WR20" i="37"/>
  <c r="WS20" i="37"/>
  <c r="WT20" i="37"/>
  <c r="WU20" i="37"/>
  <c r="WV20" i="37"/>
  <c r="WW20" i="37"/>
  <c r="WX20" i="37"/>
  <c r="WY20" i="37"/>
  <c r="WZ20" i="37"/>
  <c r="XA20" i="37"/>
  <c r="XB20" i="37"/>
  <c r="XC20" i="37"/>
  <c r="XD20" i="37"/>
  <c r="XE20" i="37"/>
  <c r="XF20" i="37"/>
  <c r="XG20" i="37"/>
  <c r="XH20" i="37"/>
  <c r="XI20" i="37"/>
  <c r="XJ20" i="37"/>
  <c r="XK20" i="37"/>
  <c r="XL20" i="37"/>
  <c r="XM20" i="37"/>
  <c r="XN20" i="37"/>
  <c r="XO20" i="37"/>
  <c r="XP20" i="37"/>
  <c r="XQ20" i="37"/>
  <c r="XR20" i="37"/>
  <c r="XS20" i="37"/>
  <c r="XT20" i="37"/>
  <c r="XU20" i="37"/>
  <c r="XV20" i="37"/>
  <c r="XW20" i="37"/>
  <c r="XX20" i="37"/>
  <c r="XY20" i="37"/>
  <c r="XZ20" i="37"/>
  <c r="YA20" i="37"/>
  <c r="YB20" i="37"/>
  <c r="YC20" i="37"/>
  <c r="YD20" i="37"/>
  <c r="YE20" i="37"/>
  <c r="YF20" i="37"/>
  <c r="YG20" i="37"/>
  <c r="YH20" i="37"/>
  <c r="YI20" i="37"/>
  <c r="YJ20" i="37"/>
  <c r="YK20" i="37"/>
  <c r="YL20" i="37"/>
  <c r="YM20" i="37"/>
  <c r="YN20" i="37"/>
  <c r="YO20" i="37"/>
  <c r="YP20" i="37"/>
  <c r="YQ20" i="37"/>
  <c r="YR20" i="37"/>
  <c r="YS20" i="37"/>
  <c r="YT20" i="37"/>
  <c r="YU20" i="37"/>
  <c r="YV20" i="37"/>
  <c r="YW20" i="37"/>
  <c r="YX20" i="37"/>
  <c r="YY20" i="37"/>
  <c r="YZ20" i="37"/>
  <c r="ZA20" i="37"/>
  <c r="ZB20" i="37"/>
  <c r="ZC20" i="37"/>
  <c r="ZD20" i="37"/>
  <c r="ZE20" i="37"/>
  <c r="ZF20" i="37"/>
  <c r="ZG20" i="37"/>
  <c r="ZH20" i="37"/>
  <c r="ZI20" i="37"/>
  <c r="ZJ20" i="37"/>
  <c r="ZK20" i="37"/>
  <c r="ZL20" i="37"/>
  <c r="ZM20" i="37"/>
  <c r="ZN20" i="37"/>
  <c r="ZO20" i="37"/>
  <c r="ZP20" i="37"/>
  <c r="ZQ20" i="37"/>
  <c r="ZR20" i="37"/>
  <c r="ZS20" i="37"/>
  <c r="ZT20" i="37"/>
  <c r="ZU20" i="37"/>
  <c r="ZV20" i="37"/>
  <c r="ZW20" i="37"/>
  <c r="ZX20" i="37"/>
  <c r="ZY20" i="37"/>
  <c r="ZZ20" i="37"/>
  <c r="AAA20" i="37"/>
  <c r="AAB20" i="37"/>
  <c r="AAC20" i="37"/>
  <c r="AAD20" i="37"/>
  <c r="AAE20" i="37"/>
  <c r="AAF20" i="37"/>
  <c r="AAG20" i="37"/>
  <c r="AAH20" i="37"/>
  <c r="AAI20" i="37"/>
  <c r="AAJ20" i="37"/>
  <c r="AAK20" i="37"/>
  <c r="AAL20" i="37"/>
  <c r="AAM20" i="37"/>
  <c r="AAN20" i="37"/>
  <c r="AAO20" i="37"/>
  <c r="AAP20" i="37"/>
  <c r="AAQ20" i="37"/>
  <c r="AAR20" i="37"/>
  <c r="AAS20" i="37"/>
  <c r="AAT20" i="37"/>
  <c r="AAU20" i="37"/>
  <c r="AAV20" i="37"/>
  <c r="AAW20" i="37"/>
  <c r="AAX20" i="37"/>
  <c r="AAY20" i="37"/>
  <c r="AAZ20" i="37"/>
  <c r="ABA20" i="37"/>
  <c r="ABB20" i="37"/>
  <c r="ABC20" i="37"/>
  <c r="ABD20" i="37"/>
  <c r="ABE20" i="37"/>
  <c r="ABF20" i="37"/>
  <c r="ABG20" i="37"/>
  <c r="ABH20" i="37"/>
  <c r="ABI20" i="37"/>
  <c r="ABJ20" i="37"/>
  <c r="ABK20" i="37"/>
  <c r="ABL20" i="37"/>
  <c r="ABM20" i="37"/>
  <c r="ABN20" i="37"/>
  <c r="ABO20" i="37"/>
  <c r="ABP20" i="37"/>
  <c r="ABQ20" i="37"/>
  <c r="ABR20" i="37"/>
  <c r="ABS20" i="37"/>
  <c r="ABT20" i="37"/>
  <c r="ABU20" i="37"/>
  <c r="ABV20" i="37"/>
  <c r="ABW20" i="37"/>
  <c r="ABX20" i="37"/>
  <c r="ABY20" i="37"/>
  <c r="ABZ20" i="37"/>
  <c r="ACA20" i="37"/>
  <c r="ACB20" i="37"/>
  <c r="ACC20" i="37"/>
  <c r="ACD20" i="37"/>
  <c r="ACE20" i="37"/>
  <c r="ACF20" i="37"/>
  <c r="ACG20" i="37"/>
  <c r="ACH20" i="37"/>
  <c r="ACI20" i="37"/>
  <c r="ACJ20" i="37"/>
  <c r="ACK20" i="37"/>
  <c r="ACL20" i="37"/>
  <c r="ACM20" i="37"/>
  <c r="ACN20" i="37"/>
  <c r="ACO20" i="37"/>
  <c r="ACP20" i="37"/>
  <c r="ACQ20" i="37"/>
  <c r="ACR20" i="37"/>
  <c r="ACS20" i="37"/>
  <c r="ACT20" i="37"/>
  <c r="ACU20" i="37"/>
  <c r="ACV20" i="37"/>
  <c r="ACW20" i="37"/>
  <c r="ACX20" i="37"/>
  <c r="ACY20" i="37"/>
  <c r="ACZ20" i="37"/>
  <c r="ADA20" i="37"/>
  <c r="ADB20" i="37"/>
  <c r="ADC20" i="37"/>
  <c r="ADD20" i="37"/>
  <c r="ADE20" i="37"/>
  <c r="ADF20" i="37"/>
  <c r="ADG20" i="37"/>
  <c r="ADH20" i="37"/>
  <c r="ADI20" i="37"/>
  <c r="ADJ20" i="37"/>
  <c r="ADK20" i="37"/>
  <c r="ADL20" i="37"/>
  <c r="ADM20" i="37"/>
  <c r="ADN20" i="37"/>
  <c r="ADO20" i="37"/>
  <c r="ADP20" i="37"/>
  <c r="ADQ20" i="37"/>
  <c r="ADR20" i="37"/>
  <c r="ADS20" i="37"/>
  <c r="ADT20" i="37"/>
  <c r="ADU20" i="37"/>
  <c r="ADV20" i="37"/>
  <c r="ADW20" i="37"/>
  <c r="ADX20" i="37"/>
  <c r="ADY20" i="37"/>
  <c r="ADZ20" i="37"/>
  <c r="AEA20" i="37"/>
  <c r="AEB20" i="37"/>
  <c r="AEC20" i="37"/>
  <c r="AED20" i="37"/>
  <c r="AEE20" i="37"/>
  <c r="AEF20" i="37"/>
  <c r="AEG20" i="37"/>
  <c r="AEH20" i="37"/>
  <c r="AEI20" i="37"/>
  <c r="AEJ20" i="37"/>
  <c r="AEK20" i="37"/>
  <c r="AEL20" i="37"/>
  <c r="AEM20" i="37"/>
  <c r="AEN20" i="37"/>
  <c r="AEO20" i="37"/>
  <c r="AEP20" i="37"/>
  <c r="AEQ20" i="37"/>
  <c r="AER20" i="37"/>
  <c r="AES20" i="37"/>
  <c r="AET20" i="37"/>
  <c r="AEU20" i="37"/>
  <c r="AEV20" i="37"/>
  <c r="AEW20" i="37"/>
  <c r="AEX20" i="37"/>
  <c r="AEY20" i="37"/>
  <c r="AEZ20" i="37"/>
  <c r="AFA20" i="37"/>
  <c r="AFB20" i="37"/>
  <c r="AFC20" i="37"/>
  <c r="AFD20" i="37"/>
  <c r="AFE20" i="37"/>
  <c r="AFF20" i="37"/>
  <c r="AFG20" i="37"/>
  <c r="AFH20" i="37"/>
  <c r="AFI20" i="37"/>
  <c r="AFJ20" i="37"/>
  <c r="AFK20" i="37"/>
  <c r="AFL20" i="37"/>
  <c r="AFM20" i="37"/>
  <c r="AFN20" i="37"/>
  <c r="AFO20" i="37"/>
  <c r="AFP20" i="37"/>
  <c r="AFQ20" i="37"/>
  <c r="AFR20" i="37"/>
  <c r="AFS20" i="37"/>
  <c r="AFT20" i="37"/>
  <c r="AFU20" i="37"/>
  <c r="AFV20" i="37"/>
  <c r="AFW20" i="37"/>
  <c r="AFX20" i="37"/>
  <c r="AFY20" i="37"/>
  <c r="AFZ20" i="37"/>
  <c r="AGA20" i="37"/>
  <c r="AGB20" i="37"/>
  <c r="AGC20" i="37"/>
  <c r="AGD20" i="37"/>
  <c r="AGE20" i="37"/>
  <c r="AGF20" i="37"/>
  <c r="AGG20" i="37"/>
  <c r="AGH20" i="37"/>
  <c r="AGI20" i="37"/>
  <c r="AGJ20" i="37"/>
  <c r="AGK20" i="37"/>
  <c r="AGL20" i="37"/>
  <c r="AGM20" i="37"/>
  <c r="AGN20" i="37"/>
  <c r="AGO20" i="37"/>
  <c r="AGP20" i="37"/>
  <c r="AGQ20" i="37"/>
  <c r="AGR20" i="37"/>
  <c r="AGS20" i="37"/>
  <c r="AGT20" i="37"/>
  <c r="AGU20" i="37"/>
  <c r="AGV20" i="37"/>
  <c r="AGW20" i="37"/>
  <c r="AGX20" i="37"/>
  <c r="AGY20" i="37"/>
  <c r="AGZ20" i="37"/>
  <c r="AHA20" i="37"/>
  <c r="AHB20" i="37"/>
  <c r="AHC20" i="37"/>
  <c r="AHD20" i="37"/>
  <c r="AHE20" i="37"/>
  <c r="AHF20" i="37"/>
  <c r="AHG20" i="37"/>
  <c r="AHH20" i="37"/>
  <c r="AHI20" i="37"/>
  <c r="AHJ20" i="37"/>
  <c r="AHK20" i="37"/>
  <c r="AHL20" i="37"/>
  <c r="AHM20" i="37"/>
  <c r="AHN20" i="37"/>
  <c r="AHO20" i="37"/>
  <c r="AHP20" i="37"/>
  <c r="AHQ20" i="37"/>
  <c r="AHR20" i="37"/>
  <c r="AHS20" i="37"/>
  <c r="AHT20" i="37"/>
  <c r="AHU20" i="37"/>
  <c r="AHV20" i="37"/>
  <c r="AHW20" i="37"/>
  <c r="AHX20" i="37"/>
  <c r="AHY20" i="37"/>
  <c r="AHZ20" i="37"/>
  <c r="AIA20" i="37"/>
  <c r="AIB20" i="37"/>
  <c r="AIC20" i="37"/>
  <c r="AID20" i="37"/>
  <c r="AIE20" i="37"/>
  <c r="AIF20" i="37"/>
  <c r="AIG20" i="37"/>
  <c r="AIH20" i="37"/>
  <c r="AII20" i="37"/>
  <c r="AIJ20" i="37"/>
  <c r="AIK20" i="37"/>
  <c r="AIL20" i="37"/>
  <c r="AIM20" i="37"/>
  <c r="AIN20" i="37"/>
  <c r="AIO20" i="37"/>
  <c r="AIP20" i="37"/>
  <c r="AIQ20" i="37"/>
  <c r="AIR20" i="37"/>
  <c r="AIS20" i="37"/>
  <c r="AIT20" i="37"/>
  <c r="AIU20" i="37"/>
  <c r="AIV20" i="37"/>
  <c r="AIW20" i="37"/>
  <c r="AIX20" i="37"/>
  <c r="AIY20" i="37"/>
  <c r="AIZ20" i="37"/>
  <c r="AJA20" i="37"/>
  <c r="AJB20" i="37"/>
  <c r="AJC20" i="37"/>
  <c r="AJD20" i="37"/>
  <c r="AJE20" i="37"/>
  <c r="AJF20" i="37"/>
  <c r="AJG20" i="37"/>
  <c r="AJH20" i="37"/>
  <c r="AJI20" i="37"/>
  <c r="AJJ20" i="37"/>
  <c r="AJK20" i="37"/>
  <c r="AJL20" i="37"/>
  <c r="AJM20" i="37"/>
  <c r="AJN20" i="37"/>
  <c r="AJO20" i="37"/>
  <c r="AJP20" i="37"/>
  <c r="AJQ20" i="37"/>
  <c r="AJR20" i="37"/>
  <c r="AJS20" i="37"/>
  <c r="AJT20" i="37"/>
  <c r="AJU20" i="37"/>
  <c r="AJV20" i="37"/>
  <c r="AJW20" i="37"/>
  <c r="AJX20" i="37"/>
  <c r="AJY20" i="37"/>
  <c r="AJZ20" i="37"/>
  <c r="AKA20" i="37"/>
  <c r="AKB20" i="37"/>
  <c r="AKC20" i="37"/>
  <c r="AKD20" i="37"/>
  <c r="AKE20" i="37"/>
  <c r="AKF20" i="37"/>
  <c r="AKG20" i="37"/>
  <c r="AKH20" i="37"/>
  <c r="AKI20" i="37"/>
  <c r="AKJ20" i="37"/>
  <c r="AKK20" i="37"/>
  <c r="AKL20" i="37"/>
  <c r="AKM20" i="37"/>
  <c r="AKN20" i="37"/>
  <c r="AKO20" i="37"/>
  <c r="AKP20" i="37"/>
  <c r="AKQ20" i="37"/>
  <c r="AKR20" i="37"/>
  <c r="AKS20" i="37"/>
  <c r="AKT20" i="37"/>
  <c r="AKU20" i="37"/>
  <c r="AKV20" i="37"/>
  <c r="AKW20" i="37"/>
  <c r="AKX20" i="37"/>
  <c r="AKY20" i="37"/>
  <c r="AKZ20" i="37"/>
  <c r="ALA20" i="37"/>
  <c r="ALB20" i="37"/>
  <c r="ALC20" i="37"/>
  <c r="ALD20" i="37"/>
  <c r="ALE20" i="37"/>
  <c r="ALF20" i="37"/>
  <c r="ALG20" i="37"/>
  <c r="ALH20" i="37"/>
  <c r="ALI20" i="37"/>
  <c r="ALJ20" i="37"/>
  <c r="ALK20" i="37"/>
  <c r="ALL20" i="37"/>
  <c r="ALM20" i="37"/>
  <c r="ALN20" i="37"/>
  <c r="ALO20" i="37"/>
  <c r="ALP20" i="37"/>
  <c r="ALQ20" i="37"/>
  <c r="ALR20" i="37"/>
  <c r="ALS20" i="37"/>
  <c r="ALT20" i="37"/>
  <c r="ALU20" i="37"/>
  <c r="ALV20" i="37"/>
  <c r="ALW20" i="37"/>
  <c r="ALX20" i="37"/>
  <c r="ALY20" i="37"/>
  <c r="ALZ20" i="37"/>
  <c r="AMA20" i="37"/>
  <c r="AMB20" i="37"/>
  <c r="AMC20" i="37"/>
  <c r="AMD20" i="37"/>
  <c r="AME20" i="37"/>
  <c r="AMF20" i="37"/>
  <c r="AMG20" i="37"/>
  <c r="AMH20" i="37"/>
  <c r="AMI20" i="37"/>
  <c r="AMJ20" i="37"/>
  <c r="AMK20" i="37"/>
  <c r="AML20" i="37"/>
  <c r="AMM20" i="37"/>
  <c r="AMN20" i="37"/>
  <c r="AMO20" i="37"/>
  <c r="AMP20" i="37"/>
  <c r="AMQ20" i="37"/>
  <c r="AMR20" i="37"/>
  <c r="AMS20" i="37"/>
  <c r="AMT20" i="37"/>
  <c r="AMU20" i="37"/>
  <c r="AMV20" i="37"/>
  <c r="AMW20" i="37"/>
  <c r="AMX20" i="37"/>
  <c r="AMY20" i="37"/>
  <c r="AMZ20" i="37"/>
  <c r="ANA20" i="37"/>
  <c r="ANB20" i="37"/>
  <c r="ANC20" i="37"/>
  <c r="AND20" i="37"/>
  <c r="ANE20" i="37"/>
  <c r="ANF20" i="37"/>
  <c r="ANG20" i="37"/>
  <c r="ANH20" i="37"/>
  <c r="ANI20" i="37"/>
  <c r="ANJ20" i="37"/>
  <c r="ANK20" i="37"/>
  <c r="ANL20" i="37"/>
  <c r="ANM20" i="37"/>
  <c r="ANN20" i="37"/>
  <c r="ANO20" i="37"/>
  <c r="ANP20" i="37"/>
  <c r="ANQ20" i="37"/>
  <c r="ANR20" i="37"/>
  <c r="ANS20" i="37"/>
  <c r="ANT20" i="37"/>
  <c r="ANU20" i="37"/>
  <c r="ANV20" i="37"/>
  <c r="ANW20" i="37"/>
  <c r="ANX20" i="37"/>
  <c r="ANY20" i="37"/>
  <c r="ANZ20" i="37"/>
  <c r="AOA20" i="37"/>
  <c r="AOB20" i="37"/>
  <c r="AOC20" i="37"/>
  <c r="AOD20" i="37"/>
  <c r="AOE20" i="37"/>
  <c r="AOF20" i="37"/>
  <c r="AOG20" i="37"/>
  <c r="AOH20" i="37"/>
  <c r="AOI20" i="37"/>
  <c r="AOJ20" i="37"/>
  <c r="AOK20" i="37"/>
  <c r="AOL20" i="37"/>
  <c r="AOM20" i="37"/>
  <c r="AON20" i="37"/>
  <c r="AOO20" i="37"/>
  <c r="QI21" i="37"/>
  <c r="QJ21" i="37"/>
  <c r="QK21" i="37"/>
  <c r="QL21" i="37"/>
  <c r="QM21" i="37"/>
  <c r="QN21" i="37"/>
  <c r="QO21" i="37"/>
  <c r="QP21" i="37"/>
  <c r="QQ21" i="37"/>
  <c r="QR21" i="37"/>
  <c r="QS21" i="37"/>
  <c r="QT21" i="37"/>
  <c r="QU21" i="37"/>
  <c r="QV21" i="37"/>
  <c r="QW21" i="37"/>
  <c r="QX21" i="37"/>
  <c r="QY21" i="37"/>
  <c r="QZ21" i="37"/>
  <c r="RA21" i="37"/>
  <c r="RB21" i="37"/>
  <c r="RC21" i="37"/>
  <c r="RD21" i="37"/>
  <c r="RE21" i="37"/>
  <c r="RF21" i="37"/>
  <c r="RG21" i="37"/>
  <c r="RH21" i="37"/>
  <c r="RI21" i="37"/>
  <c r="RJ21" i="37"/>
  <c r="RK21" i="37"/>
  <c r="RL21" i="37"/>
  <c r="RM21" i="37"/>
  <c r="RN21" i="37"/>
  <c r="RO21" i="37"/>
  <c r="RP21" i="37"/>
  <c r="RQ21" i="37"/>
  <c r="RR21" i="37"/>
  <c r="RS21" i="37"/>
  <c r="RT21" i="37"/>
  <c r="RU21" i="37"/>
  <c r="RV21" i="37"/>
  <c r="RW21" i="37"/>
  <c r="RX21" i="37"/>
  <c r="RY21" i="37"/>
  <c r="RZ21" i="37"/>
  <c r="SA21" i="37"/>
  <c r="SB21" i="37"/>
  <c r="SC21" i="37"/>
  <c r="SD21" i="37"/>
  <c r="SE21" i="37"/>
  <c r="SF21" i="37"/>
  <c r="SG21" i="37"/>
  <c r="SH21" i="37"/>
  <c r="SI21" i="37"/>
  <c r="SJ21" i="37"/>
  <c r="SK21" i="37"/>
  <c r="SL21" i="37"/>
  <c r="SM21" i="37"/>
  <c r="SN21" i="37"/>
  <c r="SO21" i="37"/>
  <c r="SP21" i="37"/>
  <c r="SQ21" i="37"/>
  <c r="SR21" i="37"/>
  <c r="SS21" i="37"/>
  <c r="ST21" i="37"/>
  <c r="SU21" i="37"/>
  <c r="SV21" i="37"/>
  <c r="SW21" i="37"/>
  <c r="SX21" i="37"/>
  <c r="SY21" i="37"/>
  <c r="SZ21" i="37"/>
  <c r="TA21" i="37"/>
  <c r="TB21" i="37"/>
  <c r="TC21" i="37"/>
  <c r="TD21" i="37"/>
  <c r="TE21" i="37"/>
  <c r="TF21" i="37"/>
  <c r="TG21" i="37"/>
  <c r="TH21" i="37"/>
  <c r="TI21" i="37"/>
  <c r="TJ21" i="37"/>
  <c r="TK21" i="37"/>
  <c r="TL21" i="37"/>
  <c r="TM21" i="37"/>
  <c r="TN21" i="37"/>
  <c r="TO21" i="37"/>
  <c r="TP21" i="37"/>
  <c r="TQ21" i="37"/>
  <c r="TR21" i="37"/>
  <c r="TS21" i="37"/>
  <c r="TT21" i="37"/>
  <c r="TU21" i="37"/>
  <c r="TV21" i="37"/>
  <c r="TW21" i="37"/>
  <c r="TX21" i="37"/>
  <c r="TY21" i="37"/>
  <c r="TZ21" i="37"/>
  <c r="UA21" i="37"/>
  <c r="UB21" i="37"/>
  <c r="UC21" i="37"/>
  <c r="UD21" i="37"/>
  <c r="UE21" i="37"/>
  <c r="UF21" i="37"/>
  <c r="UG21" i="37"/>
  <c r="UH21" i="37"/>
  <c r="UI21" i="37"/>
  <c r="UJ21" i="37"/>
  <c r="UK21" i="37"/>
  <c r="UL21" i="37"/>
  <c r="UM21" i="37"/>
  <c r="UN21" i="37"/>
  <c r="UO21" i="37"/>
  <c r="UP21" i="37"/>
  <c r="UQ21" i="37"/>
  <c r="UR21" i="37"/>
  <c r="US21" i="37"/>
  <c r="UT21" i="37"/>
  <c r="UU21" i="37"/>
  <c r="UV21" i="37"/>
  <c r="UW21" i="37"/>
  <c r="UX21" i="37"/>
  <c r="UY21" i="37"/>
  <c r="UZ21" i="37"/>
  <c r="VA21" i="37"/>
  <c r="VB21" i="37"/>
  <c r="VC21" i="37"/>
  <c r="VD21" i="37"/>
  <c r="VE21" i="37"/>
  <c r="VF21" i="37"/>
  <c r="VG21" i="37"/>
  <c r="VH21" i="37"/>
  <c r="VI21" i="37"/>
  <c r="VJ21" i="37"/>
  <c r="VK21" i="37"/>
  <c r="VL21" i="37"/>
  <c r="VM21" i="37"/>
  <c r="VN21" i="37"/>
  <c r="VO21" i="37"/>
  <c r="VP21" i="37"/>
  <c r="VQ21" i="37"/>
  <c r="VR21" i="37"/>
  <c r="VS21" i="37"/>
  <c r="VT21" i="37"/>
  <c r="VU21" i="37"/>
  <c r="VV21" i="37"/>
  <c r="VW21" i="37"/>
  <c r="VX21" i="37"/>
  <c r="VY21" i="37"/>
  <c r="VZ21" i="37"/>
  <c r="WA21" i="37"/>
  <c r="WB21" i="37"/>
  <c r="WC21" i="37"/>
  <c r="WD21" i="37"/>
  <c r="WE21" i="37"/>
  <c r="WF21" i="37"/>
  <c r="WG21" i="37"/>
  <c r="WH21" i="37"/>
  <c r="WI21" i="37"/>
  <c r="WJ21" i="37"/>
  <c r="WK21" i="37"/>
  <c r="WL21" i="37"/>
  <c r="WM21" i="37"/>
  <c r="WN21" i="37"/>
  <c r="WO21" i="37"/>
  <c r="WP21" i="37"/>
  <c r="WQ21" i="37"/>
  <c r="WR21" i="37"/>
  <c r="WS21" i="37"/>
  <c r="WT21" i="37"/>
  <c r="WU21" i="37"/>
  <c r="WV21" i="37"/>
  <c r="WW21" i="37"/>
  <c r="WX21" i="37"/>
  <c r="WY21" i="37"/>
  <c r="WZ21" i="37"/>
  <c r="XA21" i="37"/>
  <c r="XB21" i="37"/>
  <c r="XC21" i="37"/>
  <c r="XD21" i="37"/>
  <c r="XE21" i="37"/>
  <c r="XF21" i="37"/>
  <c r="XG21" i="37"/>
  <c r="XH21" i="37"/>
  <c r="XI21" i="37"/>
  <c r="XJ21" i="37"/>
  <c r="XK21" i="37"/>
  <c r="XL21" i="37"/>
  <c r="XM21" i="37"/>
  <c r="XN21" i="37"/>
  <c r="XO21" i="37"/>
  <c r="XP21" i="37"/>
  <c r="XQ21" i="37"/>
  <c r="XR21" i="37"/>
  <c r="XS21" i="37"/>
  <c r="XT21" i="37"/>
  <c r="XU21" i="37"/>
  <c r="XV21" i="37"/>
  <c r="XW21" i="37"/>
  <c r="XX21" i="37"/>
  <c r="XY21" i="37"/>
  <c r="XZ21" i="37"/>
  <c r="YA21" i="37"/>
  <c r="YB21" i="37"/>
  <c r="YC21" i="37"/>
  <c r="YD21" i="37"/>
  <c r="YE21" i="37"/>
  <c r="YF21" i="37"/>
  <c r="YG21" i="37"/>
  <c r="YH21" i="37"/>
  <c r="YI21" i="37"/>
  <c r="YJ21" i="37"/>
  <c r="YK21" i="37"/>
  <c r="YL21" i="37"/>
  <c r="YM21" i="37"/>
  <c r="YN21" i="37"/>
  <c r="YO21" i="37"/>
  <c r="YP21" i="37"/>
  <c r="YQ21" i="37"/>
  <c r="YR21" i="37"/>
  <c r="YS21" i="37"/>
  <c r="YT21" i="37"/>
  <c r="YU21" i="37"/>
  <c r="YV21" i="37"/>
  <c r="YW21" i="37"/>
  <c r="YX21" i="37"/>
  <c r="YY21" i="37"/>
  <c r="YZ21" i="37"/>
  <c r="ZA21" i="37"/>
  <c r="ZB21" i="37"/>
  <c r="ZC21" i="37"/>
  <c r="ZD21" i="37"/>
  <c r="ZE21" i="37"/>
  <c r="ZF21" i="37"/>
  <c r="ZG21" i="37"/>
  <c r="ZH21" i="37"/>
  <c r="ZI21" i="37"/>
  <c r="ZJ21" i="37"/>
  <c r="ZK21" i="37"/>
  <c r="ZL21" i="37"/>
  <c r="ZM21" i="37"/>
  <c r="ZN21" i="37"/>
  <c r="ZO21" i="37"/>
  <c r="ZP21" i="37"/>
  <c r="ZQ21" i="37"/>
  <c r="ZR21" i="37"/>
  <c r="ZS21" i="37"/>
  <c r="ZT21" i="37"/>
  <c r="ZU21" i="37"/>
  <c r="ZV21" i="37"/>
  <c r="ZW21" i="37"/>
  <c r="ZX21" i="37"/>
  <c r="ZY21" i="37"/>
  <c r="ZZ21" i="37"/>
  <c r="AAA21" i="37"/>
  <c r="AAB21" i="37"/>
  <c r="AAC21" i="37"/>
  <c r="AAD21" i="37"/>
  <c r="AAE21" i="37"/>
  <c r="AAF21" i="37"/>
  <c r="AAG21" i="37"/>
  <c r="AAH21" i="37"/>
  <c r="AAI21" i="37"/>
  <c r="AAJ21" i="37"/>
  <c r="AAK21" i="37"/>
  <c r="AAL21" i="37"/>
  <c r="AAM21" i="37"/>
  <c r="AAN21" i="37"/>
  <c r="AAO21" i="37"/>
  <c r="AAP21" i="37"/>
  <c r="AAQ21" i="37"/>
  <c r="AAR21" i="37"/>
  <c r="AAS21" i="37"/>
  <c r="AAT21" i="37"/>
  <c r="AAU21" i="37"/>
  <c r="AAV21" i="37"/>
  <c r="AAW21" i="37"/>
  <c r="AAX21" i="37"/>
  <c r="AAY21" i="37"/>
  <c r="AAZ21" i="37"/>
  <c r="ABA21" i="37"/>
  <c r="ABB21" i="37"/>
  <c r="ABC21" i="37"/>
  <c r="ABD21" i="37"/>
  <c r="ABE21" i="37"/>
  <c r="ABF21" i="37"/>
  <c r="ABG21" i="37"/>
  <c r="ABH21" i="37"/>
  <c r="ABI21" i="37"/>
  <c r="ABJ21" i="37"/>
  <c r="ABK21" i="37"/>
  <c r="ABL21" i="37"/>
  <c r="ABM21" i="37"/>
  <c r="ABN21" i="37"/>
  <c r="ABO21" i="37"/>
  <c r="ABP21" i="37"/>
  <c r="ABQ21" i="37"/>
  <c r="ABR21" i="37"/>
  <c r="ABS21" i="37"/>
  <c r="ABT21" i="37"/>
  <c r="ABU21" i="37"/>
  <c r="ABV21" i="37"/>
  <c r="ABW21" i="37"/>
  <c r="ABX21" i="37"/>
  <c r="ABY21" i="37"/>
  <c r="ABZ21" i="37"/>
  <c r="ACA21" i="37"/>
  <c r="ACB21" i="37"/>
  <c r="ACC21" i="37"/>
  <c r="ACD21" i="37"/>
  <c r="ACE21" i="37"/>
  <c r="ACF21" i="37"/>
  <c r="ACG21" i="37"/>
  <c r="ACH21" i="37"/>
  <c r="ACI21" i="37"/>
  <c r="ACJ21" i="37"/>
  <c r="ACK21" i="37"/>
  <c r="ACL21" i="37"/>
  <c r="ACM21" i="37"/>
  <c r="ACN21" i="37"/>
  <c r="ACO21" i="37"/>
  <c r="ACP21" i="37"/>
  <c r="ACQ21" i="37"/>
  <c r="ACR21" i="37"/>
  <c r="ACS21" i="37"/>
  <c r="ACT21" i="37"/>
  <c r="ACU21" i="37"/>
  <c r="ACV21" i="37"/>
  <c r="ACW21" i="37"/>
  <c r="ACX21" i="37"/>
  <c r="ACY21" i="37"/>
  <c r="ACZ21" i="37"/>
  <c r="ADA21" i="37"/>
  <c r="ADB21" i="37"/>
  <c r="ADC21" i="37"/>
  <c r="ADD21" i="37"/>
  <c r="ADE21" i="37"/>
  <c r="ADF21" i="37"/>
  <c r="ADG21" i="37"/>
  <c r="ADH21" i="37"/>
  <c r="ADI21" i="37"/>
  <c r="ADJ21" i="37"/>
  <c r="ADK21" i="37"/>
  <c r="ADL21" i="37"/>
  <c r="ADM21" i="37"/>
  <c r="ADN21" i="37"/>
  <c r="ADO21" i="37"/>
  <c r="ADP21" i="37"/>
  <c r="ADQ21" i="37"/>
  <c r="ADR21" i="37"/>
  <c r="ADS21" i="37"/>
  <c r="ADT21" i="37"/>
  <c r="ADU21" i="37"/>
  <c r="ADV21" i="37"/>
  <c r="ADW21" i="37"/>
  <c r="ADX21" i="37"/>
  <c r="ADY21" i="37"/>
  <c r="ADZ21" i="37"/>
  <c r="AEA21" i="37"/>
  <c r="AEB21" i="37"/>
  <c r="AEC21" i="37"/>
  <c r="AED21" i="37"/>
  <c r="AEE21" i="37"/>
  <c r="AEF21" i="37"/>
  <c r="AEG21" i="37"/>
  <c r="AEH21" i="37"/>
  <c r="AEI21" i="37"/>
  <c r="AEJ21" i="37"/>
  <c r="AEK21" i="37"/>
  <c r="AEL21" i="37"/>
  <c r="AEM21" i="37"/>
  <c r="AEN21" i="37"/>
  <c r="AEO21" i="37"/>
  <c r="AEP21" i="37"/>
  <c r="AEQ21" i="37"/>
  <c r="AER21" i="37"/>
  <c r="AES21" i="37"/>
  <c r="AET21" i="37"/>
  <c r="AEU21" i="37"/>
  <c r="AEV21" i="37"/>
  <c r="AEW21" i="37"/>
  <c r="AEX21" i="37"/>
  <c r="AEY21" i="37"/>
  <c r="AEZ21" i="37"/>
  <c r="AFA21" i="37"/>
  <c r="AFB21" i="37"/>
  <c r="AFC21" i="37"/>
  <c r="AFD21" i="37"/>
  <c r="AFE21" i="37"/>
  <c r="AFF21" i="37"/>
  <c r="AFG21" i="37"/>
  <c r="AFH21" i="37"/>
  <c r="AFI21" i="37"/>
  <c r="AFJ21" i="37"/>
  <c r="AFK21" i="37"/>
  <c r="AFL21" i="37"/>
  <c r="AFM21" i="37"/>
  <c r="AFN21" i="37"/>
  <c r="AFO21" i="37"/>
  <c r="AFP21" i="37"/>
  <c r="AFQ21" i="37"/>
  <c r="AFR21" i="37"/>
  <c r="AFS21" i="37"/>
  <c r="AFT21" i="37"/>
  <c r="AFU21" i="37"/>
  <c r="AFV21" i="37"/>
  <c r="AFW21" i="37"/>
  <c r="AFX21" i="37"/>
  <c r="AFY21" i="37"/>
  <c r="AFZ21" i="37"/>
  <c r="AGA21" i="37"/>
  <c r="AGB21" i="37"/>
  <c r="AGC21" i="37"/>
  <c r="AGD21" i="37"/>
  <c r="AGE21" i="37"/>
  <c r="AGF21" i="37"/>
  <c r="AGG21" i="37"/>
  <c r="AGH21" i="37"/>
  <c r="AGI21" i="37"/>
  <c r="AGJ21" i="37"/>
  <c r="AGK21" i="37"/>
  <c r="AGL21" i="37"/>
  <c r="AGM21" i="37"/>
  <c r="AGN21" i="37"/>
  <c r="AGO21" i="37"/>
  <c r="AGP21" i="37"/>
  <c r="AGQ21" i="37"/>
  <c r="AGR21" i="37"/>
  <c r="AGS21" i="37"/>
  <c r="AGT21" i="37"/>
  <c r="AGU21" i="37"/>
  <c r="AGV21" i="37"/>
  <c r="AGW21" i="37"/>
  <c r="AGX21" i="37"/>
  <c r="AGY21" i="37"/>
  <c r="AGZ21" i="37"/>
  <c r="AHA21" i="37"/>
  <c r="AHB21" i="37"/>
  <c r="AHC21" i="37"/>
  <c r="AHD21" i="37"/>
  <c r="AHE21" i="37"/>
  <c r="AHF21" i="37"/>
  <c r="AHG21" i="37"/>
  <c r="AHH21" i="37"/>
  <c r="AHI21" i="37"/>
  <c r="AHJ21" i="37"/>
  <c r="AHK21" i="37"/>
  <c r="AHL21" i="37"/>
  <c r="AHM21" i="37"/>
  <c r="AHN21" i="37"/>
  <c r="AHO21" i="37"/>
  <c r="AHP21" i="37"/>
  <c r="AHQ21" i="37"/>
  <c r="AHR21" i="37"/>
  <c r="AHS21" i="37"/>
  <c r="AHT21" i="37"/>
  <c r="AHU21" i="37"/>
  <c r="AHV21" i="37"/>
  <c r="AHW21" i="37"/>
  <c r="AHX21" i="37"/>
  <c r="AHY21" i="37"/>
  <c r="AHZ21" i="37"/>
  <c r="AIA21" i="37"/>
  <c r="AIB21" i="37"/>
  <c r="AIC21" i="37"/>
  <c r="AID21" i="37"/>
  <c r="AIE21" i="37"/>
  <c r="AIF21" i="37"/>
  <c r="AIG21" i="37"/>
  <c r="AIH21" i="37"/>
  <c r="AII21" i="37"/>
  <c r="AIJ21" i="37"/>
  <c r="AIK21" i="37"/>
  <c r="AIL21" i="37"/>
  <c r="AIM21" i="37"/>
  <c r="AIN21" i="37"/>
  <c r="AIO21" i="37"/>
  <c r="AIP21" i="37"/>
  <c r="AIQ21" i="37"/>
  <c r="AIR21" i="37"/>
  <c r="AIS21" i="37"/>
  <c r="AIT21" i="37"/>
  <c r="AIU21" i="37"/>
  <c r="AIV21" i="37"/>
  <c r="AIW21" i="37"/>
  <c r="AIX21" i="37"/>
  <c r="AIY21" i="37"/>
  <c r="AIZ21" i="37"/>
  <c r="AJA21" i="37"/>
  <c r="AJB21" i="37"/>
  <c r="AJC21" i="37"/>
  <c r="AJD21" i="37"/>
  <c r="AJE21" i="37"/>
  <c r="AJF21" i="37"/>
  <c r="AJG21" i="37"/>
  <c r="AJH21" i="37"/>
  <c r="AJI21" i="37"/>
  <c r="AJJ21" i="37"/>
  <c r="AJK21" i="37"/>
  <c r="AJL21" i="37"/>
  <c r="AJM21" i="37"/>
  <c r="AJN21" i="37"/>
  <c r="AJO21" i="37"/>
  <c r="AJP21" i="37"/>
  <c r="AJQ21" i="37"/>
  <c r="AJR21" i="37"/>
  <c r="AJS21" i="37"/>
  <c r="AJT21" i="37"/>
  <c r="AJU21" i="37"/>
  <c r="AJV21" i="37"/>
  <c r="AJW21" i="37"/>
  <c r="AJX21" i="37"/>
  <c r="AJY21" i="37"/>
  <c r="AJZ21" i="37"/>
  <c r="AKA21" i="37"/>
  <c r="AKB21" i="37"/>
  <c r="AKC21" i="37"/>
  <c r="AKD21" i="37"/>
  <c r="AKE21" i="37"/>
  <c r="AKF21" i="37"/>
  <c r="AKG21" i="37"/>
  <c r="AKH21" i="37"/>
  <c r="AKI21" i="37"/>
  <c r="AKJ21" i="37"/>
  <c r="AKK21" i="37"/>
  <c r="AKL21" i="37"/>
  <c r="AKM21" i="37"/>
  <c r="AKN21" i="37"/>
  <c r="AKO21" i="37"/>
  <c r="AKP21" i="37"/>
  <c r="AKQ21" i="37"/>
  <c r="AKR21" i="37"/>
  <c r="AKS21" i="37"/>
  <c r="AKT21" i="37"/>
  <c r="AKU21" i="37"/>
  <c r="AKV21" i="37"/>
  <c r="AKW21" i="37"/>
  <c r="AKX21" i="37"/>
  <c r="AKY21" i="37"/>
  <c r="AKZ21" i="37"/>
  <c r="ALA21" i="37"/>
  <c r="ALB21" i="37"/>
  <c r="ALC21" i="37"/>
  <c r="ALD21" i="37"/>
  <c r="ALE21" i="37"/>
  <c r="ALF21" i="37"/>
  <c r="ALG21" i="37"/>
  <c r="ALH21" i="37"/>
  <c r="ALI21" i="37"/>
  <c r="ALJ21" i="37"/>
  <c r="ALK21" i="37"/>
  <c r="ALL21" i="37"/>
  <c r="ALM21" i="37"/>
  <c r="ALN21" i="37"/>
  <c r="ALO21" i="37"/>
  <c r="ALP21" i="37"/>
  <c r="ALQ21" i="37"/>
  <c r="ALR21" i="37"/>
  <c r="ALS21" i="37"/>
  <c r="ALT21" i="37"/>
  <c r="ALU21" i="37"/>
  <c r="ALV21" i="37"/>
  <c r="ALW21" i="37"/>
  <c r="ALX21" i="37"/>
  <c r="ALY21" i="37"/>
  <c r="ALZ21" i="37"/>
  <c r="AMA21" i="37"/>
  <c r="AMB21" i="37"/>
  <c r="AMC21" i="37"/>
  <c r="AMD21" i="37"/>
  <c r="AME21" i="37"/>
  <c r="AMF21" i="37"/>
  <c r="AMG21" i="37"/>
  <c r="AMH21" i="37"/>
  <c r="AMI21" i="37"/>
  <c r="AMJ21" i="37"/>
  <c r="AMK21" i="37"/>
  <c r="AML21" i="37"/>
  <c r="AMM21" i="37"/>
  <c r="AMN21" i="37"/>
  <c r="AMO21" i="37"/>
  <c r="AMP21" i="37"/>
  <c r="AMQ21" i="37"/>
  <c r="AMR21" i="37"/>
  <c r="AMS21" i="37"/>
  <c r="AMT21" i="37"/>
  <c r="AMU21" i="37"/>
  <c r="AMV21" i="37"/>
  <c r="AMW21" i="37"/>
  <c r="AMX21" i="37"/>
  <c r="AMY21" i="37"/>
  <c r="AMZ21" i="37"/>
  <c r="ANA21" i="37"/>
  <c r="ANB21" i="37"/>
  <c r="ANC21" i="37"/>
  <c r="AND21" i="37"/>
  <c r="ANE21" i="37"/>
  <c r="ANF21" i="37"/>
  <c r="ANG21" i="37"/>
  <c r="ANH21" i="37"/>
  <c r="ANI21" i="37"/>
  <c r="ANJ21" i="37"/>
  <c r="ANK21" i="37"/>
  <c r="ANL21" i="37"/>
  <c r="ANM21" i="37"/>
  <c r="ANN21" i="37"/>
  <c r="ANO21" i="37"/>
  <c r="ANP21" i="37"/>
  <c r="ANQ21" i="37"/>
  <c r="ANR21" i="37"/>
  <c r="ANS21" i="37"/>
  <c r="ANT21" i="37"/>
  <c r="ANU21" i="37"/>
  <c r="ANV21" i="37"/>
  <c r="ANW21" i="37"/>
  <c r="ANX21" i="37"/>
  <c r="ANY21" i="37"/>
  <c r="ANZ21" i="37"/>
  <c r="AOA21" i="37"/>
  <c r="AOB21" i="37"/>
  <c r="AOC21" i="37"/>
  <c r="AOD21" i="37"/>
  <c r="AOE21" i="37"/>
  <c r="AOF21" i="37"/>
  <c r="AOG21" i="37"/>
  <c r="AOH21" i="37"/>
  <c r="AOI21" i="37"/>
  <c r="AOJ21" i="37"/>
  <c r="AOK21" i="37"/>
  <c r="AOL21" i="37"/>
  <c r="AOM21" i="37"/>
  <c r="AON21" i="37"/>
  <c r="AOO21" i="37"/>
  <c r="PF26" i="37" l="1"/>
  <c r="PF27" i="37" s="1"/>
  <c r="PF28" i="37" s="1"/>
  <c r="PF29" i="37" s="1"/>
  <c r="PF30" i="37" s="1"/>
  <c r="PF31" i="37" s="1"/>
  <c r="PF32" i="37" s="1"/>
  <c r="PF33" i="37" s="1"/>
  <c r="PF34" i="37" s="1"/>
  <c r="PF35" i="37" s="1"/>
  <c r="PF36" i="37" s="1"/>
  <c r="PF37" i="37" s="1"/>
  <c r="PF38" i="37" s="1"/>
  <c r="PF39" i="37" s="1"/>
  <c r="PF40" i="37" s="1"/>
  <c r="PF41" i="37" s="1"/>
  <c r="PF42" i="37" s="1"/>
  <c r="PF43" i="37" s="1"/>
  <c r="PF44" i="37" s="1"/>
  <c r="OI21" i="37"/>
  <c r="OJ21" i="37"/>
  <c r="OK21" i="37"/>
  <c r="OL21" i="37"/>
  <c r="OM21" i="37"/>
  <c r="OO21" i="37"/>
  <c r="OP21" i="37"/>
  <c r="OR21" i="37"/>
  <c r="OS21" i="37"/>
  <c r="OU21" i="37"/>
  <c r="OV21" i="37"/>
  <c r="OX21" i="37"/>
  <c r="OY21" i="37"/>
  <c r="PA21" i="37"/>
  <c r="PB21" i="37"/>
  <c r="PD21" i="37"/>
  <c r="OI20" i="37"/>
  <c r="OJ20" i="37"/>
  <c r="OK20" i="37"/>
  <c r="OL20" i="37"/>
  <c r="OM20" i="37"/>
  <c r="OO20" i="37"/>
  <c r="OP20" i="37"/>
  <c r="OR20" i="37"/>
  <c r="OS20" i="37"/>
  <c r="OU20" i="37"/>
  <c r="OV20" i="37"/>
  <c r="OX20" i="37"/>
  <c r="OY20" i="37"/>
  <c r="PA20" i="37"/>
  <c r="PB20" i="37"/>
  <c r="PD20" i="37"/>
  <c r="OI19" i="37"/>
  <c r="OJ19" i="37"/>
  <c r="OK19" i="37"/>
  <c r="OL19" i="37"/>
  <c r="OM19" i="37"/>
  <c r="OO19" i="37"/>
  <c r="OP19" i="37"/>
  <c r="OR19" i="37"/>
  <c r="OS19" i="37"/>
  <c r="OU19" i="37"/>
  <c r="OV19" i="37"/>
  <c r="OX19" i="37"/>
  <c r="OY19" i="37"/>
  <c r="PA19" i="37"/>
  <c r="PB19" i="37"/>
  <c r="PD19" i="37"/>
  <c r="OI18" i="37"/>
  <c r="OJ18" i="37"/>
  <c r="OK18" i="37"/>
  <c r="OL18" i="37"/>
  <c r="OM18" i="37"/>
  <c r="OO18" i="37"/>
  <c r="OP18" i="37"/>
  <c r="OR18" i="37"/>
  <c r="OS18" i="37"/>
  <c r="OU18" i="37"/>
  <c r="OV18" i="37"/>
  <c r="OX18" i="37"/>
  <c r="OY18" i="37"/>
  <c r="PA18" i="37"/>
  <c r="PB18" i="37"/>
  <c r="PD18" i="37"/>
  <c r="OI17" i="37"/>
  <c r="OJ17" i="37"/>
  <c r="OK17" i="37"/>
  <c r="OL17" i="37"/>
  <c r="OM17" i="37"/>
  <c r="OO17" i="37"/>
  <c r="OP17" i="37"/>
  <c r="OR17" i="37"/>
  <c r="OS17" i="37"/>
  <c r="OU17" i="37"/>
  <c r="OV17" i="37"/>
  <c r="OX17" i="37"/>
  <c r="OY17" i="37"/>
  <c r="PA17" i="37"/>
  <c r="PB17" i="37"/>
  <c r="PD17" i="37"/>
  <c r="OI16" i="37"/>
  <c r="OJ16" i="37"/>
  <c r="OK16" i="37"/>
  <c r="OL16" i="37"/>
  <c r="OM16" i="37"/>
  <c r="OO16" i="37"/>
  <c r="OP16" i="37"/>
  <c r="OR16" i="37"/>
  <c r="OS16" i="37"/>
  <c r="OU16" i="37"/>
  <c r="OV16" i="37"/>
  <c r="OX16" i="37"/>
  <c r="OY16" i="37"/>
  <c r="PA16" i="37"/>
  <c r="PB16" i="37"/>
  <c r="PD16" i="37"/>
  <c r="OI15" i="37"/>
  <c r="OJ15" i="37"/>
  <c r="OK15" i="37"/>
  <c r="OL15" i="37"/>
  <c r="OM15" i="37"/>
  <c r="OO15" i="37"/>
  <c r="OP15" i="37"/>
  <c r="OR15" i="37"/>
  <c r="OS15" i="37"/>
  <c r="OU15" i="37"/>
  <c r="OV15" i="37"/>
  <c r="OX15" i="37"/>
  <c r="OY15" i="37"/>
  <c r="PA15" i="37"/>
  <c r="PB15" i="37"/>
  <c r="PD15" i="37"/>
  <c r="OI14" i="37"/>
  <c r="OJ14" i="37"/>
  <c r="OK14" i="37"/>
  <c r="OL14" i="37"/>
  <c r="OM14" i="37"/>
  <c r="OO14" i="37"/>
  <c r="OP14" i="37"/>
  <c r="OR14" i="37"/>
  <c r="OS14" i="37"/>
  <c r="OU14" i="37"/>
  <c r="OV14" i="37"/>
  <c r="OX14" i="37"/>
  <c r="OY14" i="37"/>
  <c r="PA14" i="37"/>
  <c r="PB14" i="37"/>
  <c r="PD14" i="37"/>
  <c r="OI13" i="37"/>
  <c r="OJ13" i="37"/>
  <c r="OK13" i="37"/>
  <c r="OL13" i="37"/>
  <c r="OM13" i="37"/>
  <c r="OO13" i="37"/>
  <c r="OP13" i="37"/>
  <c r="OR13" i="37"/>
  <c r="OS13" i="37"/>
  <c r="OU13" i="37"/>
  <c r="OV13" i="37"/>
  <c r="OX13" i="37"/>
  <c r="OY13" i="37"/>
  <c r="PA13" i="37"/>
  <c r="PB13" i="37"/>
  <c r="PD13" i="37"/>
  <c r="OI12" i="37"/>
  <c r="OJ12" i="37"/>
  <c r="OK12" i="37"/>
  <c r="OL12" i="37"/>
  <c r="OM12" i="37"/>
  <c r="OO12" i="37"/>
  <c r="OP12" i="37"/>
  <c r="OR12" i="37"/>
  <c r="OS12" i="37"/>
  <c r="OU12" i="37"/>
  <c r="OV12" i="37"/>
  <c r="OX12" i="37"/>
  <c r="OY12" i="37"/>
  <c r="PA12" i="37"/>
  <c r="PB12" i="37"/>
  <c r="PD12" i="37"/>
  <c r="OI11" i="37"/>
  <c r="OJ11" i="37"/>
  <c r="OK11" i="37"/>
  <c r="OL11" i="37"/>
  <c r="OM11" i="37"/>
  <c r="OO11" i="37"/>
  <c r="OP11" i="37"/>
  <c r="OR11" i="37"/>
  <c r="OS11" i="37"/>
  <c r="OU11" i="37"/>
  <c r="OV11" i="37"/>
  <c r="OX11" i="37"/>
  <c r="OY11" i="37"/>
  <c r="PA11" i="37"/>
  <c r="PB11" i="37"/>
  <c r="PD11" i="37"/>
  <c r="OI10" i="37"/>
  <c r="OJ10" i="37"/>
  <c r="OK10" i="37"/>
  <c r="OL10" i="37"/>
  <c r="OM10" i="37"/>
  <c r="OO10" i="37"/>
  <c r="OP10" i="37"/>
  <c r="OR10" i="37"/>
  <c r="OS10" i="37"/>
  <c r="OU10" i="37"/>
  <c r="OV10" i="37"/>
  <c r="OX10" i="37"/>
  <c r="OY10" i="37"/>
  <c r="PA10" i="37"/>
  <c r="PB10" i="37"/>
  <c r="PD10" i="37"/>
  <c r="OI9" i="37"/>
  <c r="OJ9" i="37"/>
  <c r="OK9" i="37"/>
  <c r="OL9" i="37"/>
  <c r="OM9" i="37"/>
  <c r="OO9" i="37"/>
  <c r="OP9" i="37"/>
  <c r="OR9" i="37"/>
  <c r="OS9" i="37"/>
  <c r="OU9" i="37"/>
  <c r="OV9" i="37"/>
  <c r="OX9" i="37"/>
  <c r="OY9" i="37"/>
  <c r="PA9" i="37"/>
  <c r="PB9" i="37"/>
  <c r="PD9" i="37"/>
  <c r="OI8" i="37"/>
  <c r="OJ8" i="37"/>
  <c r="OK8" i="37"/>
  <c r="OL8" i="37"/>
  <c r="OM8" i="37"/>
  <c r="OO8" i="37"/>
  <c r="OP8" i="37"/>
  <c r="OR8" i="37"/>
  <c r="OS8" i="37"/>
  <c r="OU8" i="37"/>
  <c r="OV8" i="37"/>
  <c r="OX8" i="37"/>
  <c r="OY8" i="37"/>
  <c r="PA8" i="37"/>
  <c r="PB8" i="37"/>
  <c r="PD8" i="37"/>
  <c r="OI7" i="37"/>
  <c r="OJ7" i="37"/>
  <c r="OK7" i="37"/>
  <c r="OL7" i="37"/>
  <c r="OM7" i="37"/>
  <c r="OO7" i="37"/>
  <c r="OP7" i="37"/>
  <c r="OR7" i="37"/>
  <c r="OS7" i="37"/>
  <c r="OU7" i="37"/>
  <c r="OV7" i="37"/>
  <c r="OX7" i="37"/>
  <c r="OY7" i="37"/>
  <c r="PA7" i="37"/>
  <c r="PB7" i="37"/>
  <c r="PD7" i="37"/>
  <c r="OI6" i="37"/>
  <c r="OJ6" i="37"/>
  <c r="OK6" i="37"/>
  <c r="OL6" i="37"/>
  <c r="OM6" i="37"/>
  <c r="OO6" i="37"/>
  <c r="OP6" i="37"/>
  <c r="OR6" i="37"/>
  <c r="OS6" i="37"/>
  <c r="OU6" i="37"/>
  <c r="OV6" i="37"/>
  <c r="OX6" i="37"/>
  <c r="OY6" i="37"/>
  <c r="PA6" i="37"/>
  <c r="PB6" i="37"/>
  <c r="PD6" i="37"/>
  <c r="OI5" i="37"/>
  <c r="OJ5" i="37"/>
  <c r="OK5" i="37"/>
  <c r="OL5" i="37"/>
  <c r="OM5" i="37"/>
  <c r="OO5" i="37"/>
  <c r="OP5" i="37"/>
  <c r="OR5" i="37"/>
  <c r="OS5" i="37"/>
  <c r="OU5" i="37"/>
  <c r="OV5" i="37"/>
  <c r="OX5" i="37"/>
  <c r="OY5" i="37"/>
  <c r="PA5" i="37"/>
  <c r="PB5" i="37"/>
  <c r="PD5" i="37"/>
  <c r="OI4" i="37"/>
  <c r="OJ4" i="37"/>
  <c r="OK4" i="37"/>
  <c r="OL4" i="37"/>
  <c r="OM4" i="37"/>
  <c r="OO4" i="37"/>
  <c r="OP4" i="37"/>
  <c r="OR4" i="37"/>
  <c r="OS4" i="37"/>
  <c r="OU4" i="37"/>
  <c r="OV4" i="37"/>
  <c r="OX4" i="37"/>
  <c r="OY4" i="37"/>
  <c r="PA4" i="37"/>
  <c r="PB4" i="37"/>
  <c r="PD4" i="37"/>
  <c r="OI3" i="37"/>
  <c r="OJ3" i="37"/>
  <c r="OK3" i="37"/>
  <c r="OL3" i="37"/>
  <c r="OM3" i="37"/>
  <c r="OO3" i="37"/>
  <c r="OP3" i="37"/>
  <c r="OR3" i="37"/>
  <c r="OS3" i="37"/>
  <c r="OU3" i="37"/>
  <c r="OV3" i="37"/>
  <c r="OX3" i="37"/>
  <c r="OY3" i="37"/>
  <c r="PA3" i="37"/>
  <c r="PB3" i="37"/>
  <c r="PD3" i="37"/>
  <c r="OH21" i="37"/>
  <c r="OH20" i="37"/>
  <c r="OH19" i="37"/>
  <c r="OH18" i="37"/>
  <c r="OH17" i="37"/>
  <c r="OH16" i="37"/>
  <c r="OH15" i="37"/>
  <c r="OH14" i="37"/>
  <c r="OH13" i="37"/>
  <c r="OH12" i="37"/>
  <c r="OH11" i="37"/>
  <c r="OH10" i="37"/>
  <c r="OH9" i="37"/>
  <c r="OH8" i="37"/>
  <c r="OH7" i="37"/>
  <c r="OH6" i="37"/>
  <c r="OH5" i="37"/>
  <c r="OH4" i="37"/>
  <c r="OH3" i="37"/>
  <c r="OH26" i="37"/>
  <c r="OH27" i="37" s="1"/>
  <c r="OH28" i="37" s="1"/>
  <c r="OH29" i="37" s="1"/>
  <c r="OH30" i="37" s="1"/>
  <c r="OH31" i="37" s="1"/>
  <c r="OH32" i="37" s="1"/>
  <c r="OH33" i="37" s="1"/>
  <c r="OH34" i="37" s="1"/>
  <c r="OH35" i="37" s="1"/>
  <c r="OH36" i="37" s="1"/>
  <c r="OH37" i="37" s="1"/>
  <c r="OH38" i="37" s="1"/>
  <c r="OH39" i="37" s="1"/>
  <c r="OH40" i="37" s="1"/>
  <c r="OH41" i="37" s="1"/>
  <c r="OH42" i="37" s="1"/>
  <c r="OH43" i="37" s="1"/>
  <c r="OH44" i="37" s="1"/>
  <c r="NK21" i="37"/>
  <c r="NL21" i="37"/>
  <c r="NM21" i="37"/>
  <c r="NN21" i="37"/>
  <c r="NO21" i="37"/>
  <c r="NQ21" i="37"/>
  <c r="NR21" i="37"/>
  <c r="NT21" i="37"/>
  <c r="NU21" i="37"/>
  <c r="NW21" i="37"/>
  <c r="NX21" i="37"/>
  <c r="NZ21" i="37"/>
  <c r="OA21" i="37"/>
  <c r="OC21" i="37"/>
  <c r="OD21" i="37"/>
  <c r="OF21" i="37"/>
  <c r="NK20" i="37"/>
  <c r="NL20" i="37"/>
  <c r="NM20" i="37"/>
  <c r="NN20" i="37"/>
  <c r="NO20" i="37"/>
  <c r="NQ20" i="37"/>
  <c r="NR20" i="37"/>
  <c r="NT20" i="37"/>
  <c r="NU20" i="37"/>
  <c r="NW20" i="37"/>
  <c r="NX20" i="37"/>
  <c r="NZ20" i="37"/>
  <c r="OA20" i="37"/>
  <c r="OC20" i="37"/>
  <c r="OD20" i="37"/>
  <c r="OF20" i="37"/>
  <c r="NK19" i="37"/>
  <c r="NL19" i="37"/>
  <c r="NM19" i="37"/>
  <c r="NN19" i="37"/>
  <c r="NO19" i="37"/>
  <c r="NQ19" i="37"/>
  <c r="NR19" i="37"/>
  <c r="NT19" i="37"/>
  <c r="NU19" i="37"/>
  <c r="NW19" i="37"/>
  <c r="NX19" i="37"/>
  <c r="NZ19" i="37"/>
  <c r="OA19" i="37"/>
  <c r="OC19" i="37"/>
  <c r="OD19" i="37"/>
  <c r="OF19" i="37"/>
  <c r="NK18" i="37"/>
  <c r="NL18" i="37"/>
  <c r="NM18" i="37"/>
  <c r="NN18" i="37"/>
  <c r="NO18" i="37"/>
  <c r="NQ18" i="37"/>
  <c r="NR18" i="37"/>
  <c r="NT18" i="37"/>
  <c r="NU18" i="37"/>
  <c r="NW18" i="37"/>
  <c r="NX18" i="37"/>
  <c r="NZ18" i="37"/>
  <c r="OA18" i="37"/>
  <c r="OC18" i="37"/>
  <c r="OD18" i="37"/>
  <c r="OF18" i="37"/>
  <c r="NK17" i="37"/>
  <c r="NL17" i="37"/>
  <c r="NM17" i="37"/>
  <c r="NN17" i="37"/>
  <c r="NO17" i="37"/>
  <c r="NQ17" i="37"/>
  <c r="NR17" i="37"/>
  <c r="NT17" i="37"/>
  <c r="NU17" i="37"/>
  <c r="NW17" i="37"/>
  <c r="NX17" i="37"/>
  <c r="NZ17" i="37"/>
  <c r="OA17" i="37"/>
  <c r="OC17" i="37"/>
  <c r="OD17" i="37"/>
  <c r="OF17" i="37"/>
  <c r="NK16" i="37"/>
  <c r="NL16" i="37"/>
  <c r="NM16" i="37"/>
  <c r="NN16" i="37"/>
  <c r="NO16" i="37"/>
  <c r="NQ16" i="37"/>
  <c r="NR16" i="37"/>
  <c r="NT16" i="37"/>
  <c r="NU16" i="37"/>
  <c r="NW16" i="37"/>
  <c r="NX16" i="37"/>
  <c r="NZ16" i="37"/>
  <c r="OA16" i="37"/>
  <c r="OC16" i="37"/>
  <c r="OD16" i="37"/>
  <c r="OF16" i="37"/>
  <c r="NK15" i="37"/>
  <c r="NL15" i="37"/>
  <c r="NM15" i="37"/>
  <c r="NN15" i="37"/>
  <c r="NO15" i="37"/>
  <c r="NQ15" i="37"/>
  <c r="NR15" i="37"/>
  <c r="NT15" i="37"/>
  <c r="NU15" i="37"/>
  <c r="NW15" i="37"/>
  <c r="NX15" i="37"/>
  <c r="NZ15" i="37"/>
  <c r="OA15" i="37"/>
  <c r="OC15" i="37"/>
  <c r="OD15" i="37"/>
  <c r="OF15" i="37"/>
  <c r="NK14" i="37"/>
  <c r="NL14" i="37"/>
  <c r="NM14" i="37"/>
  <c r="NN14" i="37"/>
  <c r="NO14" i="37"/>
  <c r="NQ14" i="37"/>
  <c r="NR14" i="37"/>
  <c r="NT14" i="37"/>
  <c r="NU14" i="37"/>
  <c r="NW14" i="37"/>
  <c r="NX14" i="37"/>
  <c r="NZ14" i="37"/>
  <c r="OA14" i="37"/>
  <c r="OC14" i="37"/>
  <c r="OD14" i="37"/>
  <c r="OF14" i="37"/>
  <c r="NK13" i="37"/>
  <c r="NL13" i="37"/>
  <c r="NM13" i="37"/>
  <c r="NN13" i="37"/>
  <c r="NO13" i="37"/>
  <c r="NQ13" i="37"/>
  <c r="NR13" i="37"/>
  <c r="NT13" i="37"/>
  <c r="NU13" i="37"/>
  <c r="NW13" i="37"/>
  <c r="NX13" i="37"/>
  <c r="NZ13" i="37"/>
  <c r="OA13" i="37"/>
  <c r="OC13" i="37"/>
  <c r="OD13" i="37"/>
  <c r="OF13" i="37"/>
  <c r="NK12" i="37"/>
  <c r="NL12" i="37"/>
  <c r="NM12" i="37"/>
  <c r="NN12" i="37"/>
  <c r="NO12" i="37"/>
  <c r="NQ12" i="37"/>
  <c r="NR12" i="37"/>
  <c r="NT12" i="37"/>
  <c r="NU12" i="37"/>
  <c r="NW12" i="37"/>
  <c r="NX12" i="37"/>
  <c r="NZ12" i="37"/>
  <c r="OA12" i="37"/>
  <c r="OC12" i="37"/>
  <c r="OD12" i="37"/>
  <c r="OF12" i="37"/>
  <c r="NK11" i="37"/>
  <c r="NL11" i="37"/>
  <c r="NM11" i="37"/>
  <c r="NN11" i="37"/>
  <c r="NO11" i="37"/>
  <c r="NQ11" i="37"/>
  <c r="NR11" i="37"/>
  <c r="NT11" i="37"/>
  <c r="NU11" i="37"/>
  <c r="NW11" i="37"/>
  <c r="NX11" i="37"/>
  <c r="NZ11" i="37"/>
  <c r="OA11" i="37"/>
  <c r="OC11" i="37"/>
  <c r="OD11" i="37"/>
  <c r="OF11" i="37"/>
  <c r="NK10" i="37"/>
  <c r="NL10" i="37"/>
  <c r="NM10" i="37"/>
  <c r="NN10" i="37"/>
  <c r="NO10" i="37"/>
  <c r="NQ10" i="37"/>
  <c r="NR10" i="37"/>
  <c r="NT10" i="37"/>
  <c r="NU10" i="37"/>
  <c r="NW10" i="37"/>
  <c r="NX10" i="37"/>
  <c r="NZ10" i="37"/>
  <c r="OA10" i="37"/>
  <c r="OC10" i="37"/>
  <c r="OD10" i="37"/>
  <c r="OF10" i="37"/>
  <c r="NK9" i="37"/>
  <c r="NL9" i="37"/>
  <c r="NM9" i="37"/>
  <c r="NN9" i="37"/>
  <c r="NO9" i="37"/>
  <c r="NQ9" i="37"/>
  <c r="NR9" i="37"/>
  <c r="NT9" i="37"/>
  <c r="NU9" i="37"/>
  <c r="NW9" i="37"/>
  <c r="NX9" i="37"/>
  <c r="NZ9" i="37"/>
  <c r="OA9" i="37"/>
  <c r="OC9" i="37"/>
  <c r="OD9" i="37"/>
  <c r="OF9" i="37"/>
  <c r="NK8" i="37"/>
  <c r="NL8" i="37"/>
  <c r="NM8" i="37"/>
  <c r="NN8" i="37"/>
  <c r="NO8" i="37"/>
  <c r="NQ8" i="37"/>
  <c r="NR8" i="37"/>
  <c r="NT8" i="37"/>
  <c r="NU8" i="37"/>
  <c r="NW8" i="37"/>
  <c r="NX8" i="37"/>
  <c r="NZ8" i="37"/>
  <c r="OA8" i="37"/>
  <c r="OC8" i="37"/>
  <c r="OD8" i="37"/>
  <c r="OF8" i="37"/>
  <c r="NK7" i="37"/>
  <c r="NL7" i="37"/>
  <c r="NM7" i="37"/>
  <c r="NN7" i="37"/>
  <c r="NO7" i="37"/>
  <c r="NQ7" i="37"/>
  <c r="NR7" i="37"/>
  <c r="NT7" i="37"/>
  <c r="NU7" i="37"/>
  <c r="NW7" i="37"/>
  <c r="NX7" i="37"/>
  <c r="NZ7" i="37"/>
  <c r="OA7" i="37"/>
  <c r="OC7" i="37"/>
  <c r="OD7" i="37"/>
  <c r="OF7" i="37"/>
  <c r="NK6" i="37"/>
  <c r="NL6" i="37"/>
  <c r="NM6" i="37"/>
  <c r="NN6" i="37"/>
  <c r="NO6" i="37"/>
  <c r="NQ6" i="37"/>
  <c r="NR6" i="37"/>
  <c r="NT6" i="37"/>
  <c r="NU6" i="37"/>
  <c r="NW6" i="37"/>
  <c r="NX6" i="37"/>
  <c r="NZ6" i="37"/>
  <c r="OA6" i="37"/>
  <c r="OC6" i="37"/>
  <c r="OD6" i="37"/>
  <c r="OF6" i="37"/>
  <c r="NK5" i="37"/>
  <c r="NL5" i="37"/>
  <c r="NM5" i="37"/>
  <c r="NN5" i="37"/>
  <c r="NO5" i="37"/>
  <c r="NQ5" i="37"/>
  <c r="NR5" i="37"/>
  <c r="NT5" i="37"/>
  <c r="NU5" i="37"/>
  <c r="NW5" i="37"/>
  <c r="NX5" i="37"/>
  <c r="NZ5" i="37"/>
  <c r="OA5" i="37"/>
  <c r="OC5" i="37"/>
  <c r="OD5" i="37"/>
  <c r="OF5" i="37"/>
  <c r="NK4" i="37"/>
  <c r="NL4" i="37"/>
  <c r="NM4" i="37"/>
  <c r="NN4" i="37"/>
  <c r="NO4" i="37"/>
  <c r="NQ4" i="37"/>
  <c r="NR4" i="37"/>
  <c r="NT4" i="37"/>
  <c r="NU4" i="37"/>
  <c r="NW4" i="37"/>
  <c r="NX4" i="37"/>
  <c r="NZ4" i="37"/>
  <c r="OA4" i="37"/>
  <c r="OC4" i="37"/>
  <c r="OD4" i="37"/>
  <c r="OF4" i="37"/>
  <c r="NK3" i="37"/>
  <c r="NL3" i="37"/>
  <c r="NM3" i="37"/>
  <c r="NN3" i="37"/>
  <c r="NO3" i="37"/>
  <c r="NQ3" i="37"/>
  <c r="NR3" i="37"/>
  <c r="NT3" i="37"/>
  <c r="NU3" i="37"/>
  <c r="NW3" i="37"/>
  <c r="NX3" i="37"/>
  <c r="NZ3" i="37"/>
  <c r="OA3" i="37"/>
  <c r="OC3" i="37"/>
  <c r="OD3" i="37"/>
  <c r="OF3" i="37"/>
  <c r="NJ21" i="37"/>
  <c r="NJ20" i="37"/>
  <c r="NJ19" i="37"/>
  <c r="NJ18" i="37"/>
  <c r="NJ17" i="37"/>
  <c r="NJ16" i="37"/>
  <c r="NJ15" i="37"/>
  <c r="NJ14" i="37"/>
  <c r="NJ13" i="37"/>
  <c r="NJ12" i="37"/>
  <c r="NJ11" i="37"/>
  <c r="NJ10" i="37"/>
  <c r="NJ9" i="37"/>
  <c r="NJ8" i="37"/>
  <c r="NJ7" i="37"/>
  <c r="NJ6" i="37"/>
  <c r="NJ5" i="37"/>
  <c r="NJ4" i="37"/>
  <c r="NJ3" i="37"/>
  <c r="NJ26" i="37"/>
  <c r="NJ27" i="37" s="1"/>
  <c r="NJ28" i="37" s="1"/>
  <c r="NJ29" i="37" s="1"/>
  <c r="NJ30" i="37" s="1"/>
  <c r="NJ31" i="37" s="1"/>
  <c r="NJ32" i="37" s="1"/>
  <c r="NJ33" i="37" s="1"/>
  <c r="NJ34" i="37" s="1"/>
  <c r="NJ35" i="37" s="1"/>
  <c r="NJ36" i="37" s="1"/>
  <c r="NJ37" i="37" s="1"/>
  <c r="NJ38" i="37" s="1"/>
  <c r="NJ39" i="37" s="1"/>
  <c r="NJ40" i="37" s="1"/>
  <c r="NJ41" i="37" s="1"/>
  <c r="NJ42" i="37" s="1"/>
  <c r="NJ43" i="37" s="1"/>
  <c r="NJ44" i="37" s="1"/>
  <c r="MM21" i="37"/>
  <c r="MN21" i="37"/>
  <c r="MO21" i="37"/>
  <c r="MP21" i="37"/>
  <c r="MQ21" i="37"/>
  <c r="MS21" i="37"/>
  <c r="MT21" i="37"/>
  <c r="MV21" i="37"/>
  <c r="MW21" i="37"/>
  <c r="MY21" i="37"/>
  <c r="MZ21" i="37"/>
  <c r="NB21" i="37"/>
  <c r="NC21" i="37"/>
  <c r="NE21" i="37"/>
  <c r="NF21" i="37"/>
  <c r="NH21" i="37"/>
  <c r="MM20" i="37"/>
  <c r="MN20" i="37"/>
  <c r="MO20" i="37"/>
  <c r="MP20" i="37"/>
  <c r="MQ20" i="37"/>
  <c r="MS20" i="37"/>
  <c r="MT20" i="37"/>
  <c r="MV20" i="37"/>
  <c r="MW20" i="37"/>
  <c r="MY20" i="37"/>
  <c r="MZ20" i="37"/>
  <c r="NB20" i="37"/>
  <c r="NC20" i="37"/>
  <c r="NE20" i="37"/>
  <c r="NF20" i="37"/>
  <c r="NH20" i="37"/>
  <c r="MM19" i="37"/>
  <c r="MN19" i="37"/>
  <c r="MO19" i="37"/>
  <c r="MP19" i="37"/>
  <c r="MQ19" i="37"/>
  <c r="MS19" i="37"/>
  <c r="MT19" i="37"/>
  <c r="MV19" i="37"/>
  <c r="MW19" i="37"/>
  <c r="MY19" i="37"/>
  <c r="MZ19" i="37"/>
  <c r="NB19" i="37"/>
  <c r="NC19" i="37"/>
  <c r="NE19" i="37"/>
  <c r="NF19" i="37"/>
  <c r="NH19" i="37"/>
  <c r="MM18" i="37"/>
  <c r="MN18" i="37"/>
  <c r="MO18" i="37"/>
  <c r="MP18" i="37"/>
  <c r="MQ18" i="37"/>
  <c r="MS18" i="37"/>
  <c r="MT18" i="37"/>
  <c r="MV18" i="37"/>
  <c r="MW18" i="37"/>
  <c r="MY18" i="37"/>
  <c r="MZ18" i="37"/>
  <c r="NB18" i="37"/>
  <c r="NC18" i="37"/>
  <c r="NE18" i="37"/>
  <c r="NF18" i="37"/>
  <c r="NH18" i="37"/>
  <c r="MM17" i="37"/>
  <c r="MN17" i="37"/>
  <c r="MO17" i="37"/>
  <c r="MP17" i="37"/>
  <c r="MQ17" i="37"/>
  <c r="MS17" i="37"/>
  <c r="MT17" i="37"/>
  <c r="MV17" i="37"/>
  <c r="MW17" i="37"/>
  <c r="MY17" i="37"/>
  <c r="MZ17" i="37"/>
  <c r="NB17" i="37"/>
  <c r="NC17" i="37"/>
  <c r="NE17" i="37"/>
  <c r="NF17" i="37"/>
  <c r="NH17" i="37"/>
  <c r="MM16" i="37"/>
  <c r="MN16" i="37"/>
  <c r="MO16" i="37"/>
  <c r="MP16" i="37"/>
  <c r="MQ16" i="37"/>
  <c r="MS16" i="37"/>
  <c r="MT16" i="37"/>
  <c r="MV16" i="37"/>
  <c r="MW16" i="37"/>
  <c r="MY16" i="37"/>
  <c r="MZ16" i="37"/>
  <c r="NB16" i="37"/>
  <c r="NC16" i="37"/>
  <c r="NE16" i="37"/>
  <c r="NF16" i="37"/>
  <c r="NH16" i="37"/>
  <c r="MM15" i="37"/>
  <c r="MN15" i="37"/>
  <c r="MO15" i="37"/>
  <c r="MP15" i="37"/>
  <c r="MQ15" i="37"/>
  <c r="MS15" i="37"/>
  <c r="MT15" i="37"/>
  <c r="MV15" i="37"/>
  <c r="MW15" i="37"/>
  <c r="MY15" i="37"/>
  <c r="MZ15" i="37"/>
  <c r="NB15" i="37"/>
  <c r="NC15" i="37"/>
  <c r="NE15" i="37"/>
  <c r="NF15" i="37"/>
  <c r="NH15" i="37"/>
  <c r="MM14" i="37"/>
  <c r="MN14" i="37"/>
  <c r="MO14" i="37"/>
  <c r="MP14" i="37"/>
  <c r="MQ14" i="37"/>
  <c r="MS14" i="37"/>
  <c r="MT14" i="37"/>
  <c r="MV14" i="37"/>
  <c r="MW14" i="37"/>
  <c r="MY14" i="37"/>
  <c r="MZ14" i="37"/>
  <c r="NB14" i="37"/>
  <c r="NC14" i="37"/>
  <c r="NE14" i="37"/>
  <c r="NF14" i="37"/>
  <c r="NH14" i="37"/>
  <c r="MM13" i="37"/>
  <c r="MN13" i="37"/>
  <c r="MO13" i="37"/>
  <c r="MP13" i="37"/>
  <c r="MQ13" i="37"/>
  <c r="MS13" i="37"/>
  <c r="MT13" i="37"/>
  <c r="MV13" i="37"/>
  <c r="MW13" i="37"/>
  <c r="MY13" i="37"/>
  <c r="MZ13" i="37"/>
  <c r="NB13" i="37"/>
  <c r="NC13" i="37"/>
  <c r="NE13" i="37"/>
  <c r="NF13" i="37"/>
  <c r="NH13" i="37"/>
  <c r="MM12" i="37"/>
  <c r="MN12" i="37"/>
  <c r="MO12" i="37"/>
  <c r="MP12" i="37"/>
  <c r="MQ12" i="37"/>
  <c r="MS12" i="37"/>
  <c r="MT12" i="37"/>
  <c r="MV12" i="37"/>
  <c r="MW12" i="37"/>
  <c r="MY12" i="37"/>
  <c r="MZ12" i="37"/>
  <c r="NB12" i="37"/>
  <c r="NC12" i="37"/>
  <c r="NE12" i="37"/>
  <c r="NF12" i="37"/>
  <c r="NH12" i="37"/>
  <c r="MM11" i="37"/>
  <c r="MN11" i="37"/>
  <c r="MO11" i="37"/>
  <c r="MP11" i="37"/>
  <c r="MQ11" i="37"/>
  <c r="MS11" i="37"/>
  <c r="MT11" i="37"/>
  <c r="MV11" i="37"/>
  <c r="MW11" i="37"/>
  <c r="MY11" i="37"/>
  <c r="MZ11" i="37"/>
  <c r="NB11" i="37"/>
  <c r="NC11" i="37"/>
  <c r="NE11" i="37"/>
  <c r="NF11" i="37"/>
  <c r="NH11" i="37"/>
  <c r="MM10" i="37"/>
  <c r="MN10" i="37"/>
  <c r="MO10" i="37"/>
  <c r="MP10" i="37"/>
  <c r="MQ10" i="37"/>
  <c r="MS10" i="37"/>
  <c r="MT10" i="37"/>
  <c r="MV10" i="37"/>
  <c r="MW10" i="37"/>
  <c r="MY10" i="37"/>
  <c r="MZ10" i="37"/>
  <c r="NB10" i="37"/>
  <c r="NC10" i="37"/>
  <c r="NE10" i="37"/>
  <c r="NF10" i="37"/>
  <c r="NH10" i="37"/>
  <c r="MM9" i="37"/>
  <c r="MN9" i="37"/>
  <c r="MO9" i="37"/>
  <c r="MP9" i="37"/>
  <c r="MQ9" i="37"/>
  <c r="MS9" i="37"/>
  <c r="MT9" i="37"/>
  <c r="MV9" i="37"/>
  <c r="MW9" i="37"/>
  <c r="MY9" i="37"/>
  <c r="MZ9" i="37"/>
  <c r="NB9" i="37"/>
  <c r="NC9" i="37"/>
  <c r="NE9" i="37"/>
  <c r="NF9" i="37"/>
  <c r="NH9" i="37"/>
  <c r="MM8" i="37"/>
  <c r="MN8" i="37"/>
  <c r="MO8" i="37"/>
  <c r="MP8" i="37"/>
  <c r="MQ8" i="37"/>
  <c r="MS8" i="37"/>
  <c r="MT8" i="37"/>
  <c r="MV8" i="37"/>
  <c r="MW8" i="37"/>
  <c r="MY8" i="37"/>
  <c r="MZ8" i="37"/>
  <c r="NB8" i="37"/>
  <c r="NC8" i="37"/>
  <c r="NE8" i="37"/>
  <c r="NF8" i="37"/>
  <c r="NH8" i="37"/>
  <c r="MM7" i="37"/>
  <c r="MN7" i="37"/>
  <c r="MO7" i="37"/>
  <c r="MP7" i="37"/>
  <c r="MQ7" i="37"/>
  <c r="MS7" i="37"/>
  <c r="MT7" i="37"/>
  <c r="MV7" i="37"/>
  <c r="MW7" i="37"/>
  <c r="MY7" i="37"/>
  <c r="MZ7" i="37"/>
  <c r="NB7" i="37"/>
  <c r="NC7" i="37"/>
  <c r="NE7" i="37"/>
  <c r="NF7" i="37"/>
  <c r="NH7" i="37"/>
  <c r="MM6" i="37"/>
  <c r="MN6" i="37"/>
  <c r="MO6" i="37"/>
  <c r="MP6" i="37"/>
  <c r="MQ6" i="37"/>
  <c r="MS6" i="37"/>
  <c r="MT6" i="37"/>
  <c r="MV6" i="37"/>
  <c r="MW6" i="37"/>
  <c r="MY6" i="37"/>
  <c r="MZ6" i="37"/>
  <c r="NB6" i="37"/>
  <c r="NC6" i="37"/>
  <c r="NE6" i="37"/>
  <c r="NF6" i="37"/>
  <c r="NH6" i="37"/>
  <c r="MM5" i="37"/>
  <c r="MN5" i="37"/>
  <c r="MO5" i="37"/>
  <c r="MP5" i="37"/>
  <c r="MQ5" i="37"/>
  <c r="MS5" i="37"/>
  <c r="MT5" i="37"/>
  <c r="MV5" i="37"/>
  <c r="MW5" i="37"/>
  <c r="MY5" i="37"/>
  <c r="MZ5" i="37"/>
  <c r="NB5" i="37"/>
  <c r="NC5" i="37"/>
  <c r="NE5" i="37"/>
  <c r="NF5" i="37"/>
  <c r="NH5" i="37"/>
  <c r="MM4" i="37"/>
  <c r="MN4" i="37"/>
  <c r="MO4" i="37"/>
  <c r="MP4" i="37"/>
  <c r="MQ4" i="37"/>
  <c r="MS4" i="37"/>
  <c r="MT4" i="37"/>
  <c r="MV4" i="37"/>
  <c r="MW4" i="37"/>
  <c r="MY4" i="37"/>
  <c r="MZ4" i="37"/>
  <c r="NB4" i="37"/>
  <c r="NC4" i="37"/>
  <c r="NE4" i="37"/>
  <c r="NF4" i="37"/>
  <c r="NH4" i="37"/>
  <c r="MM3" i="37"/>
  <c r="MN3" i="37"/>
  <c r="MO3" i="37"/>
  <c r="MP3" i="37"/>
  <c r="MQ3" i="37"/>
  <c r="MS3" i="37"/>
  <c r="MT3" i="37"/>
  <c r="MV3" i="37"/>
  <c r="MW3" i="37"/>
  <c r="MY3" i="37"/>
  <c r="MZ3" i="37"/>
  <c r="NB3" i="37"/>
  <c r="NC3" i="37"/>
  <c r="NE3" i="37"/>
  <c r="NF3" i="37"/>
  <c r="NH3" i="37"/>
  <c r="ML21" i="37"/>
  <c r="ML20" i="37"/>
  <c r="ML19" i="37"/>
  <c r="ML18" i="37"/>
  <c r="ML17" i="37"/>
  <c r="ML16" i="37"/>
  <c r="ML15" i="37"/>
  <c r="ML14" i="37"/>
  <c r="ML13" i="37"/>
  <c r="ML12" i="37"/>
  <c r="ML11" i="37"/>
  <c r="ML10" i="37"/>
  <c r="ML9" i="37"/>
  <c r="ML8" i="37"/>
  <c r="ML7" i="37"/>
  <c r="ML6" i="37"/>
  <c r="ML5" i="37"/>
  <c r="ML4" i="37"/>
  <c r="ML3" i="37"/>
  <c r="ML26" i="37"/>
  <c r="ML27" i="37" s="1"/>
  <c r="ML28" i="37" s="1"/>
  <c r="ML29" i="37" s="1"/>
  <c r="ML30" i="37" s="1"/>
  <c r="ML31" i="37" s="1"/>
  <c r="ML32" i="37" s="1"/>
  <c r="ML33" i="37" s="1"/>
  <c r="ML34" i="37" s="1"/>
  <c r="ML35" i="37" s="1"/>
  <c r="ML36" i="37" s="1"/>
  <c r="ML37" i="37" s="1"/>
  <c r="ML38" i="37" s="1"/>
  <c r="ML39" i="37" s="1"/>
  <c r="ML40" i="37" s="1"/>
  <c r="ML41" i="37" s="1"/>
  <c r="ML42" i="37" s="1"/>
  <c r="ML43" i="37" s="1"/>
  <c r="ML44" i="37" s="1"/>
  <c r="LO21" i="37"/>
  <c r="LP21" i="37"/>
  <c r="LQ21" i="37"/>
  <c r="LR21" i="37"/>
  <c r="LS21" i="37"/>
  <c r="LU21" i="37"/>
  <c r="LV21" i="37"/>
  <c r="LX21" i="37"/>
  <c r="LY21" i="37"/>
  <c r="MA21" i="37"/>
  <c r="MB21" i="37"/>
  <c r="MD21" i="37"/>
  <c r="ME21" i="37"/>
  <c r="MG21" i="37"/>
  <c r="MH21" i="37"/>
  <c r="MJ21" i="37"/>
  <c r="LO20" i="37"/>
  <c r="LP20" i="37"/>
  <c r="LQ20" i="37"/>
  <c r="LR20" i="37"/>
  <c r="LS20" i="37"/>
  <c r="LU20" i="37"/>
  <c r="LV20" i="37"/>
  <c r="LX20" i="37"/>
  <c r="LY20" i="37"/>
  <c r="MA20" i="37"/>
  <c r="MB20" i="37"/>
  <c r="MD20" i="37"/>
  <c r="ME20" i="37"/>
  <c r="MG20" i="37"/>
  <c r="MH20" i="37"/>
  <c r="MJ20" i="37"/>
  <c r="LO19" i="37"/>
  <c r="LP19" i="37"/>
  <c r="LQ19" i="37"/>
  <c r="LR19" i="37"/>
  <c r="LS19" i="37"/>
  <c r="LU19" i="37"/>
  <c r="LV19" i="37"/>
  <c r="LX19" i="37"/>
  <c r="LY19" i="37"/>
  <c r="MA19" i="37"/>
  <c r="MB19" i="37"/>
  <c r="MD19" i="37"/>
  <c r="ME19" i="37"/>
  <c r="MG19" i="37"/>
  <c r="MH19" i="37"/>
  <c r="MJ19" i="37"/>
  <c r="LO18" i="37"/>
  <c r="LP18" i="37"/>
  <c r="LQ18" i="37"/>
  <c r="LR18" i="37"/>
  <c r="LS18" i="37"/>
  <c r="LU18" i="37"/>
  <c r="LV18" i="37"/>
  <c r="LX18" i="37"/>
  <c r="LY18" i="37"/>
  <c r="MA18" i="37"/>
  <c r="MB18" i="37"/>
  <c r="MD18" i="37"/>
  <c r="ME18" i="37"/>
  <c r="MG18" i="37"/>
  <c r="MH18" i="37"/>
  <c r="MJ18" i="37"/>
  <c r="LO17" i="37"/>
  <c r="LP17" i="37"/>
  <c r="LQ17" i="37"/>
  <c r="LR17" i="37"/>
  <c r="LS17" i="37"/>
  <c r="LU17" i="37"/>
  <c r="LV17" i="37"/>
  <c r="LX17" i="37"/>
  <c r="LY17" i="37"/>
  <c r="MA17" i="37"/>
  <c r="MB17" i="37"/>
  <c r="MD17" i="37"/>
  <c r="ME17" i="37"/>
  <c r="MG17" i="37"/>
  <c r="MH17" i="37"/>
  <c r="MJ17" i="37"/>
  <c r="LO16" i="37"/>
  <c r="LP16" i="37"/>
  <c r="LQ16" i="37"/>
  <c r="LR16" i="37"/>
  <c r="LS16" i="37"/>
  <c r="LU16" i="37"/>
  <c r="LV16" i="37"/>
  <c r="LX16" i="37"/>
  <c r="LY16" i="37"/>
  <c r="MA16" i="37"/>
  <c r="MB16" i="37"/>
  <c r="MD16" i="37"/>
  <c r="ME16" i="37"/>
  <c r="MG16" i="37"/>
  <c r="MH16" i="37"/>
  <c r="MJ16" i="37"/>
  <c r="LO15" i="37"/>
  <c r="LP15" i="37"/>
  <c r="LQ15" i="37"/>
  <c r="LR15" i="37"/>
  <c r="LS15" i="37"/>
  <c r="LU15" i="37"/>
  <c r="LV15" i="37"/>
  <c r="LX15" i="37"/>
  <c r="LY15" i="37"/>
  <c r="MA15" i="37"/>
  <c r="MB15" i="37"/>
  <c r="MD15" i="37"/>
  <c r="ME15" i="37"/>
  <c r="MG15" i="37"/>
  <c r="MH15" i="37"/>
  <c r="MJ15" i="37"/>
  <c r="LO14" i="37"/>
  <c r="LP14" i="37"/>
  <c r="LQ14" i="37"/>
  <c r="LR14" i="37"/>
  <c r="LS14" i="37"/>
  <c r="LU14" i="37"/>
  <c r="LV14" i="37"/>
  <c r="LX14" i="37"/>
  <c r="LY14" i="37"/>
  <c r="MA14" i="37"/>
  <c r="MB14" i="37"/>
  <c r="MD14" i="37"/>
  <c r="ME14" i="37"/>
  <c r="MG14" i="37"/>
  <c r="MH14" i="37"/>
  <c r="MJ14" i="37"/>
  <c r="LO13" i="37"/>
  <c r="LP13" i="37"/>
  <c r="LQ13" i="37"/>
  <c r="LR13" i="37"/>
  <c r="LS13" i="37"/>
  <c r="LU13" i="37"/>
  <c r="LV13" i="37"/>
  <c r="LX13" i="37"/>
  <c r="LY13" i="37"/>
  <c r="MA13" i="37"/>
  <c r="MB13" i="37"/>
  <c r="MD13" i="37"/>
  <c r="ME13" i="37"/>
  <c r="MG13" i="37"/>
  <c r="MH13" i="37"/>
  <c r="MJ13" i="37"/>
  <c r="LO12" i="37"/>
  <c r="LP12" i="37"/>
  <c r="LQ12" i="37"/>
  <c r="LR12" i="37"/>
  <c r="LS12" i="37"/>
  <c r="LU12" i="37"/>
  <c r="LV12" i="37"/>
  <c r="LX12" i="37"/>
  <c r="LY12" i="37"/>
  <c r="MA12" i="37"/>
  <c r="MB12" i="37"/>
  <c r="MD12" i="37"/>
  <c r="ME12" i="37"/>
  <c r="MG12" i="37"/>
  <c r="MH12" i="37"/>
  <c r="MJ12" i="37"/>
  <c r="LO11" i="37"/>
  <c r="LP11" i="37"/>
  <c r="LQ11" i="37"/>
  <c r="LR11" i="37"/>
  <c r="LS11" i="37"/>
  <c r="LU11" i="37"/>
  <c r="LV11" i="37"/>
  <c r="LX11" i="37"/>
  <c r="LY11" i="37"/>
  <c r="MA11" i="37"/>
  <c r="MB11" i="37"/>
  <c r="MD11" i="37"/>
  <c r="ME11" i="37"/>
  <c r="MG11" i="37"/>
  <c r="MH11" i="37"/>
  <c r="MJ11" i="37"/>
  <c r="LO10" i="37"/>
  <c r="LP10" i="37"/>
  <c r="LQ10" i="37"/>
  <c r="LR10" i="37"/>
  <c r="LS10" i="37"/>
  <c r="LU10" i="37"/>
  <c r="LV10" i="37"/>
  <c r="LX10" i="37"/>
  <c r="LY10" i="37"/>
  <c r="MA10" i="37"/>
  <c r="MB10" i="37"/>
  <c r="MD10" i="37"/>
  <c r="ME10" i="37"/>
  <c r="MG10" i="37"/>
  <c r="MH10" i="37"/>
  <c r="MJ10" i="37"/>
  <c r="LO9" i="37"/>
  <c r="LP9" i="37"/>
  <c r="LQ9" i="37"/>
  <c r="LR9" i="37"/>
  <c r="LS9" i="37"/>
  <c r="LU9" i="37"/>
  <c r="LV9" i="37"/>
  <c r="LX9" i="37"/>
  <c r="LY9" i="37"/>
  <c r="MA9" i="37"/>
  <c r="MB9" i="37"/>
  <c r="MD9" i="37"/>
  <c r="ME9" i="37"/>
  <c r="MG9" i="37"/>
  <c r="MH9" i="37"/>
  <c r="MJ9" i="37"/>
  <c r="LO8" i="37"/>
  <c r="LP8" i="37"/>
  <c r="LQ8" i="37"/>
  <c r="LR8" i="37"/>
  <c r="LS8" i="37"/>
  <c r="LU8" i="37"/>
  <c r="LV8" i="37"/>
  <c r="LX8" i="37"/>
  <c r="LY8" i="37"/>
  <c r="MA8" i="37"/>
  <c r="MB8" i="37"/>
  <c r="MD8" i="37"/>
  <c r="ME8" i="37"/>
  <c r="MG8" i="37"/>
  <c r="MH8" i="37"/>
  <c r="MJ8" i="37"/>
  <c r="LO7" i="37"/>
  <c r="LP7" i="37"/>
  <c r="LQ7" i="37"/>
  <c r="LR7" i="37"/>
  <c r="LS7" i="37"/>
  <c r="LU7" i="37"/>
  <c r="LV7" i="37"/>
  <c r="LX7" i="37"/>
  <c r="LY7" i="37"/>
  <c r="MA7" i="37"/>
  <c r="MB7" i="37"/>
  <c r="MD7" i="37"/>
  <c r="ME7" i="37"/>
  <c r="MG7" i="37"/>
  <c r="MH7" i="37"/>
  <c r="MJ7" i="37"/>
  <c r="LO6" i="37"/>
  <c r="LP6" i="37"/>
  <c r="LQ6" i="37"/>
  <c r="LR6" i="37"/>
  <c r="LS6" i="37"/>
  <c r="LU6" i="37"/>
  <c r="LV6" i="37"/>
  <c r="LX6" i="37"/>
  <c r="LY6" i="37"/>
  <c r="MA6" i="37"/>
  <c r="MB6" i="37"/>
  <c r="MD6" i="37"/>
  <c r="ME6" i="37"/>
  <c r="MG6" i="37"/>
  <c r="MH6" i="37"/>
  <c r="MJ6" i="37"/>
  <c r="LO5" i="37"/>
  <c r="LP5" i="37"/>
  <c r="LQ5" i="37"/>
  <c r="LR5" i="37"/>
  <c r="LS5" i="37"/>
  <c r="LU5" i="37"/>
  <c r="LV5" i="37"/>
  <c r="LX5" i="37"/>
  <c r="LY5" i="37"/>
  <c r="MA5" i="37"/>
  <c r="MB5" i="37"/>
  <c r="MD5" i="37"/>
  <c r="ME5" i="37"/>
  <c r="MG5" i="37"/>
  <c r="MH5" i="37"/>
  <c r="MJ5" i="37"/>
  <c r="LO4" i="37"/>
  <c r="LP4" i="37"/>
  <c r="LQ4" i="37"/>
  <c r="LR4" i="37"/>
  <c r="LS4" i="37"/>
  <c r="LU4" i="37"/>
  <c r="LV4" i="37"/>
  <c r="LX4" i="37"/>
  <c r="LY4" i="37"/>
  <c r="MA4" i="37"/>
  <c r="MB4" i="37"/>
  <c r="MD4" i="37"/>
  <c r="ME4" i="37"/>
  <c r="MG4" i="37"/>
  <c r="MH4" i="37"/>
  <c r="MJ4" i="37"/>
  <c r="LO3" i="37"/>
  <c r="LP3" i="37"/>
  <c r="LQ3" i="37"/>
  <c r="LR3" i="37"/>
  <c r="LS3" i="37"/>
  <c r="LU3" i="37"/>
  <c r="LV3" i="37"/>
  <c r="LX3" i="37"/>
  <c r="LY3" i="37"/>
  <c r="MA3" i="37"/>
  <c r="MB3" i="37"/>
  <c r="MD3" i="37"/>
  <c r="ME3" i="37"/>
  <c r="MG3" i="37"/>
  <c r="MH3" i="37"/>
  <c r="MJ3" i="37"/>
  <c r="LN21" i="37"/>
  <c r="LN20" i="37"/>
  <c r="LN19" i="37"/>
  <c r="LN18" i="37"/>
  <c r="LN17" i="37"/>
  <c r="LN16" i="37"/>
  <c r="LN15" i="37"/>
  <c r="LN14" i="37"/>
  <c r="LN13" i="37"/>
  <c r="LN12" i="37"/>
  <c r="LN11" i="37"/>
  <c r="LN10" i="37"/>
  <c r="LN9" i="37"/>
  <c r="LN8" i="37"/>
  <c r="LN7" i="37"/>
  <c r="LN6" i="37"/>
  <c r="LN5" i="37"/>
  <c r="LN4" i="37"/>
  <c r="LN3" i="37"/>
  <c r="LN26" i="37"/>
  <c r="LN27" i="37" s="1"/>
  <c r="LN28" i="37" s="1"/>
  <c r="LN29" i="37" s="1"/>
  <c r="LN30" i="37" s="1"/>
  <c r="LN31" i="37" s="1"/>
  <c r="LN32" i="37" s="1"/>
  <c r="LN33" i="37" s="1"/>
  <c r="LN34" i="37" s="1"/>
  <c r="LN35" i="37" s="1"/>
  <c r="LN36" i="37" s="1"/>
  <c r="LN37" i="37" s="1"/>
  <c r="LN38" i="37" s="1"/>
  <c r="LN39" i="37" s="1"/>
  <c r="LN40" i="37" s="1"/>
  <c r="LN41" i="37" s="1"/>
  <c r="LN42" i="37" s="1"/>
  <c r="LN43" i="37" s="1"/>
  <c r="LN44" i="37" s="1"/>
  <c r="LN45" i="37" s="1"/>
  <c r="LN46" i="37" s="1"/>
  <c r="NJ2" i="37"/>
  <c r="KQ21" i="37"/>
  <c r="KR21" i="37"/>
  <c r="KS21" i="37"/>
  <c r="KT21" i="37"/>
  <c r="KU21" i="37"/>
  <c r="KW21" i="37"/>
  <c r="KX21" i="37"/>
  <c r="KZ21" i="37"/>
  <c r="LA21" i="37"/>
  <c r="LC21" i="37"/>
  <c r="LD21" i="37"/>
  <c r="LF21" i="37"/>
  <c r="LG21" i="37"/>
  <c r="LI21" i="37"/>
  <c r="LJ21" i="37"/>
  <c r="LL21" i="37"/>
  <c r="KQ20" i="37"/>
  <c r="KR20" i="37"/>
  <c r="KS20" i="37"/>
  <c r="KT20" i="37"/>
  <c r="KU20" i="37"/>
  <c r="KW20" i="37"/>
  <c r="KX20" i="37"/>
  <c r="KZ20" i="37"/>
  <c r="LA20" i="37"/>
  <c r="LC20" i="37"/>
  <c r="LD20" i="37"/>
  <c r="LF20" i="37"/>
  <c r="LG20" i="37"/>
  <c r="LI20" i="37"/>
  <c r="LJ20" i="37"/>
  <c r="LL20" i="37"/>
  <c r="KQ19" i="37"/>
  <c r="KR19" i="37"/>
  <c r="KS19" i="37"/>
  <c r="KT19" i="37"/>
  <c r="KU19" i="37"/>
  <c r="KW19" i="37"/>
  <c r="KX19" i="37"/>
  <c r="KZ19" i="37"/>
  <c r="LA19" i="37"/>
  <c r="LC19" i="37"/>
  <c r="LD19" i="37"/>
  <c r="LF19" i="37"/>
  <c r="LG19" i="37"/>
  <c r="LI19" i="37"/>
  <c r="LJ19" i="37"/>
  <c r="LL19" i="37"/>
  <c r="KQ18" i="37"/>
  <c r="KR18" i="37"/>
  <c r="KS18" i="37"/>
  <c r="KT18" i="37"/>
  <c r="KU18" i="37"/>
  <c r="KW18" i="37"/>
  <c r="KX18" i="37"/>
  <c r="KZ18" i="37"/>
  <c r="LA18" i="37"/>
  <c r="LC18" i="37"/>
  <c r="LD18" i="37"/>
  <c r="LF18" i="37"/>
  <c r="LG18" i="37"/>
  <c r="LI18" i="37"/>
  <c r="LJ18" i="37"/>
  <c r="LL18" i="37"/>
  <c r="KQ17" i="37"/>
  <c r="KR17" i="37"/>
  <c r="KS17" i="37"/>
  <c r="KT17" i="37"/>
  <c r="KU17" i="37"/>
  <c r="KW17" i="37"/>
  <c r="KX17" i="37"/>
  <c r="KZ17" i="37"/>
  <c r="LA17" i="37"/>
  <c r="LC17" i="37"/>
  <c r="LD17" i="37"/>
  <c r="LF17" i="37"/>
  <c r="LG17" i="37"/>
  <c r="LI17" i="37"/>
  <c r="LJ17" i="37"/>
  <c r="LL17" i="37"/>
  <c r="KQ16" i="37"/>
  <c r="KR16" i="37"/>
  <c r="KS16" i="37"/>
  <c r="KT16" i="37"/>
  <c r="KU16" i="37"/>
  <c r="KW16" i="37"/>
  <c r="KX16" i="37"/>
  <c r="KZ16" i="37"/>
  <c r="LA16" i="37"/>
  <c r="LC16" i="37"/>
  <c r="LD16" i="37"/>
  <c r="LF16" i="37"/>
  <c r="LG16" i="37"/>
  <c r="LI16" i="37"/>
  <c r="LJ16" i="37"/>
  <c r="LL16" i="37"/>
  <c r="KQ15" i="37"/>
  <c r="KR15" i="37"/>
  <c r="KS15" i="37"/>
  <c r="KT15" i="37"/>
  <c r="KU15" i="37"/>
  <c r="KW15" i="37"/>
  <c r="KX15" i="37"/>
  <c r="KZ15" i="37"/>
  <c r="LA15" i="37"/>
  <c r="LC15" i="37"/>
  <c r="LD15" i="37"/>
  <c r="LF15" i="37"/>
  <c r="LG15" i="37"/>
  <c r="LI15" i="37"/>
  <c r="LJ15" i="37"/>
  <c r="LL15" i="37"/>
  <c r="KQ14" i="37"/>
  <c r="KR14" i="37"/>
  <c r="KS14" i="37"/>
  <c r="KT14" i="37"/>
  <c r="KU14" i="37"/>
  <c r="KW14" i="37"/>
  <c r="KX14" i="37"/>
  <c r="KZ14" i="37"/>
  <c r="LA14" i="37"/>
  <c r="LC14" i="37"/>
  <c r="LD14" i="37"/>
  <c r="LF14" i="37"/>
  <c r="LG14" i="37"/>
  <c r="LI14" i="37"/>
  <c r="LJ14" i="37"/>
  <c r="LL14" i="37"/>
  <c r="KQ13" i="37"/>
  <c r="KR13" i="37"/>
  <c r="KS13" i="37"/>
  <c r="KT13" i="37"/>
  <c r="KU13" i="37"/>
  <c r="KW13" i="37"/>
  <c r="KX13" i="37"/>
  <c r="KZ13" i="37"/>
  <c r="LA13" i="37"/>
  <c r="LC13" i="37"/>
  <c r="LD13" i="37"/>
  <c r="LF13" i="37"/>
  <c r="LG13" i="37"/>
  <c r="LI13" i="37"/>
  <c r="LJ13" i="37"/>
  <c r="LL13" i="37"/>
  <c r="KQ12" i="37"/>
  <c r="KR12" i="37"/>
  <c r="KS12" i="37"/>
  <c r="KT12" i="37"/>
  <c r="KU12" i="37"/>
  <c r="KW12" i="37"/>
  <c r="KX12" i="37"/>
  <c r="KZ12" i="37"/>
  <c r="LA12" i="37"/>
  <c r="LC12" i="37"/>
  <c r="LD12" i="37"/>
  <c r="LF12" i="37"/>
  <c r="LG12" i="37"/>
  <c r="LI12" i="37"/>
  <c r="LJ12" i="37"/>
  <c r="LL12" i="37"/>
  <c r="KQ11" i="37"/>
  <c r="KR11" i="37"/>
  <c r="KS11" i="37"/>
  <c r="KT11" i="37"/>
  <c r="KU11" i="37"/>
  <c r="KW11" i="37"/>
  <c r="KX11" i="37"/>
  <c r="KZ11" i="37"/>
  <c r="LA11" i="37"/>
  <c r="LC11" i="37"/>
  <c r="LD11" i="37"/>
  <c r="LF11" i="37"/>
  <c r="LG11" i="37"/>
  <c r="LI11" i="37"/>
  <c r="LJ11" i="37"/>
  <c r="LL11" i="37"/>
  <c r="KQ10" i="37"/>
  <c r="KR10" i="37"/>
  <c r="KS10" i="37"/>
  <c r="KT10" i="37"/>
  <c r="KU10" i="37"/>
  <c r="KW10" i="37"/>
  <c r="KX10" i="37"/>
  <c r="KZ10" i="37"/>
  <c r="LA10" i="37"/>
  <c r="LC10" i="37"/>
  <c r="LD10" i="37"/>
  <c r="LF10" i="37"/>
  <c r="LG10" i="37"/>
  <c r="LI10" i="37"/>
  <c r="LJ10" i="37"/>
  <c r="LL10" i="37"/>
  <c r="KQ9" i="37"/>
  <c r="KR9" i="37"/>
  <c r="KS9" i="37"/>
  <c r="KT9" i="37"/>
  <c r="KU9" i="37"/>
  <c r="KW9" i="37"/>
  <c r="KX9" i="37"/>
  <c r="KZ9" i="37"/>
  <c r="LA9" i="37"/>
  <c r="LC9" i="37"/>
  <c r="LD9" i="37"/>
  <c r="LF9" i="37"/>
  <c r="LG9" i="37"/>
  <c r="LI9" i="37"/>
  <c r="LJ9" i="37"/>
  <c r="LL9" i="37"/>
  <c r="KQ8" i="37"/>
  <c r="KR8" i="37"/>
  <c r="KS8" i="37"/>
  <c r="KT8" i="37"/>
  <c r="KU8" i="37"/>
  <c r="KW8" i="37"/>
  <c r="KX8" i="37"/>
  <c r="KZ8" i="37"/>
  <c r="LA8" i="37"/>
  <c r="LC8" i="37"/>
  <c r="LD8" i="37"/>
  <c r="LF8" i="37"/>
  <c r="LG8" i="37"/>
  <c r="LI8" i="37"/>
  <c r="LJ8" i="37"/>
  <c r="LL8" i="37"/>
  <c r="KQ7" i="37"/>
  <c r="KR7" i="37"/>
  <c r="KS7" i="37"/>
  <c r="KT7" i="37"/>
  <c r="KU7" i="37"/>
  <c r="KW7" i="37"/>
  <c r="KX7" i="37"/>
  <c r="KZ7" i="37"/>
  <c r="LA7" i="37"/>
  <c r="LC7" i="37"/>
  <c r="LD7" i="37"/>
  <c r="LF7" i="37"/>
  <c r="LG7" i="37"/>
  <c r="LI7" i="37"/>
  <c r="LJ7" i="37"/>
  <c r="LL7" i="37"/>
  <c r="KQ6" i="37"/>
  <c r="KR6" i="37"/>
  <c r="KS6" i="37"/>
  <c r="KT6" i="37"/>
  <c r="KU6" i="37"/>
  <c r="KW6" i="37"/>
  <c r="KX6" i="37"/>
  <c r="KZ6" i="37"/>
  <c r="LA6" i="37"/>
  <c r="LC6" i="37"/>
  <c r="LD6" i="37"/>
  <c r="LF6" i="37"/>
  <c r="LG6" i="37"/>
  <c r="LI6" i="37"/>
  <c r="LJ6" i="37"/>
  <c r="LL6" i="37"/>
  <c r="KQ5" i="37"/>
  <c r="KR5" i="37"/>
  <c r="KS5" i="37"/>
  <c r="KT5" i="37"/>
  <c r="KU5" i="37"/>
  <c r="KW5" i="37"/>
  <c r="KX5" i="37"/>
  <c r="KZ5" i="37"/>
  <c r="LA5" i="37"/>
  <c r="LC5" i="37"/>
  <c r="LD5" i="37"/>
  <c r="LF5" i="37"/>
  <c r="LG5" i="37"/>
  <c r="LI5" i="37"/>
  <c r="LJ5" i="37"/>
  <c r="LL5" i="37"/>
  <c r="KQ4" i="37"/>
  <c r="KR4" i="37"/>
  <c r="KS4" i="37"/>
  <c r="KT4" i="37"/>
  <c r="KU4" i="37"/>
  <c r="KW4" i="37"/>
  <c r="KX4" i="37"/>
  <c r="KZ4" i="37"/>
  <c r="LA4" i="37"/>
  <c r="LC4" i="37"/>
  <c r="LD4" i="37"/>
  <c r="LF4" i="37"/>
  <c r="LG4" i="37"/>
  <c r="LI4" i="37"/>
  <c r="LJ4" i="37"/>
  <c r="LL4" i="37"/>
  <c r="KQ3" i="37"/>
  <c r="KR3" i="37"/>
  <c r="KS3" i="37"/>
  <c r="KT3" i="37"/>
  <c r="KU3" i="37"/>
  <c r="KW3" i="37"/>
  <c r="KX3" i="37"/>
  <c r="KZ3" i="37"/>
  <c r="LA3" i="37"/>
  <c r="LC3" i="37"/>
  <c r="LD3" i="37"/>
  <c r="LF3" i="37"/>
  <c r="LG3" i="37"/>
  <c r="LI3" i="37"/>
  <c r="LJ3" i="37"/>
  <c r="LL3" i="37"/>
  <c r="KP21" i="37"/>
  <c r="KP20" i="37"/>
  <c r="KP19" i="37"/>
  <c r="KP18" i="37"/>
  <c r="KP17" i="37"/>
  <c r="KP16" i="37"/>
  <c r="KP15" i="37"/>
  <c r="KP14" i="37"/>
  <c r="KP13" i="37"/>
  <c r="KP12" i="37"/>
  <c r="KP11" i="37"/>
  <c r="KP10" i="37"/>
  <c r="KP9" i="37"/>
  <c r="KP8" i="37"/>
  <c r="KP7" i="37"/>
  <c r="KP6" i="37"/>
  <c r="KP5" i="37"/>
  <c r="KP4" i="37"/>
  <c r="KP3" i="37"/>
  <c r="KP26" i="37"/>
  <c r="KP27" i="37" s="1"/>
  <c r="KP28" i="37" s="1"/>
  <c r="KP29" i="37" s="1"/>
  <c r="KP30" i="37" s="1"/>
  <c r="KP31" i="37" s="1"/>
  <c r="KP32" i="37" s="1"/>
  <c r="KP33" i="37" s="1"/>
  <c r="KP34" i="37" s="1"/>
  <c r="KP35" i="37" s="1"/>
  <c r="KP36" i="37" s="1"/>
  <c r="KP37" i="37" s="1"/>
  <c r="KP38" i="37" s="1"/>
  <c r="KP39" i="37" s="1"/>
  <c r="KP40" i="37" s="1"/>
  <c r="KP41" i="37" s="1"/>
  <c r="KP42" i="37" s="1"/>
  <c r="KP43" i="37" s="1"/>
  <c r="KP44" i="37" s="1"/>
  <c r="KP45" i="37" s="1"/>
  <c r="KP46" i="37" s="1"/>
  <c r="OH2" i="37"/>
  <c r="OI2" i="37"/>
  <c r="OJ2" i="37"/>
  <c r="OK2" i="37"/>
  <c r="OL2" i="37"/>
  <c r="OM2" i="37"/>
  <c r="OO2" i="37"/>
  <c r="OP2" i="37"/>
  <c r="OR2" i="37"/>
  <c r="OS2" i="37"/>
  <c r="OU2" i="37"/>
  <c r="OV2" i="37"/>
  <c r="OX2" i="37"/>
  <c r="OY2" i="37"/>
  <c r="PA2" i="37"/>
  <c r="PB2" i="37"/>
  <c r="PD2" i="37"/>
  <c r="NK2" i="37"/>
  <c r="NL2" i="37"/>
  <c r="NM2" i="37"/>
  <c r="NN2" i="37"/>
  <c r="NO2" i="37"/>
  <c r="NQ2" i="37"/>
  <c r="NR2" i="37"/>
  <c r="NT2" i="37"/>
  <c r="NU2" i="37"/>
  <c r="NW2" i="37"/>
  <c r="NX2" i="37"/>
  <c r="NZ2" i="37"/>
  <c r="OA2" i="37"/>
  <c r="OC2" i="37"/>
  <c r="OD2" i="37"/>
  <c r="OF2" i="37"/>
  <c r="ML2" i="37"/>
  <c r="MM2" i="37"/>
  <c r="MN2" i="37"/>
  <c r="MO2" i="37"/>
  <c r="MP2" i="37"/>
  <c r="MQ2" i="37"/>
  <c r="MS2" i="37"/>
  <c r="MT2" i="37"/>
  <c r="MV2" i="37"/>
  <c r="MW2" i="37"/>
  <c r="MY2" i="37"/>
  <c r="MZ2" i="37"/>
  <c r="NB2" i="37"/>
  <c r="NC2" i="37"/>
  <c r="NE2" i="37"/>
  <c r="NF2" i="37"/>
  <c r="NH2" i="37"/>
  <c r="LN2" i="37"/>
  <c r="LO2" i="37"/>
  <c r="LP2" i="37"/>
  <c r="LQ2" i="37"/>
  <c r="LR2" i="37"/>
  <c r="LS2" i="37"/>
  <c r="LU2" i="37"/>
  <c r="LV2" i="37"/>
  <c r="LX2" i="37"/>
  <c r="LY2" i="37"/>
  <c r="MA2" i="37"/>
  <c r="MB2" i="37"/>
  <c r="MD2" i="37"/>
  <c r="ME2" i="37"/>
  <c r="MG2" i="37"/>
  <c r="MH2" i="37"/>
  <c r="MJ2" i="37"/>
  <c r="KP2" i="37"/>
  <c r="KQ2" i="37"/>
  <c r="KR2" i="37"/>
  <c r="KS2" i="37"/>
  <c r="KT2" i="37"/>
  <c r="KU2" i="37"/>
  <c r="KW2" i="37"/>
  <c r="KX2" i="37"/>
  <c r="KZ2" i="37"/>
  <c r="LA2" i="37"/>
  <c r="LC2" i="37"/>
  <c r="LD2" i="37"/>
  <c r="LF2" i="37"/>
  <c r="LG2" i="37"/>
  <c r="LI2" i="37"/>
  <c r="LJ2" i="37"/>
  <c r="LL2" i="37"/>
  <c r="IZ2" i="37"/>
  <c r="JA2" i="37"/>
  <c r="JB2" i="37"/>
  <c r="JD2" i="37"/>
  <c r="JE2" i="37"/>
  <c r="JG2" i="37"/>
  <c r="JH2" i="37"/>
  <c r="JJ2" i="37"/>
  <c r="JK2" i="37"/>
  <c r="JM2" i="37"/>
  <c r="JN2" i="37"/>
  <c r="JP2" i="37"/>
  <c r="JQ2" i="37"/>
  <c r="JS2" i="37"/>
  <c r="IE2" i="37"/>
  <c r="IF2" i="37"/>
  <c r="IG2" i="37"/>
  <c r="II2" i="37"/>
  <c r="IJ2" i="37"/>
  <c r="IL2" i="37"/>
  <c r="IM2" i="37"/>
  <c r="IO2" i="37"/>
  <c r="IP2" i="37"/>
  <c r="IR2" i="37"/>
  <c r="IS2" i="37"/>
  <c r="IU2" i="37"/>
  <c r="IV2" i="37"/>
  <c r="IX2" i="37"/>
  <c r="L66" i="3"/>
  <c r="I66" i="3"/>
  <c r="L38" i="3"/>
  <c r="I38" i="3"/>
  <c r="I39" i="3"/>
  <c r="L39" i="3"/>
  <c r="HJ26" i="37"/>
  <c r="HJ27" i="37" s="1"/>
  <c r="HJ28" i="37" s="1"/>
  <c r="HJ29" i="37" s="1"/>
  <c r="HJ30" i="37" s="1"/>
  <c r="HJ31" i="37" s="1"/>
  <c r="HJ32" i="37" s="1"/>
  <c r="HJ33" i="37" s="1"/>
  <c r="HJ34" i="37" s="1"/>
  <c r="HJ35" i="37" s="1"/>
  <c r="HJ36" i="37" s="1"/>
  <c r="HJ37" i="37" s="1"/>
  <c r="HJ38" i="37" s="1"/>
  <c r="HJ39" i="37" s="1"/>
  <c r="HJ40" i="37" s="1"/>
  <c r="HJ41" i="37" s="1"/>
  <c r="HJ42" i="37" s="1"/>
  <c r="HJ43" i="37" s="1"/>
  <c r="HJ44" i="37" s="1"/>
  <c r="GP17" i="37"/>
  <c r="GQ17" i="37"/>
  <c r="GS17" i="37"/>
  <c r="GT17" i="37"/>
  <c r="GV17" i="37"/>
  <c r="GW17" i="37"/>
  <c r="GY17" i="37"/>
  <c r="GZ17" i="37"/>
  <c r="HB17" i="37"/>
  <c r="HC17" i="37"/>
  <c r="HE17" i="37"/>
  <c r="HF17" i="37"/>
  <c r="HH17" i="37"/>
  <c r="GO17" i="37"/>
  <c r="GO27" i="37"/>
  <c r="GO28" i="37" s="1"/>
  <c r="GO29" i="37" s="1"/>
  <c r="GO30" i="37" s="1"/>
  <c r="GO31" i="37" s="1"/>
  <c r="GO32" i="37" s="1"/>
  <c r="GO33" i="37" s="1"/>
  <c r="GO34" i="37" s="1"/>
  <c r="GO35" i="37" s="1"/>
  <c r="GO36" i="37" s="1"/>
  <c r="GO37" i="37" s="1"/>
  <c r="GO38" i="37" s="1"/>
  <c r="GO39" i="37" s="1"/>
  <c r="GO40" i="37" s="1"/>
  <c r="GO41" i="37" s="1"/>
  <c r="GO42" i="37" s="1"/>
  <c r="GO43" i="37" s="1"/>
  <c r="GO44" i="37" s="1"/>
  <c r="GO45" i="37" s="1"/>
  <c r="GO46" i="37" s="1"/>
  <c r="GO47" i="37" s="1"/>
  <c r="GO48" i="37" s="1"/>
  <c r="GO49" i="37" s="1"/>
  <c r="FU2" i="37"/>
  <c r="FV2" i="37"/>
  <c r="FX2" i="37"/>
  <c r="FY2" i="37"/>
  <c r="GA2" i="37"/>
  <c r="GB2" i="37"/>
  <c r="GD2" i="37"/>
  <c r="GE2" i="37"/>
  <c r="GG2" i="37"/>
  <c r="GH2" i="37"/>
  <c r="GJ2" i="37"/>
  <c r="GK2" i="37"/>
  <c r="GM2" i="37"/>
  <c r="FU21" i="37"/>
  <c r="FV21" i="37"/>
  <c r="FX21" i="37"/>
  <c r="FY21" i="37"/>
  <c r="GA21" i="37"/>
  <c r="GB21" i="37"/>
  <c r="GD21" i="37"/>
  <c r="GE21" i="37"/>
  <c r="GG21" i="37"/>
  <c r="GH21" i="37"/>
  <c r="GJ21" i="37"/>
  <c r="GK21" i="37"/>
  <c r="GM21" i="37"/>
  <c r="FU20" i="37"/>
  <c r="FV20" i="37"/>
  <c r="FX20" i="37"/>
  <c r="FY20" i="37"/>
  <c r="GA20" i="37"/>
  <c r="GB20" i="37"/>
  <c r="GD20" i="37"/>
  <c r="GE20" i="37"/>
  <c r="GG20" i="37"/>
  <c r="GH20" i="37"/>
  <c r="GJ20" i="37"/>
  <c r="GK20" i="37"/>
  <c r="GM20" i="37"/>
  <c r="FU19" i="37"/>
  <c r="FV19" i="37"/>
  <c r="FX19" i="37"/>
  <c r="FY19" i="37"/>
  <c r="GA19" i="37"/>
  <c r="GB19" i="37"/>
  <c r="GD19" i="37"/>
  <c r="GE19" i="37"/>
  <c r="GG19" i="37"/>
  <c r="GH19" i="37"/>
  <c r="GJ19" i="37"/>
  <c r="GK19" i="37"/>
  <c r="GM19" i="37"/>
  <c r="FU18" i="37"/>
  <c r="FV18" i="37"/>
  <c r="FX18" i="37"/>
  <c r="FY18" i="37"/>
  <c r="GA18" i="37"/>
  <c r="GB18" i="37"/>
  <c r="GD18" i="37"/>
  <c r="GE18" i="37"/>
  <c r="GG18" i="37"/>
  <c r="GH18" i="37"/>
  <c r="GJ18" i="37"/>
  <c r="GK18" i="37"/>
  <c r="GM18" i="37"/>
  <c r="FU17" i="37"/>
  <c r="FV17" i="37"/>
  <c r="FX17" i="37"/>
  <c r="FY17" i="37"/>
  <c r="GA17" i="37"/>
  <c r="GB17" i="37"/>
  <c r="GD17" i="37"/>
  <c r="GE17" i="37"/>
  <c r="GG17" i="37"/>
  <c r="GH17" i="37"/>
  <c r="GJ17" i="37"/>
  <c r="GK17" i="37"/>
  <c r="GM17" i="37"/>
  <c r="FU16" i="37"/>
  <c r="FV16" i="37"/>
  <c r="FX16" i="37"/>
  <c r="FY16" i="37"/>
  <c r="GA16" i="37"/>
  <c r="GB16" i="37"/>
  <c r="GD16" i="37"/>
  <c r="GE16" i="37"/>
  <c r="GG16" i="37"/>
  <c r="GH16" i="37"/>
  <c r="GJ16" i="37"/>
  <c r="GK16" i="37"/>
  <c r="GM16" i="37"/>
  <c r="FU15" i="37"/>
  <c r="FV15" i="37"/>
  <c r="FX15" i="37"/>
  <c r="FY15" i="37"/>
  <c r="GA15" i="37"/>
  <c r="GB15" i="37"/>
  <c r="GD15" i="37"/>
  <c r="GE15" i="37"/>
  <c r="GG15" i="37"/>
  <c r="GH15" i="37"/>
  <c r="GJ15" i="37"/>
  <c r="GK15" i="37"/>
  <c r="GM15" i="37"/>
  <c r="FU14" i="37"/>
  <c r="FV14" i="37"/>
  <c r="FX14" i="37"/>
  <c r="FY14" i="37"/>
  <c r="GA14" i="37"/>
  <c r="GB14" i="37"/>
  <c r="GD14" i="37"/>
  <c r="GE14" i="37"/>
  <c r="GG14" i="37"/>
  <c r="GH14" i="37"/>
  <c r="GJ14" i="37"/>
  <c r="GK14" i="37"/>
  <c r="GM14" i="37"/>
  <c r="FU13" i="37"/>
  <c r="FV13" i="37"/>
  <c r="FX13" i="37"/>
  <c r="FY13" i="37"/>
  <c r="GA13" i="37"/>
  <c r="GB13" i="37"/>
  <c r="GD13" i="37"/>
  <c r="GE13" i="37"/>
  <c r="GG13" i="37"/>
  <c r="GH13" i="37"/>
  <c r="GJ13" i="37"/>
  <c r="GK13" i="37"/>
  <c r="GM13" i="37"/>
  <c r="FU12" i="37"/>
  <c r="FV12" i="37"/>
  <c r="FX12" i="37"/>
  <c r="FY12" i="37"/>
  <c r="GA12" i="37"/>
  <c r="GB12" i="37"/>
  <c r="GD12" i="37"/>
  <c r="GE12" i="37"/>
  <c r="GG12" i="37"/>
  <c r="GH12" i="37"/>
  <c r="GJ12" i="37"/>
  <c r="GK12" i="37"/>
  <c r="GM12" i="37"/>
  <c r="FU11" i="37"/>
  <c r="FV11" i="37"/>
  <c r="FX11" i="37"/>
  <c r="FY11" i="37"/>
  <c r="GA11" i="37"/>
  <c r="GB11" i="37"/>
  <c r="GD11" i="37"/>
  <c r="GE11" i="37"/>
  <c r="GG11" i="37"/>
  <c r="GH11" i="37"/>
  <c r="GJ11" i="37"/>
  <c r="GK11" i="37"/>
  <c r="GM11" i="37"/>
  <c r="FU10" i="37"/>
  <c r="FV10" i="37"/>
  <c r="FX10" i="37"/>
  <c r="FY10" i="37"/>
  <c r="GA10" i="37"/>
  <c r="GB10" i="37"/>
  <c r="GD10" i="37"/>
  <c r="GE10" i="37"/>
  <c r="GG10" i="37"/>
  <c r="GH10" i="37"/>
  <c r="GJ10" i="37"/>
  <c r="GK10" i="37"/>
  <c r="GM10" i="37"/>
  <c r="FU9" i="37"/>
  <c r="FV9" i="37"/>
  <c r="FX9" i="37"/>
  <c r="FY9" i="37"/>
  <c r="GA9" i="37"/>
  <c r="GB9" i="37"/>
  <c r="GD9" i="37"/>
  <c r="GE9" i="37"/>
  <c r="GG9" i="37"/>
  <c r="GH9" i="37"/>
  <c r="GJ9" i="37"/>
  <c r="GK9" i="37"/>
  <c r="GM9" i="37"/>
  <c r="FU8" i="37"/>
  <c r="FV8" i="37"/>
  <c r="FX8" i="37"/>
  <c r="FY8" i="37"/>
  <c r="GA8" i="37"/>
  <c r="GB8" i="37"/>
  <c r="GD8" i="37"/>
  <c r="GE8" i="37"/>
  <c r="GG8" i="37"/>
  <c r="GH8" i="37"/>
  <c r="GJ8" i="37"/>
  <c r="GK8" i="37"/>
  <c r="GM8" i="37"/>
  <c r="FU7" i="37"/>
  <c r="FV7" i="37"/>
  <c r="FX7" i="37"/>
  <c r="FY7" i="37"/>
  <c r="GA7" i="37"/>
  <c r="GB7" i="37"/>
  <c r="GD7" i="37"/>
  <c r="GE7" i="37"/>
  <c r="GG7" i="37"/>
  <c r="GH7" i="37"/>
  <c r="GJ7" i="37"/>
  <c r="GK7" i="37"/>
  <c r="GM7" i="37"/>
  <c r="FU6" i="37"/>
  <c r="FV6" i="37"/>
  <c r="FX6" i="37"/>
  <c r="FY6" i="37"/>
  <c r="GA6" i="37"/>
  <c r="GB6" i="37"/>
  <c r="GD6" i="37"/>
  <c r="GE6" i="37"/>
  <c r="GG6" i="37"/>
  <c r="GH6" i="37"/>
  <c r="GJ6" i="37"/>
  <c r="GK6" i="37"/>
  <c r="GM6" i="37"/>
  <c r="FU5" i="37"/>
  <c r="FV5" i="37"/>
  <c r="FX5" i="37"/>
  <c r="FY5" i="37"/>
  <c r="GA5" i="37"/>
  <c r="GB5" i="37"/>
  <c r="GD5" i="37"/>
  <c r="GE5" i="37"/>
  <c r="GG5" i="37"/>
  <c r="GH5" i="37"/>
  <c r="GJ5" i="37"/>
  <c r="GK5" i="37"/>
  <c r="GM5" i="37"/>
  <c r="FU4" i="37"/>
  <c r="FV4" i="37"/>
  <c r="FX4" i="37"/>
  <c r="FY4" i="37"/>
  <c r="GA4" i="37"/>
  <c r="GB4" i="37"/>
  <c r="GD4" i="37"/>
  <c r="GE4" i="37"/>
  <c r="GG4" i="37"/>
  <c r="GH4" i="37"/>
  <c r="GJ4" i="37"/>
  <c r="GK4" i="37"/>
  <c r="GM4" i="37"/>
  <c r="FU3" i="37"/>
  <c r="FV3" i="37"/>
  <c r="FX3" i="37"/>
  <c r="FY3" i="37"/>
  <c r="GA3" i="37"/>
  <c r="GB3" i="37"/>
  <c r="GD3" i="37"/>
  <c r="GE3" i="37"/>
  <c r="GG3" i="37"/>
  <c r="GH3" i="37"/>
  <c r="GJ3" i="37"/>
  <c r="GK3" i="37"/>
  <c r="GM3" i="37"/>
  <c r="FT21" i="37"/>
  <c r="FT20" i="37"/>
  <c r="FT19" i="37"/>
  <c r="FT18" i="37"/>
  <c r="FT17" i="37"/>
  <c r="FT16" i="37"/>
  <c r="FT15" i="37"/>
  <c r="FT14" i="37"/>
  <c r="FT13" i="37"/>
  <c r="FT12" i="37"/>
  <c r="FT11" i="37"/>
  <c r="FT10" i="37"/>
  <c r="FT9" i="37"/>
  <c r="FT8" i="37"/>
  <c r="FT7" i="37"/>
  <c r="FT6" i="37"/>
  <c r="FT5" i="37"/>
  <c r="FT4" i="37"/>
  <c r="FT3" i="37"/>
  <c r="FT27" i="37"/>
  <c r="FT28" i="37" s="1"/>
  <c r="FT29" i="37" s="1"/>
  <c r="FT30" i="37" s="1"/>
  <c r="FT31" i="37" s="1"/>
  <c r="FT32" i="37" s="1"/>
  <c r="FT33" i="37" s="1"/>
  <c r="FT34" i="37" s="1"/>
  <c r="FT35" i="37" s="1"/>
  <c r="FT36" i="37" s="1"/>
  <c r="FT37" i="37" s="1"/>
  <c r="FT38" i="37" s="1"/>
  <c r="FT39" i="37" s="1"/>
  <c r="FT40" i="37" s="1"/>
  <c r="FT41" i="37" s="1"/>
  <c r="FT42" i="37" s="1"/>
  <c r="FT43" i="37" s="1"/>
  <c r="FT44" i="37" s="1"/>
  <c r="FT45" i="37" s="1"/>
  <c r="FT2" i="37"/>
  <c r="EZ21" i="37"/>
  <c r="FA21" i="37"/>
  <c r="FC21" i="37"/>
  <c r="FD21" i="37"/>
  <c r="FF21" i="37"/>
  <c r="FG21" i="37"/>
  <c r="FI21" i="37"/>
  <c r="FJ21" i="37"/>
  <c r="FL21" i="37"/>
  <c r="FM21" i="37"/>
  <c r="FO21" i="37"/>
  <c r="FP21" i="37"/>
  <c r="FR21" i="37"/>
  <c r="EZ20" i="37"/>
  <c r="FA20" i="37"/>
  <c r="FC20" i="37"/>
  <c r="FD20" i="37"/>
  <c r="FF20" i="37"/>
  <c r="FG20" i="37"/>
  <c r="FI20" i="37"/>
  <c r="FJ20" i="37"/>
  <c r="FL20" i="37"/>
  <c r="FM20" i="37"/>
  <c r="FO20" i="37"/>
  <c r="FP20" i="37"/>
  <c r="FR20" i="37"/>
  <c r="EZ19" i="37"/>
  <c r="FA19" i="37"/>
  <c r="FC19" i="37"/>
  <c r="FD19" i="37"/>
  <c r="FF19" i="37"/>
  <c r="FG19" i="37"/>
  <c r="FI19" i="37"/>
  <c r="FJ19" i="37"/>
  <c r="FL19" i="37"/>
  <c r="FM19" i="37"/>
  <c r="FO19" i="37"/>
  <c r="FP19" i="37"/>
  <c r="FR19" i="37"/>
  <c r="EZ18" i="37"/>
  <c r="FA18" i="37"/>
  <c r="FC18" i="37"/>
  <c r="FD18" i="37"/>
  <c r="FF18" i="37"/>
  <c r="FG18" i="37"/>
  <c r="FI18" i="37"/>
  <c r="FJ18" i="37"/>
  <c r="FL18" i="37"/>
  <c r="FM18" i="37"/>
  <c r="FO18" i="37"/>
  <c r="FP18" i="37"/>
  <c r="FR18" i="37"/>
  <c r="EZ17" i="37"/>
  <c r="FA17" i="37"/>
  <c r="FC17" i="37"/>
  <c r="FD17" i="37"/>
  <c r="FF17" i="37"/>
  <c r="FG17" i="37"/>
  <c r="FI17" i="37"/>
  <c r="FJ17" i="37"/>
  <c r="FL17" i="37"/>
  <c r="FM17" i="37"/>
  <c r="FO17" i="37"/>
  <c r="FP17" i="37"/>
  <c r="FR17" i="37"/>
  <c r="EZ16" i="37"/>
  <c r="FA16" i="37"/>
  <c r="FC16" i="37"/>
  <c r="FD16" i="37"/>
  <c r="FF16" i="37"/>
  <c r="FG16" i="37"/>
  <c r="FI16" i="37"/>
  <c r="FJ16" i="37"/>
  <c r="FL16" i="37"/>
  <c r="FM16" i="37"/>
  <c r="FO16" i="37"/>
  <c r="FP16" i="37"/>
  <c r="FR16" i="37"/>
  <c r="EZ15" i="37"/>
  <c r="FA15" i="37"/>
  <c r="FC15" i="37"/>
  <c r="FD15" i="37"/>
  <c r="FF15" i="37"/>
  <c r="FG15" i="37"/>
  <c r="FI15" i="37"/>
  <c r="FJ15" i="37"/>
  <c r="FL15" i="37"/>
  <c r="FM15" i="37"/>
  <c r="FO15" i="37"/>
  <c r="FP15" i="37"/>
  <c r="FR15" i="37"/>
  <c r="EZ14" i="37"/>
  <c r="FA14" i="37"/>
  <c r="FC14" i="37"/>
  <c r="FD14" i="37"/>
  <c r="FF14" i="37"/>
  <c r="FG14" i="37"/>
  <c r="FI14" i="37"/>
  <c r="FJ14" i="37"/>
  <c r="FL14" i="37"/>
  <c r="FM14" i="37"/>
  <c r="FO14" i="37"/>
  <c r="FP14" i="37"/>
  <c r="FR14" i="37"/>
  <c r="EZ13" i="37"/>
  <c r="FA13" i="37"/>
  <c r="FC13" i="37"/>
  <c r="FD13" i="37"/>
  <c r="FF13" i="37"/>
  <c r="FG13" i="37"/>
  <c r="FI13" i="37"/>
  <c r="FJ13" i="37"/>
  <c r="FL13" i="37"/>
  <c r="FM13" i="37"/>
  <c r="FO13" i="37"/>
  <c r="FP13" i="37"/>
  <c r="FR13" i="37"/>
  <c r="EZ12" i="37"/>
  <c r="FA12" i="37"/>
  <c r="FC12" i="37"/>
  <c r="FD12" i="37"/>
  <c r="FF12" i="37"/>
  <c r="FG12" i="37"/>
  <c r="FI12" i="37"/>
  <c r="FJ12" i="37"/>
  <c r="FL12" i="37"/>
  <c r="FM12" i="37"/>
  <c r="FO12" i="37"/>
  <c r="FP12" i="37"/>
  <c r="FR12" i="37"/>
  <c r="EZ11" i="37"/>
  <c r="FA11" i="37"/>
  <c r="FC11" i="37"/>
  <c r="FD11" i="37"/>
  <c r="FF11" i="37"/>
  <c r="FG11" i="37"/>
  <c r="FI11" i="37"/>
  <c r="FJ11" i="37"/>
  <c r="FL11" i="37"/>
  <c r="FM11" i="37"/>
  <c r="FO11" i="37"/>
  <c r="FP11" i="37"/>
  <c r="FR11" i="37"/>
  <c r="EZ10" i="37"/>
  <c r="FA10" i="37"/>
  <c r="FC10" i="37"/>
  <c r="FD10" i="37"/>
  <c r="FF10" i="37"/>
  <c r="FG10" i="37"/>
  <c r="FI10" i="37"/>
  <c r="FJ10" i="37"/>
  <c r="FL10" i="37"/>
  <c r="FM10" i="37"/>
  <c r="FO10" i="37"/>
  <c r="FP10" i="37"/>
  <c r="FR10" i="37"/>
  <c r="EZ9" i="37"/>
  <c r="FA9" i="37"/>
  <c r="FC9" i="37"/>
  <c r="FD9" i="37"/>
  <c r="FF9" i="37"/>
  <c r="FG9" i="37"/>
  <c r="FI9" i="37"/>
  <c r="FJ9" i="37"/>
  <c r="FL9" i="37"/>
  <c r="FM9" i="37"/>
  <c r="FO9" i="37"/>
  <c r="FP9" i="37"/>
  <c r="FR9" i="37"/>
  <c r="EZ8" i="37"/>
  <c r="FA8" i="37"/>
  <c r="FC8" i="37"/>
  <c r="FD8" i="37"/>
  <c r="FF8" i="37"/>
  <c r="FG8" i="37"/>
  <c r="FI8" i="37"/>
  <c r="FJ8" i="37"/>
  <c r="FL8" i="37"/>
  <c r="FM8" i="37"/>
  <c r="FO8" i="37"/>
  <c r="FP8" i="37"/>
  <c r="FR8" i="37"/>
  <c r="EZ7" i="37"/>
  <c r="FA7" i="37"/>
  <c r="FC7" i="37"/>
  <c r="FD7" i="37"/>
  <c r="FF7" i="37"/>
  <c r="FG7" i="37"/>
  <c r="FI7" i="37"/>
  <c r="FJ7" i="37"/>
  <c r="FL7" i="37"/>
  <c r="FM7" i="37"/>
  <c r="FO7" i="37"/>
  <c r="FP7" i="37"/>
  <c r="FR7" i="37"/>
  <c r="EZ6" i="37"/>
  <c r="FA6" i="37"/>
  <c r="FC6" i="37"/>
  <c r="FD6" i="37"/>
  <c r="FF6" i="37"/>
  <c r="FG6" i="37"/>
  <c r="FI6" i="37"/>
  <c r="FJ6" i="37"/>
  <c r="FL6" i="37"/>
  <c r="FM6" i="37"/>
  <c r="FO6" i="37"/>
  <c r="FP6" i="37"/>
  <c r="FR6" i="37"/>
  <c r="EZ5" i="37"/>
  <c r="FA5" i="37"/>
  <c r="FC5" i="37"/>
  <c r="FD5" i="37"/>
  <c r="FF5" i="37"/>
  <c r="FG5" i="37"/>
  <c r="FI5" i="37"/>
  <c r="FJ5" i="37"/>
  <c r="FL5" i="37"/>
  <c r="FM5" i="37"/>
  <c r="FO5" i="37"/>
  <c r="FP5" i="37"/>
  <c r="FR5" i="37"/>
  <c r="EZ4" i="37"/>
  <c r="FA4" i="37"/>
  <c r="FC4" i="37"/>
  <c r="FD4" i="37"/>
  <c r="FF4" i="37"/>
  <c r="FG4" i="37"/>
  <c r="FI4" i="37"/>
  <c r="FJ4" i="37"/>
  <c r="FL4" i="37"/>
  <c r="FM4" i="37"/>
  <c r="FO4" i="37"/>
  <c r="FP4" i="37"/>
  <c r="FR4" i="37"/>
  <c r="EZ3" i="37"/>
  <c r="FA3" i="37"/>
  <c r="FC3" i="37"/>
  <c r="FD3" i="37"/>
  <c r="FF3" i="37"/>
  <c r="FG3" i="37"/>
  <c r="FI3" i="37"/>
  <c r="FJ3" i="37"/>
  <c r="FL3" i="37"/>
  <c r="FM3" i="37"/>
  <c r="FO3" i="37"/>
  <c r="FP3" i="37"/>
  <c r="FR3" i="37"/>
  <c r="EY21" i="37"/>
  <c r="EY20" i="37"/>
  <c r="EY19" i="37"/>
  <c r="EY18" i="37"/>
  <c r="EY17" i="37"/>
  <c r="EY16" i="37"/>
  <c r="EY15" i="37"/>
  <c r="EY14" i="37"/>
  <c r="EY13" i="37"/>
  <c r="EY12" i="37"/>
  <c r="EY11" i="37"/>
  <c r="EY10" i="37"/>
  <c r="EY9" i="37"/>
  <c r="EY8" i="37"/>
  <c r="EY7" i="37"/>
  <c r="EY6" i="37"/>
  <c r="EY5" i="37"/>
  <c r="EY4" i="37"/>
  <c r="EY3" i="37"/>
  <c r="EY26" i="37"/>
  <c r="EY27" i="37" s="1"/>
  <c r="EY28" i="37" s="1"/>
  <c r="EY29" i="37" s="1"/>
  <c r="EY30" i="37" s="1"/>
  <c r="EY31" i="37" s="1"/>
  <c r="EY32" i="37" s="1"/>
  <c r="EY33" i="37" s="1"/>
  <c r="EY34" i="37" s="1"/>
  <c r="EY35" i="37" s="1"/>
  <c r="EY36" i="37" s="1"/>
  <c r="EY37" i="37" s="1"/>
  <c r="EY38" i="37" s="1"/>
  <c r="EY39" i="37" s="1"/>
  <c r="EY40" i="37" s="1"/>
  <c r="EY41" i="37" s="1"/>
  <c r="EY42" i="37" s="1"/>
  <c r="EY43" i="37" s="1"/>
  <c r="EY44" i="37" s="1"/>
  <c r="EZ2" i="37"/>
  <c r="FA2" i="37"/>
  <c r="FC2" i="37"/>
  <c r="FD2" i="37"/>
  <c r="FF2" i="37"/>
  <c r="FG2" i="37"/>
  <c r="FI2" i="37"/>
  <c r="FJ2" i="37"/>
  <c r="FL2" i="37"/>
  <c r="FM2" i="37"/>
  <c r="FO2" i="37"/>
  <c r="FP2" i="37"/>
  <c r="FR2" i="37"/>
  <c r="EY2" i="37"/>
  <c r="ED27" i="37"/>
  <c r="ED28" i="37" s="1"/>
  <c r="ED29" i="37" s="1"/>
  <c r="ED30" i="37" s="1"/>
  <c r="ED31" i="37" s="1"/>
  <c r="ED32" i="37" s="1"/>
  <c r="ED33" i="37" s="1"/>
  <c r="ED34" i="37" s="1"/>
  <c r="ED35" i="37" s="1"/>
  <c r="ED36" i="37" s="1"/>
  <c r="ED37" i="37" s="1"/>
  <c r="ED38" i="37" s="1"/>
  <c r="ED39" i="37" s="1"/>
  <c r="ED40" i="37" s="1"/>
  <c r="ED41" i="37" s="1"/>
  <c r="ED42" i="37" s="1"/>
  <c r="ED43" i="37" s="1"/>
  <c r="ED44" i="37" s="1"/>
  <c r="ED45" i="37" s="1"/>
  <c r="DJ21" i="37"/>
  <c r="DK21" i="37"/>
  <c r="DM21" i="37"/>
  <c r="DN21" i="37"/>
  <c r="DP21" i="37"/>
  <c r="DQ21" i="37"/>
  <c r="DS21" i="37"/>
  <c r="DT21" i="37"/>
  <c r="DV21" i="37"/>
  <c r="DW21" i="37"/>
  <c r="DY21" i="37"/>
  <c r="DZ21" i="37"/>
  <c r="EB21" i="37"/>
  <c r="DJ20" i="37"/>
  <c r="DK20" i="37"/>
  <c r="DM20" i="37"/>
  <c r="DN20" i="37"/>
  <c r="DP20" i="37"/>
  <c r="DQ20" i="37"/>
  <c r="DS20" i="37"/>
  <c r="DT20" i="37"/>
  <c r="DV20" i="37"/>
  <c r="DW20" i="37"/>
  <c r="DY20" i="37"/>
  <c r="DZ20" i="37"/>
  <c r="EB20" i="37"/>
  <c r="DJ19" i="37"/>
  <c r="DK19" i="37"/>
  <c r="DM19" i="37"/>
  <c r="DN19" i="37"/>
  <c r="DP19" i="37"/>
  <c r="DQ19" i="37"/>
  <c r="DS19" i="37"/>
  <c r="DT19" i="37"/>
  <c r="DV19" i="37"/>
  <c r="DW19" i="37"/>
  <c r="DY19" i="37"/>
  <c r="DZ19" i="37"/>
  <c r="EB19" i="37"/>
  <c r="DJ18" i="37"/>
  <c r="DK18" i="37"/>
  <c r="DM18" i="37"/>
  <c r="DN18" i="37"/>
  <c r="DP18" i="37"/>
  <c r="DQ18" i="37"/>
  <c r="DS18" i="37"/>
  <c r="DT18" i="37"/>
  <c r="DV18" i="37"/>
  <c r="DW18" i="37"/>
  <c r="DY18" i="37"/>
  <c r="DZ18" i="37"/>
  <c r="EB18" i="37"/>
  <c r="DJ17" i="37"/>
  <c r="DK17" i="37"/>
  <c r="DM17" i="37"/>
  <c r="DN17" i="37"/>
  <c r="DP17" i="37"/>
  <c r="DQ17" i="37"/>
  <c r="DS17" i="37"/>
  <c r="DT17" i="37"/>
  <c r="DV17" i="37"/>
  <c r="DW17" i="37"/>
  <c r="DY17" i="37"/>
  <c r="DZ17" i="37"/>
  <c r="EB17" i="37"/>
  <c r="DJ16" i="37"/>
  <c r="DK16" i="37"/>
  <c r="DM16" i="37"/>
  <c r="DN16" i="37"/>
  <c r="DP16" i="37"/>
  <c r="DQ16" i="37"/>
  <c r="DS16" i="37"/>
  <c r="DT16" i="37"/>
  <c r="DV16" i="37"/>
  <c r="DW16" i="37"/>
  <c r="DY16" i="37"/>
  <c r="DZ16" i="37"/>
  <c r="EB16" i="37"/>
  <c r="DJ15" i="37"/>
  <c r="DK15" i="37"/>
  <c r="DM15" i="37"/>
  <c r="DN15" i="37"/>
  <c r="DP15" i="37"/>
  <c r="DQ15" i="37"/>
  <c r="DS15" i="37"/>
  <c r="DT15" i="37"/>
  <c r="DV15" i="37"/>
  <c r="DW15" i="37"/>
  <c r="DY15" i="37"/>
  <c r="DZ15" i="37"/>
  <c r="EB15" i="37"/>
  <c r="DJ14" i="37"/>
  <c r="DK14" i="37"/>
  <c r="DM14" i="37"/>
  <c r="DN14" i="37"/>
  <c r="DP14" i="37"/>
  <c r="DQ14" i="37"/>
  <c r="DS14" i="37"/>
  <c r="DT14" i="37"/>
  <c r="DV14" i="37"/>
  <c r="DW14" i="37"/>
  <c r="DY14" i="37"/>
  <c r="DZ14" i="37"/>
  <c r="EB14" i="37"/>
  <c r="DJ13" i="37"/>
  <c r="DK13" i="37"/>
  <c r="DM13" i="37"/>
  <c r="DN13" i="37"/>
  <c r="DP13" i="37"/>
  <c r="DQ13" i="37"/>
  <c r="DS13" i="37"/>
  <c r="DT13" i="37"/>
  <c r="DV13" i="37"/>
  <c r="DW13" i="37"/>
  <c r="DY13" i="37"/>
  <c r="DZ13" i="37"/>
  <c r="EB13" i="37"/>
  <c r="DJ12" i="37"/>
  <c r="DK12" i="37"/>
  <c r="DM12" i="37"/>
  <c r="DN12" i="37"/>
  <c r="DP12" i="37"/>
  <c r="DQ12" i="37"/>
  <c r="DS12" i="37"/>
  <c r="DT12" i="37"/>
  <c r="DV12" i="37"/>
  <c r="DW12" i="37"/>
  <c r="DY12" i="37"/>
  <c r="DZ12" i="37"/>
  <c r="EB12" i="37"/>
  <c r="DJ11" i="37"/>
  <c r="DK11" i="37"/>
  <c r="DM11" i="37"/>
  <c r="DN11" i="37"/>
  <c r="DP11" i="37"/>
  <c r="DQ11" i="37"/>
  <c r="DS11" i="37"/>
  <c r="DT11" i="37"/>
  <c r="DV11" i="37"/>
  <c r="DW11" i="37"/>
  <c r="DY11" i="37"/>
  <c r="DZ11" i="37"/>
  <c r="EB11" i="37"/>
  <c r="DJ10" i="37"/>
  <c r="DK10" i="37"/>
  <c r="DM10" i="37"/>
  <c r="DN10" i="37"/>
  <c r="DP10" i="37"/>
  <c r="DQ10" i="37"/>
  <c r="DS10" i="37"/>
  <c r="DT10" i="37"/>
  <c r="DV10" i="37"/>
  <c r="DW10" i="37"/>
  <c r="DY10" i="37"/>
  <c r="DZ10" i="37"/>
  <c r="EB10" i="37"/>
  <c r="DJ9" i="37"/>
  <c r="DK9" i="37"/>
  <c r="DM9" i="37"/>
  <c r="DN9" i="37"/>
  <c r="DP9" i="37"/>
  <c r="DQ9" i="37"/>
  <c r="DS9" i="37"/>
  <c r="DT9" i="37"/>
  <c r="DV9" i="37"/>
  <c r="DW9" i="37"/>
  <c r="DY9" i="37"/>
  <c r="DZ9" i="37"/>
  <c r="EB9" i="37"/>
  <c r="DJ8" i="37"/>
  <c r="DK8" i="37"/>
  <c r="DM8" i="37"/>
  <c r="DN8" i="37"/>
  <c r="DP8" i="37"/>
  <c r="DQ8" i="37"/>
  <c r="DS8" i="37"/>
  <c r="DT8" i="37"/>
  <c r="DV8" i="37"/>
  <c r="DW8" i="37"/>
  <c r="DY8" i="37"/>
  <c r="DZ8" i="37"/>
  <c r="EB8" i="37"/>
  <c r="DJ7" i="37"/>
  <c r="DK7" i="37"/>
  <c r="DM7" i="37"/>
  <c r="DN7" i="37"/>
  <c r="DP7" i="37"/>
  <c r="DQ7" i="37"/>
  <c r="DS7" i="37"/>
  <c r="DT7" i="37"/>
  <c r="DV7" i="37"/>
  <c r="DW7" i="37"/>
  <c r="DY7" i="37"/>
  <c r="DZ7" i="37"/>
  <c r="EB7" i="37"/>
  <c r="DJ6" i="37"/>
  <c r="DK6" i="37"/>
  <c r="DM6" i="37"/>
  <c r="DN6" i="37"/>
  <c r="DP6" i="37"/>
  <c r="DQ6" i="37"/>
  <c r="DS6" i="37"/>
  <c r="DT6" i="37"/>
  <c r="DV6" i="37"/>
  <c r="DW6" i="37"/>
  <c r="DY6" i="37"/>
  <c r="DZ6" i="37"/>
  <c r="EB6" i="37"/>
  <c r="DJ5" i="37"/>
  <c r="DK5" i="37"/>
  <c r="DM5" i="37"/>
  <c r="DN5" i="37"/>
  <c r="DP5" i="37"/>
  <c r="DQ5" i="37"/>
  <c r="DS5" i="37"/>
  <c r="DT5" i="37"/>
  <c r="DV5" i="37"/>
  <c r="DW5" i="37"/>
  <c r="DY5" i="37"/>
  <c r="DZ5" i="37"/>
  <c r="EB5" i="37"/>
  <c r="DJ4" i="37"/>
  <c r="DK4" i="37"/>
  <c r="DM4" i="37"/>
  <c r="DN4" i="37"/>
  <c r="DP4" i="37"/>
  <c r="DQ4" i="37"/>
  <c r="DS4" i="37"/>
  <c r="DT4" i="37"/>
  <c r="DV4" i="37"/>
  <c r="DW4" i="37"/>
  <c r="DY4" i="37"/>
  <c r="DZ4" i="37"/>
  <c r="EB4" i="37"/>
  <c r="DY3" i="37"/>
  <c r="DZ3" i="37"/>
  <c r="EB3" i="37"/>
  <c r="DJ3" i="37"/>
  <c r="DK3" i="37"/>
  <c r="DM3" i="37"/>
  <c r="DN3" i="37"/>
  <c r="DP3" i="37"/>
  <c r="DQ3" i="37"/>
  <c r="DS3" i="37"/>
  <c r="DT3" i="37"/>
  <c r="DV3" i="37"/>
  <c r="DW3" i="37"/>
  <c r="DI21" i="37"/>
  <c r="CXJ2" i="37"/>
  <c r="CXK2" i="37"/>
  <c r="CXL2" i="37"/>
  <c r="CXM2" i="37"/>
  <c r="CXN2" i="37"/>
  <c r="CXO2" i="37"/>
  <c r="CXP2" i="37"/>
  <c r="CXQ2" i="37"/>
  <c r="CXR2" i="37"/>
  <c r="CXS2" i="37"/>
  <c r="CXT2" i="37"/>
  <c r="CXI2" i="37"/>
  <c r="DI20" i="37"/>
  <c r="DI19" i="37"/>
  <c r="CWX2" i="37"/>
  <c r="CWY2" i="37"/>
  <c r="CWZ2" i="37"/>
  <c r="CXA2" i="37"/>
  <c r="CXB2" i="37"/>
  <c r="CXC2" i="37"/>
  <c r="CXD2" i="37"/>
  <c r="CXE2" i="37"/>
  <c r="CXF2" i="37"/>
  <c r="CXG2" i="37"/>
  <c r="CXH2" i="37"/>
  <c r="CWW2" i="37"/>
  <c r="DI18" i="37"/>
  <c r="CWL2" i="37"/>
  <c r="CWM2" i="37"/>
  <c r="CWN2" i="37"/>
  <c r="CWO2" i="37"/>
  <c r="CWP2" i="37"/>
  <c r="CWQ2" i="37"/>
  <c r="CWR2" i="37"/>
  <c r="CWS2" i="37"/>
  <c r="CWT2" i="37"/>
  <c r="CWU2" i="37"/>
  <c r="CWV2" i="37"/>
  <c r="DI17" i="37"/>
  <c r="CWK2" i="37"/>
  <c r="DI16" i="37"/>
  <c r="CVZ2" i="37"/>
  <c r="CWA2" i="37"/>
  <c r="CWB2" i="37"/>
  <c r="CWC2" i="37"/>
  <c r="CWD2" i="37"/>
  <c r="CWE2" i="37"/>
  <c r="CWF2" i="37"/>
  <c r="CWG2" i="37"/>
  <c r="CWH2" i="37"/>
  <c r="CWI2" i="37"/>
  <c r="CWJ2" i="37"/>
  <c r="DI15" i="37"/>
  <c r="CVY2" i="37"/>
  <c r="DI14" i="37"/>
  <c r="DI13" i="37"/>
  <c r="DI12" i="37"/>
  <c r="CVN2" i="37"/>
  <c r="CVO2" i="37"/>
  <c r="CVP2" i="37"/>
  <c r="CVQ2" i="37"/>
  <c r="CVR2" i="37"/>
  <c r="CVS2" i="37"/>
  <c r="CVT2" i="37"/>
  <c r="CVU2" i="37"/>
  <c r="CVV2" i="37"/>
  <c r="CVW2" i="37"/>
  <c r="CVX2" i="37"/>
  <c r="CVM2" i="37"/>
  <c r="DI11" i="37"/>
  <c r="DI10" i="37"/>
  <c r="CVB2" i="37"/>
  <c r="CVC2" i="37"/>
  <c r="CVD2" i="37"/>
  <c r="CVE2" i="37"/>
  <c r="CVF2" i="37"/>
  <c r="CVG2" i="37"/>
  <c r="CVH2" i="37"/>
  <c r="CVI2" i="37"/>
  <c r="CVJ2" i="37"/>
  <c r="CVK2" i="37"/>
  <c r="CVL2" i="37"/>
  <c r="DI9" i="37"/>
  <c r="CVA2" i="37"/>
  <c r="DI8" i="37"/>
  <c r="CUY2" i="37"/>
  <c r="DI7" i="37"/>
  <c r="CUZ2" i="37"/>
  <c r="DI6" i="37"/>
  <c r="DI5" i="37"/>
  <c r="CUX2" i="37"/>
  <c r="CUW2" i="37"/>
  <c r="CUL2" i="37"/>
  <c r="CUM2" i="37"/>
  <c r="CUN2" i="37"/>
  <c r="CUO2" i="37"/>
  <c r="CUP2" i="37"/>
  <c r="CUQ2" i="37"/>
  <c r="CUR2" i="37"/>
  <c r="CUS2" i="37"/>
  <c r="CUT2" i="37"/>
  <c r="CUU2" i="37"/>
  <c r="CUV2" i="37"/>
  <c r="CUK2" i="37"/>
  <c r="CTZ2" i="37"/>
  <c r="CUA2" i="37"/>
  <c r="CUB2" i="37"/>
  <c r="CUC2" i="37"/>
  <c r="CUD2" i="37"/>
  <c r="CUE2" i="37"/>
  <c r="CUF2" i="37"/>
  <c r="CUG2" i="37"/>
  <c r="CUH2" i="37"/>
  <c r="CUI2" i="37"/>
  <c r="CUJ2" i="37"/>
  <c r="CTY2" i="37"/>
  <c r="CTN2" i="37"/>
  <c r="CTO2" i="37"/>
  <c r="CTP2" i="37"/>
  <c r="CTQ2" i="37"/>
  <c r="CTR2" i="37"/>
  <c r="CTS2" i="37"/>
  <c r="CTT2" i="37"/>
  <c r="CTU2" i="37"/>
  <c r="CTV2" i="37"/>
  <c r="CTW2" i="37"/>
  <c r="CTX2" i="37"/>
  <c r="CTM2" i="37"/>
  <c r="CTB2" i="37"/>
  <c r="CTC2" i="37"/>
  <c r="CTD2" i="37"/>
  <c r="CTE2" i="37"/>
  <c r="CTF2" i="37"/>
  <c r="CTG2" i="37"/>
  <c r="CTH2" i="37"/>
  <c r="CTI2" i="37"/>
  <c r="CTJ2" i="37"/>
  <c r="CTK2" i="37"/>
  <c r="CTL2" i="37"/>
  <c r="DI4" i="37"/>
  <c r="DI3" i="37"/>
  <c r="CTA2" i="37"/>
  <c r="DI26" i="37"/>
  <c r="DI27" i="37" s="1"/>
  <c r="DI28" i="37" s="1"/>
  <c r="DI29" i="37" s="1"/>
  <c r="DI30" i="37" s="1"/>
  <c r="DI31" i="37" s="1"/>
  <c r="DI32" i="37" s="1"/>
  <c r="DI33" i="37" s="1"/>
  <c r="DI34" i="37" s="1"/>
  <c r="DI35" i="37" s="1"/>
  <c r="DI36" i="37" s="1"/>
  <c r="DI37" i="37" s="1"/>
  <c r="DI38" i="37" s="1"/>
  <c r="DI39" i="37" s="1"/>
  <c r="DI40" i="37" s="1"/>
  <c r="DI41" i="37" s="1"/>
  <c r="DI42" i="37" s="1"/>
  <c r="DI43" i="37" s="1"/>
  <c r="DI44" i="37" s="1"/>
  <c r="CSP2" i="37"/>
  <c r="CSQ2" i="37"/>
  <c r="CSR2" i="37"/>
  <c r="CSS2" i="37"/>
  <c r="CST2" i="37"/>
  <c r="CSU2" i="37"/>
  <c r="CSV2" i="37"/>
  <c r="CSW2" i="37"/>
  <c r="CSX2" i="37"/>
  <c r="CSY2" i="37"/>
  <c r="CSZ2" i="37"/>
  <c r="CSO2" i="37"/>
  <c r="CSD2" i="37"/>
  <c r="CSE2" i="37"/>
  <c r="CSF2" i="37"/>
  <c r="CSG2" i="37"/>
  <c r="CSH2" i="37"/>
  <c r="CSI2" i="37"/>
  <c r="CSJ2" i="37"/>
  <c r="CSK2" i="37"/>
  <c r="CSL2" i="37"/>
  <c r="CSM2" i="37"/>
  <c r="CSN2" i="37"/>
  <c r="CSC2" i="37"/>
  <c r="CSB2" i="37"/>
  <c r="CSA2" i="37"/>
  <c r="CRZ2" i="37"/>
  <c r="CRY2" i="37"/>
  <c r="CRN2" i="37"/>
  <c r="CRO2" i="37"/>
  <c r="CRP2" i="37"/>
  <c r="CRQ2" i="37"/>
  <c r="CRR2" i="37"/>
  <c r="CRS2" i="37"/>
  <c r="CRT2" i="37"/>
  <c r="CRU2" i="37"/>
  <c r="CRV2" i="37"/>
  <c r="CRW2" i="37"/>
  <c r="CRX2" i="37"/>
  <c r="CRM2" i="37"/>
  <c r="BT21" i="37"/>
  <c r="BU21" i="37"/>
  <c r="BW21" i="37"/>
  <c r="BX21" i="37"/>
  <c r="BZ21" i="37"/>
  <c r="CA21" i="37"/>
  <c r="CC21" i="37"/>
  <c r="CD21" i="37"/>
  <c r="CF21" i="37"/>
  <c r="CG21" i="37"/>
  <c r="CI21" i="37"/>
  <c r="CJ21" i="37"/>
  <c r="CL21" i="37"/>
  <c r="BT20" i="37"/>
  <c r="BU20" i="37"/>
  <c r="BW20" i="37"/>
  <c r="BX20" i="37"/>
  <c r="BZ20" i="37"/>
  <c r="CA20" i="37"/>
  <c r="CC20" i="37"/>
  <c r="CD20" i="37"/>
  <c r="CF20" i="37"/>
  <c r="CG20" i="37"/>
  <c r="CI20" i="37"/>
  <c r="CJ20" i="37"/>
  <c r="CL20" i="37"/>
  <c r="CRB2" i="37"/>
  <c r="CRC2" i="37"/>
  <c r="CRD2" i="37"/>
  <c r="CRE2" i="37"/>
  <c r="CRF2" i="37"/>
  <c r="CRG2" i="37"/>
  <c r="CRH2" i="37"/>
  <c r="CRI2" i="37"/>
  <c r="CRJ2" i="37"/>
  <c r="CRK2" i="37"/>
  <c r="CRL2" i="37"/>
  <c r="BT19" i="37"/>
  <c r="BU19" i="37"/>
  <c r="BW19" i="37"/>
  <c r="BX19" i="37"/>
  <c r="BZ19" i="37"/>
  <c r="CA19" i="37"/>
  <c r="CC19" i="37"/>
  <c r="CD19" i="37"/>
  <c r="CF19" i="37"/>
  <c r="CG19" i="37"/>
  <c r="CI19" i="37"/>
  <c r="CJ19" i="37"/>
  <c r="CL19" i="37"/>
  <c r="BT18" i="37"/>
  <c r="BU18" i="37"/>
  <c r="BW18" i="37"/>
  <c r="BX18" i="37"/>
  <c r="BZ18" i="37"/>
  <c r="CA18" i="37"/>
  <c r="CC18" i="37"/>
  <c r="CD18" i="37"/>
  <c r="CF18" i="37"/>
  <c r="CG18" i="37"/>
  <c r="CI18" i="37"/>
  <c r="CJ18" i="37"/>
  <c r="CL18" i="37"/>
  <c r="BT17" i="37"/>
  <c r="BU17" i="37"/>
  <c r="BW17" i="37"/>
  <c r="BX17" i="37"/>
  <c r="BZ17" i="37"/>
  <c r="CA17" i="37"/>
  <c r="CC17" i="37"/>
  <c r="CD17" i="37"/>
  <c r="CF17" i="37"/>
  <c r="CG17" i="37"/>
  <c r="CI17" i="37"/>
  <c r="CJ17" i="37"/>
  <c r="CL17" i="37"/>
  <c r="CRA2" i="37"/>
  <c r="BT16" i="37"/>
  <c r="BU16" i="37"/>
  <c r="BW16" i="37"/>
  <c r="BX16" i="37"/>
  <c r="BZ16" i="37"/>
  <c r="CA16" i="37"/>
  <c r="CC16" i="37"/>
  <c r="CD16" i="37"/>
  <c r="CF16" i="37"/>
  <c r="CG16" i="37"/>
  <c r="CI16" i="37"/>
  <c r="CJ16" i="37"/>
  <c r="CL16" i="37"/>
  <c r="BT15" i="37"/>
  <c r="BU15" i="37"/>
  <c r="BW15" i="37"/>
  <c r="BX15" i="37"/>
  <c r="BZ15" i="37"/>
  <c r="CA15" i="37"/>
  <c r="CC15" i="37"/>
  <c r="CD15" i="37"/>
  <c r="CF15" i="37"/>
  <c r="CG15" i="37"/>
  <c r="CI15" i="37"/>
  <c r="CJ15" i="37"/>
  <c r="CL15" i="37"/>
  <c r="BT14" i="37"/>
  <c r="BU14" i="37"/>
  <c r="BW14" i="37"/>
  <c r="BX14" i="37"/>
  <c r="BZ14" i="37"/>
  <c r="CA14" i="37"/>
  <c r="CC14" i="37"/>
  <c r="CD14" i="37"/>
  <c r="CF14" i="37"/>
  <c r="CG14" i="37"/>
  <c r="CI14" i="37"/>
  <c r="CJ14" i="37"/>
  <c r="CL14" i="37"/>
  <c r="BT13" i="37"/>
  <c r="BU13" i="37"/>
  <c r="BW13" i="37"/>
  <c r="BX13" i="37"/>
  <c r="BZ13" i="37"/>
  <c r="CA13" i="37"/>
  <c r="CC13" i="37"/>
  <c r="CD13" i="37"/>
  <c r="CF13" i="37"/>
  <c r="CG13" i="37"/>
  <c r="CI13" i="37"/>
  <c r="CJ13" i="37"/>
  <c r="CL13" i="37"/>
  <c r="BT12" i="37"/>
  <c r="BU12" i="37"/>
  <c r="BW12" i="37"/>
  <c r="BX12" i="37"/>
  <c r="BZ12" i="37"/>
  <c r="CA12" i="37"/>
  <c r="CC12" i="37"/>
  <c r="CD12" i="37"/>
  <c r="CF12" i="37"/>
  <c r="CG12" i="37"/>
  <c r="CI12" i="37"/>
  <c r="CJ12" i="37"/>
  <c r="CL12" i="37"/>
  <c r="CQP2" i="37"/>
  <c r="CQQ2" i="37"/>
  <c r="CQR2" i="37"/>
  <c r="CQS2" i="37"/>
  <c r="CQT2" i="37"/>
  <c r="CQU2" i="37"/>
  <c r="CQV2" i="37"/>
  <c r="CQW2" i="37"/>
  <c r="CQX2" i="37"/>
  <c r="CQY2" i="37"/>
  <c r="CQZ2" i="37"/>
  <c r="CQO2" i="37"/>
  <c r="BT11" i="37"/>
  <c r="BU11" i="37"/>
  <c r="BW11" i="37"/>
  <c r="BX11" i="37"/>
  <c r="BZ11" i="37"/>
  <c r="CA11" i="37"/>
  <c r="CC11" i="37"/>
  <c r="CD11" i="37"/>
  <c r="CF11" i="37"/>
  <c r="CG11" i="37"/>
  <c r="CI11" i="37"/>
  <c r="CJ11" i="37"/>
  <c r="CL11" i="37"/>
  <c r="BT10" i="37"/>
  <c r="BU10" i="37"/>
  <c r="BW10" i="37"/>
  <c r="BX10" i="37"/>
  <c r="BZ10" i="37"/>
  <c r="CA10" i="37"/>
  <c r="CC10" i="37"/>
  <c r="CD10" i="37"/>
  <c r="CF10" i="37"/>
  <c r="CG10" i="37"/>
  <c r="CI10" i="37"/>
  <c r="CJ10" i="37"/>
  <c r="CL10" i="37"/>
  <c r="BT9" i="37"/>
  <c r="BU9" i="37"/>
  <c r="BW9" i="37"/>
  <c r="BX9" i="37"/>
  <c r="BZ9" i="37"/>
  <c r="CA9" i="37"/>
  <c r="CC9" i="37"/>
  <c r="CD9" i="37"/>
  <c r="CF9" i="37"/>
  <c r="CG9" i="37"/>
  <c r="CI9" i="37"/>
  <c r="CJ9" i="37"/>
  <c r="CL9" i="37"/>
  <c r="BT8" i="37"/>
  <c r="BU8" i="37"/>
  <c r="BW8" i="37"/>
  <c r="BX8" i="37"/>
  <c r="BZ8" i="37"/>
  <c r="CA8" i="37"/>
  <c r="CC8" i="37"/>
  <c r="CD8" i="37"/>
  <c r="CF8" i="37"/>
  <c r="CG8" i="37"/>
  <c r="CI8" i="37"/>
  <c r="CJ8" i="37"/>
  <c r="CL8" i="37"/>
  <c r="CQD2" i="37"/>
  <c r="CQE2" i="37"/>
  <c r="CQF2" i="37"/>
  <c r="CQG2" i="37"/>
  <c r="CQH2" i="37"/>
  <c r="CQI2" i="37"/>
  <c r="CQJ2" i="37"/>
  <c r="CQK2" i="37"/>
  <c r="CQL2" i="37"/>
  <c r="CQM2" i="37"/>
  <c r="CQN2" i="37"/>
  <c r="CQC2" i="37"/>
  <c r="BT7" i="37"/>
  <c r="BU7" i="37"/>
  <c r="BW7" i="37"/>
  <c r="BX7" i="37"/>
  <c r="BZ7" i="37"/>
  <c r="CA7" i="37"/>
  <c r="CC7" i="37"/>
  <c r="CD7" i="37"/>
  <c r="CF7" i="37"/>
  <c r="CG7" i="37"/>
  <c r="CI7" i="37"/>
  <c r="CJ7" i="37"/>
  <c r="CL7" i="37"/>
  <c r="CQB2" i="37"/>
  <c r="BT6" i="37"/>
  <c r="BU6" i="37"/>
  <c r="BW6" i="37"/>
  <c r="BX6" i="37"/>
  <c r="BZ6" i="37"/>
  <c r="CA6" i="37"/>
  <c r="CC6" i="37"/>
  <c r="CD6" i="37"/>
  <c r="CF6" i="37"/>
  <c r="CG6" i="37"/>
  <c r="CI6" i="37"/>
  <c r="CJ6" i="37"/>
  <c r="CL6" i="37"/>
  <c r="CPR2" i="37"/>
  <c r="CPS2" i="37"/>
  <c r="CPT2" i="37"/>
  <c r="CPU2" i="37"/>
  <c r="CPV2" i="37"/>
  <c r="CPW2" i="37"/>
  <c r="CPX2" i="37"/>
  <c r="CPY2" i="37"/>
  <c r="CPZ2" i="37"/>
  <c r="CQA2" i="37"/>
  <c r="BT5" i="37"/>
  <c r="BU5" i="37"/>
  <c r="BW5" i="37"/>
  <c r="BX5" i="37"/>
  <c r="BZ5" i="37"/>
  <c r="CA5" i="37"/>
  <c r="CC5" i="37"/>
  <c r="CD5" i="37"/>
  <c r="CF5" i="37"/>
  <c r="CG5" i="37"/>
  <c r="CI5" i="37"/>
  <c r="CJ5" i="37"/>
  <c r="CL5" i="37"/>
  <c r="BS21" i="37"/>
  <c r="CPQ2" i="37"/>
  <c r="BS20" i="37"/>
  <c r="BS19" i="37"/>
  <c r="CPF2" i="37"/>
  <c r="CPG2" i="37"/>
  <c r="CPH2" i="37"/>
  <c r="CPI2" i="37"/>
  <c r="CPJ2" i="37"/>
  <c r="CPK2" i="37"/>
  <c r="CPL2" i="37"/>
  <c r="CPM2" i="37"/>
  <c r="CPN2" i="37"/>
  <c r="CPO2" i="37"/>
  <c r="CPP2" i="37"/>
  <c r="BS18" i="37"/>
  <c r="BS17" i="37"/>
  <c r="CPE2" i="37"/>
  <c r="BS16" i="37"/>
  <c r="BS15" i="37"/>
  <c r="BS14" i="37"/>
  <c r="BS13" i="37"/>
  <c r="BS39" i="37"/>
  <c r="BS40" i="37" s="1"/>
  <c r="BS41" i="37" s="1"/>
  <c r="BS42" i="37" s="1"/>
  <c r="BS43" i="37" s="1"/>
  <c r="BS44" i="37" s="1"/>
  <c r="BS45" i="37" s="1"/>
  <c r="BS46" i="37" s="1"/>
  <c r="BS47" i="37" s="1"/>
  <c r="CPD2" i="37"/>
  <c r="CPC2" i="37"/>
  <c r="CPB2" i="37"/>
  <c r="CPA2" i="37"/>
  <c r="COP2" i="37"/>
  <c r="COQ2" i="37"/>
  <c r="COR2" i="37"/>
  <c r="COS2" i="37"/>
  <c r="COT2" i="37"/>
  <c r="COU2" i="37"/>
  <c r="COV2" i="37"/>
  <c r="COW2" i="37"/>
  <c r="COX2" i="37"/>
  <c r="COY2" i="37"/>
  <c r="COZ2" i="37"/>
  <c r="COO2" i="37"/>
  <c r="COD2" i="37"/>
  <c r="COE2" i="37"/>
  <c r="COF2" i="37"/>
  <c r="COG2" i="37"/>
  <c r="COH2" i="37"/>
  <c r="COI2" i="37"/>
  <c r="COJ2" i="37"/>
  <c r="COK2" i="37"/>
  <c r="COL2" i="37"/>
  <c r="COM2" i="37"/>
  <c r="CON2" i="37"/>
  <c r="COC2" i="37"/>
  <c r="CNR2" i="37"/>
  <c r="CNS2" i="37"/>
  <c r="CNT2" i="37"/>
  <c r="CNU2" i="37"/>
  <c r="CNV2" i="37"/>
  <c r="CNW2" i="37"/>
  <c r="CNX2" i="37"/>
  <c r="CNY2" i="37"/>
  <c r="CNZ2" i="37"/>
  <c r="COA2" i="37"/>
  <c r="COB2" i="37"/>
  <c r="CNQ2" i="37"/>
  <c r="CNF2" i="37"/>
  <c r="CNG2" i="37"/>
  <c r="CNH2" i="37"/>
  <c r="CNI2" i="37"/>
  <c r="CNJ2" i="37"/>
  <c r="CNK2" i="37"/>
  <c r="CNL2" i="37"/>
  <c r="CNM2" i="37"/>
  <c r="CNN2" i="37"/>
  <c r="CNO2" i="37"/>
  <c r="CNP2" i="37"/>
  <c r="CNE2" i="37"/>
  <c r="CMT2" i="37"/>
  <c r="CMU2" i="37"/>
  <c r="CMV2" i="37"/>
  <c r="CMW2" i="37"/>
  <c r="CMX2" i="37"/>
  <c r="CMY2" i="37"/>
  <c r="CMZ2" i="37"/>
  <c r="CNA2" i="37"/>
  <c r="CNB2" i="37"/>
  <c r="CNC2" i="37"/>
  <c r="CND2" i="37"/>
  <c r="CMS2" i="37"/>
  <c r="CMP2" i="37"/>
  <c r="CMQ2" i="37"/>
  <c r="CMR2" i="37"/>
  <c r="CMH2" i="37"/>
  <c r="CMI2" i="37"/>
  <c r="CMJ2" i="37"/>
  <c r="CMK2" i="37"/>
  <c r="CML2" i="37"/>
  <c r="CMM2" i="37"/>
  <c r="CMN2" i="37"/>
  <c r="CMO2" i="37"/>
  <c r="CMG2" i="37"/>
  <c r="CMF2" i="37"/>
  <c r="CME2" i="37"/>
  <c r="CMD2" i="37"/>
  <c r="CMC2" i="37"/>
  <c r="CLR2" i="37"/>
  <c r="CLS2" i="37"/>
  <c r="CLT2" i="37"/>
  <c r="CLU2" i="37"/>
  <c r="CLV2" i="37"/>
  <c r="CLW2" i="37"/>
  <c r="CLX2" i="37"/>
  <c r="CLY2" i="37"/>
  <c r="CLZ2" i="37"/>
  <c r="CMA2" i="37"/>
  <c r="CMB2" i="37"/>
  <c r="CLQ2" i="37"/>
  <c r="CLF2" i="37"/>
  <c r="CLG2" i="37"/>
  <c r="CLH2" i="37"/>
  <c r="CLI2" i="37"/>
  <c r="CLJ2" i="37"/>
  <c r="CLK2" i="37"/>
  <c r="CLL2" i="37"/>
  <c r="CLM2" i="37"/>
  <c r="CLN2" i="37"/>
  <c r="CLO2" i="37"/>
  <c r="CLP2" i="37"/>
  <c r="CLE2" i="37"/>
  <c r="BS12" i="37"/>
  <c r="CKT2" i="37"/>
  <c r="CKU2" i="37"/>
  <c r="CKV2" i="37"/>
  <c r="CKW2" i="37"/>
  <c r="CKX2" i="37"/>
  <c r="CKY2" i="37"/>
  <c r="CKZ2" i="37"/>
  <c r="CLA2" i="37"/>
  <c r="CLB2" i="37"/>
  <c r="CLC2" i="37"/>
  <c r="CLD2" i="37"/>
  <c r="BS11" i="37"/>
  <c r="CKS2" i="37"/>
  <c r="BS10" i="37"/>
  <c r="BS9" i="37"/>
  <c r="CKH2" i="37"/>
  <c r="CKI2" i="37"/>
  <c r="CKJ2" i="37"/>
  <c r="CKK2" i="37"/>
  <c r="CKL2" i="37"/>
  <c r="CKM2" i="37"/>
  <c r="CKN2" i="37"/>
  <c r="CKO2" i="37"/>
  <c r="CKP2" i="37"/>
  <c r="CKQ2" i="37"/>
  <c r="CKR2" i="37"/>
  <c r="BS8" i="37"/>
  <c r="BS7" i="37"/>
  <c r="CKG2" i="37"/>
  <c r="BS6" i="37"/>
  <c r="BS5" i="37"/>
  <c r="CJV2" i="37"/>
  <c r="CJW2" i="37"/>
  <c r="CJX2" i="37"/>
  <c r="CJY2" i="37"/>
  <c r="CJZ2" i="37"/>
  <c r="CKA2" i="37"/>
  <c r="CKB2" i="37"/>
  <c r="CKC2" i="37"/>
  <c r="CKD2" i="37"/>
  <c r="CKE2" i="37"/>
  <c r="CKF2" i="37"/>
  <c r="CJU2" i="37"/>
  <c r="CJJ2" i="37"/>
  <c r="CJK2" i="37"/>
  <c r="CJL2" i="37"/>
  <c r="CJM2" i="37"/>
  <c r="CJN2" i="37"/>
  <c r="CJO2" i="37"/>
  <c r="CJP2" i="37"/>
  <c r="CJQ2" i="37"/>
  <c r="CJR2" i="37"/>
  <c r="CJS2" i="37"/>
  <c r="CJT2" i="37"/>
  <c r="CJI2" i="37"/>
  <c r="CJH2" i="37"/>
  <c r="CJG2" i="37"/>
  <c r="CJF2" i="37"/>
  <c r="CJE2" i="37"/>
  <c r="CIT2" i="37"/>
  <c r="CIU2" i="37"/>
  <c r="CIV2" i="37"/>
  <c r="CIW2" i="37"/>
  <c r="CIX2" i="37"/>
  <c r="CIY2" i="37"/>
  <c r="CIZ2" i="37"/>
  <c r="CJA2" i="37"/>
  <c r="CJB2" i="37"/>
  <c r="CJC2" i="37"/>
  <c r="CJD2" i="37"/>
  <c r="CO21" i="37"/>
  <c r="CP21" i="37"/>
  <c r="CR21" i="37"/>
  <c r="CS21" i="37"/>
  <c r="CU21" i="37"/>
  <c r="CV21" i="37"/>
  <c r="CX21" i="37"/>
  <c r="CY21" i="37"/>
  <c r="DA21" i="37"/>
  <c r="DB21" i="37"/>
  <c r="DD21" i="37"/>
  <c r="DE21" i="37"/>
  <c r="DG21" i="37"/>
  <c r="CIS2" i="37"/>
  <c r="CO20" i="37"/>
  <c r="CP20" i="37"/>
  <c r="CR20" i="37"/>
  <c r="CS20" i="37"/>
  <c r="CU20" i="37"/>
  <c r="CV20" i="37"/>
  <c r="CX20" i="37"/>
  <c r="CY20" i="37"/>
  <c r="DA20" i="37"/>
  <c r="DB20" i="37"/>
  <c r="DD20" i="37"/>
  <c r="DE20" i="37"/>
  <c r="DG20" i="37"/>
  <c r="CO19" i="37"/>
  <c r="CP19" i="37"/>
  <c r="CR19" i="37"/>
  <c r="CS19" i="37"/>
  <c r="CU19" i="37"/>
  <c r="CV19" i="37"/>
  <c r="CX19" i="37"/>
  <c r="CY19" i="37"/>
  <c r="DA19" i="37"/>
  <c r="DB19" i="37"/>
  <c r="DD19" i="37"/>
  <c r="DE19" i="37"/>
  <c r="DG19" i="37"/>
  <c r="CO18" i="37"/>
  <c r="CP18" i="37"/>
  <c r="CR18" i="37"/>
  <c r="CS18" i="37"/>
  <c r="CU18" i="37"/>
  <c r="CV18" i="37"/>
  <c r="CX18" i="37"/>
  <c r="CY18" i="37"/>
  <c r="DA18" i="37"/>
  <c r="DB18" i="37"/>
  <c r="DD18" i="37"/>
  <c r="DE18" i="37"/>
  <c r="DG18" i="37"/>
  <c r="CIH2" i="37"/>
  <c r="CII2" i="37"/>
  <c r="CIJ2" i="37"/>
  <c r="CIK2" i="37"/>
  <c r="CIL2" i="37"/>
  <c r="CIM2" i="37"/>
  <c r="CIN2" i="37"/>
  <c r="CIO2" i="37"/>
  <c r="CIP2" i="37"/>
  <c r="CIQ2" i="37"/>
  <c r="CIR2" i="37"/>
  <c r="CO17" i="37"/>
  <c r="CP17" i="37"/>
  <c r="CR17" i="37"/>
  <c r="CS17" i="37"/>
  <c r="CU17" i="37"/>
  <c r="CV17" i="37"/>
  <c r="CX17" i="37"/>
  <c r="CY17" i="37"/>
  <c r="DA17" i="37"/>
  <c r="DB17" i="37"/>
  <c r="DD17" i="37"/>
  <c r="DE17" i="37"/>
  <c r="DG17" i="37"/>
  <c r="CO16" i="37"/>
  <c r="CP16" i="37"/>
  <c r="CR16" i="37"/>
  <c r="CS16" i="37"/>
  <c r="CU16" i="37"/>
  <c r="CV16" i="37"/>
  <c r="CX16" i="37"/>
  <c r="CY16" i="37"/>
  <c r="DA16" i="37"/>
  <c r="DB16" i="37"/>
  <c r="DD16" i="37"/>
  <c r="DE16" i="37"/>
  <c r="DG16" i="37"/>
  <c r="CIG2" i="37"/>
  <c r="CO15" i="37"/>
  <c r="CP15" i="37"/>
  <c r="CR15" i="37"/>
  <c r="CS15" i="37"/>
  <c r="CU15" i="37"/>
  <c r="CV15" i="37"/>
  <c r="CX15" i="37"/>
  <c r="CY15" i="37"/>
  <c r="DA15" i="37"/>
  <c r="DB15" i="37"/>
  <c r="DD15" i="37"/>
  <c r="DE15" i="37"/>
  <c r="DG15" i="37"/>
  <c r="CO14" i="37"/>
  <c r="CP14" i="37"/>
  <c r="CR14" i="37"/>
  <c r="CS14" i="37"/>
  <c r="CU14" i="37"/>
  <c r="CV14" i="37"/>
  <c r="CX14" i="37"/>
  <c r="CY14" i="37"/>
  <c r="DA14" i="37"/>
  <c r="DB14" i="37"/>
  <c r="DD14" i="37"/>
  <c r="DE14" i="37"/>
  <c r="DG14" i="37"/>
  <c r="CO13" i="37"/>
  <c r="CP13" i="37"/>
  <c r="CR13" i="37"/>
  <c r="CS13" i="37"/>
  <c r="CU13" i="37"/>
  <c r="CV13" i="37"/>
  <c r="CX13" i="37"/>
  <c r="CY13" i="37"/>
  <c r="DA13" i="37"/>
  <c r="DB13" i="37"/>
  <c r="DD13" i="37"/>
  <c r="DE13" i="37"/>
  <c r="DG13" i="37"/>
  <c r="CHV2" i="37"/>
  <c r="CHW2" i="37"/>
  <c r="CHX2" i="37"/>
  <c r="CHY2" i="37"/>
  <c r="CHZ2" i="37"/>
  <c r="CIA2" i="37"/>
  <c r="CIB2" i="37"/>
  <c r="CIC2" i="37"/>
  <c r="CID2" i="37"/>
  <c r="CIE2" i="37"/>
  <c r="CIF2" i="37"/>
  <c r="CO12" i="37"/>
  <c r="CP12" i="37"/>
  <c r="CR12" i="37"/>
  <c r="CS12" i="37"/>
  <c r="CU12" i="37"/>
  <c r="CV12" i="37"/>
  <c r="CX12" i="37"/>
  <c r="CY12" i="37"/>
  <c r="DA12" i="37"/>
  <c r="DB12" i="37"/>
  <c r="DD12" i="37"/>
  <c r="DE12" i="37"/>
  <c r="DG12" i="37"/>
  <c r="CO11" i="37"/>
  <c r="CP11" i="37"/>
  <c r="CR11" i="37"/>
  <c r="CS11" i="37"/>
  <c r="CU11" i="37"/>
  <c r="CV11" i="37"/>
  <c r="CX11" i="37"/>
  <c r="CY11" i="37"/>
  <c r="DA11" i="37"/>
  <c r="DB11" i="37"/>
  <c r="DD11" i="37"/>
  <c r="DE11" i="37"/>
  <c r="DG11" i="37"/>
  <c r="CHU2" i="37"/>
  <c r="CO10" i="37"/>
  <c r="CP10" i="37"/>
  <c r="CR10" i="37"/>
  <c r="CS10" i="37"/>
  <c r="CU10" i="37"/>
  <c r="CV10" i="37"/>
  <c r="CX10" i="37"/>
  <c r="CY10" i="37"/>
  <c r="DA10" i="37"/>
  <c r="DB10" i="37"/>
  <c r="DD10" i="37"/>
  <c r="DE10" i="37"/>
  <c r="DG10" i="37"/>
  <c r="CO9" i="37"/>
  <c r="CP9" i="37"/>
  <c r="CR9" i="37"/>
  <c r="CS9" i="37"/>
  <c r="CU9" i="37"/>
  <c r="CV9" i="37"/>
  <c r="CX9" i="37"/>
  <c r="CY9" i="37"/>
  <c r="DA9" i="37"/>
  <c r="DB9" i="37"/>
  <c r="DD9" i="37"/>
  <c r="DE9" i="37"/>
  <c r="DG9" i="37"/>
  <c r="CHJ2" i="37"/>
  <c r="CHK2" i="37"/>
  <c r="CHL2" i="37"/>
  <c r="CHM2" i="37"/>
  <c r="CHN2" i="37"/>
  <c r="CHO2" i="37"/>
  <c r="CHP2" i="37"/>
  <c r="CHQ2" i="37"/>
  <c r="CHR2" i="37"/>
  <c r="CHS2" i="37"/>
  <c r="CHT2" i="37"/>
  <c r="CO8" i="37"/>
  <c r="CP8" i="37"/>
  <c r="CR8" i="37"/>
  <c r="CS8" i="37"/>
  <c r="CU8" i="37"/>
  <c r="CV8" i="37"/>
  <c r="CX8" i="37"/>
  <c r="CY8" i="37"/>
  <c r="DA8" i="37"/>
  <c r="DB8" i="37"/>
  <c r="DD8" i="37"/>
  <c r="DE8" i="37"/>
  <c r="DG8" i="37"/>
  <c r="CO7" i="37"/>
  <c r="CP7" i="37"/>
  <c r="CR7" i="37"/>
  <c r="CS7" i="37"/>
  <c r="CU7" i="37"/>
  <c r="CV7" i="37"/>
  <c r="CX7" i="37"/>
  <c r="CY7" i="37"/>
  <c r="DA7" i="37"/>
  <c r="DB7" i="37"/>
  <c r="DD7" i="37"/>
  <c r="DE7" i="37"/>
  <c r="DG7" i="37"/>
  <c r="CO6" i="37"/>
  <c r="CP6" i="37"/>
  <c r="CR6" i="37"/>
  <c r="CS6" i="37"/>
  <c r="CU6" i="37"/>
  <c r="CV6" i="37"/>
  <c r="CX6" i="37"/>
  <c r="CY6" i="37"/>
  <c r="DA6" i="37"/>
  <c r="DB6" i="37"/>
  <c r="DD6" i="37"/>
  <c r="DE6" i="37"/>
  <c r="DG6" i="37"/>
  <c r="CHI2" i="37"/>
  <c r="CO5" i="37"/>
  <c r="CP5" i="37"/>
  <c r="CR5" i="37"/>
  <c r="CS5" i="37"/>
  <c r="CU5" i="37"/>
  <c r="CV5" i="37"/>
  <c r="CX5" i="37"/>
  <c r="CY5" i="37"/>
  <c r="DA5" i="37"/>
  <c r="DB5" i="37"/>
  <c r="DD5" i="37"/>
  <c r="DE5" i="37"/>
  <c r="DG5" i="37"/>
  <c r="CO4" i="37"/>
  <c r="CP4" i="37"/>
  <c r="CR4" i="37"/>
  <c r="CS4" i="37"/>
  <c r="CU4" i="37"/>
  <c r="CV4" i="37"/>
  <c r="CX4" i="37"/>
  <c r="CY4" i="37"/>
  <c r="DA4" i="37"/>
  <c r="DB4" i="37"/>
  <c r="DD4" i="37"/>
  <c r="DE4" i="37"/>
  <c r="DG4" i="37"/>
  <c r="CN21" i="37"/>
  <c r="CN20" i="37"/>
  <c r="CN19" i="37"/>
  <c r="CGX2" i="37"/>
  <c r="CGY2" i="37"/>
  <c r="CGZ2" i="37"/>
  <c r="CHA2" i="37"/>
  <c r="CHB2" i="37"/>
  <c r="CHC2" i="37"/>
  <c r="CHD2" i="37"/>
  <c r="CHE2" i="37"/>
  <c r="CHF2" i="37"/>
  <c r="CHG2" i="37"/>
  <c r="CHH2" i="37"/>
  <c r="CN18" i="37"/>
  <c r="CGW2" i="37"/>
  <c r="CGL2" i="37"/>
  <c r="CGM2" i="37"/>
  <c r="CGN2" i="37"/>
  <c r="CGO2" i="37"/>
  <c r="CGP2" i="37"/>
  <c r="CGQ2" i="37"/>
  <c r="CGR2" i="37"/>
  <c r="CGS2" i="37"/>
  <c r="CGT2" i="37"/>
  <c r="CGU2" i="37"/>
  <c r="CGV2" i="37"/>
  <c r="CN17" i="37"/>
  <c r="CGK2" i="37"/>
  <c r="CN16" i="37"/>
  <c r="CGJ2" i="37"/>
  <c r="CN15" i="37"/>
  <c r="CGI2" i="37"/>
  <c r="CGH2" i="37"/>
  <c r="CN14" i="37"/>
  <c r="CGG2" i="37"/>
  <c r="CN13" i="37"/>
  <c r="CFV2" i="37"/>
  <c r="CFW2" i="37"/>
  <c r="CFX2" i="37"/>
  <c r="CFY2" i="37"/>
  <c r="CFZ2" i="37"/>
  <c r="CGA2" i="37"/>
  <c r="CGB2" i="37"/>
  <c r="CGC2" i="37"/>
  <c r="CGD2" i="37"/>
  <c r="CGE2" i="37"/>
  <c r="CGF2" i="37"/>
  <c r="CFU2" i="37"/>
  <c r="CN12" i="37"/>
  <c r="CN11" i="37"/>
  <c r="CN10" i="37"/>
  <c r="CN9" i="37"/>
  <c r="CFJ2" i="37"/>
  <c r="CFK2" i="37"/>
  <c r="CFL2" i="37"/>
  <c r="CFM2" i="37"/>
  <c r="CFN2" i="37"/>
  <c r="CFO2" i="37"/>
  <c r="CFP2" i="37"/>
  <c r="CFQ2" i="37"/>
  <c r="CFR2" i="37"/>
  <c r="CFS2" i="37"/>
  <c r="CFT2" i="37"/>
  <c r="CN8" i="37"/>
  <c r="CFI2" i="37"/>
  <c r="CN7" i="37"/>
  <c r="CEX2" i="37"/>
  <c r="CEY2" i="37"/>
  <c r="CEZ2" i="37"/>
  <c r="CFA2" i="37"/>
  <c r="CFB2" i="37"/>
  <c r="CFC2" i="37"/>
  <c r="CFD2" i="37"/>
  <c r="CFE2" i="37"/>
  <c r="CFF2" i="37"/>
  <c r="CFG2" i="37"/>
  <c r="CFH2" i="37"/>
  <c r="CEW2" i="37"/>
  <c r="CN6" i="37"/>
  <c r="CEL2" i="37"/>
  <c r="CEM2" i="37"/>
  <c r="CEN2" i="37"/>
  <c r="CEO2" i="37"/>
  <c r="CEP2" i="37"/>
  <c r="CEQ2" i="37"/>
  <c r="CER2" i="37"/>
  <c r="CES2" i="37"/>
  <c r="CET2" i="37"/>
  <c r="CEU2" i="37"/>
  <c r="CEV2" i="37"/>
  <c r="CEK2" i="37"/>
  <c r="CN5" i="37"/>
  <c r="CDZ2" i="37"/>
  <c r="CEA2" i="37"/>
  <c r="CEB2" i="37"/>
  <c r="CEC2" i="37"/>
  <c r="CED2" i="37"/>
  <c r="CEE2" i="37"/>
  <c r="CEF2" i="37"/>
  <c r="CEG2" i="37"/>
  <c r="CEH2" i="37"/>
  <c r="CEI2" i="37"/>
  <c r="CEJ2" i="37"/>
  <c r="CN4" i="37"/>
  <c r="CDY2" i="37"/>
  <c r="CDL2" i="37"/>
  <c r="CDN2" i="37"/>
  <c r="CDO2" i="37"/>
  <c r="CDP2" i="37"/>
  <c r="CDQ2" i="37"/>
  <c r="CDR2" i="37"/>
  <c r="CDS2" i="37"/>
  <c r="CDT2" i="37"/>
  <c r="CDU2" i="37"/>
  <c r="CDV2" i="37"/>
  <c r="CDW2" i="37"/>
  <c r="CDX2" i="37"/>
  <c r="CDM2" i="37"/>
  <c r="BOH2" i="37"/>
  <c r="BOI2" i="37"/>
  <c r="BOJ2" i="37"/>
  <c r="BOK2" i="37"/>
  <c r="BOL2" i="37"/>
  <c r="BOM2" i="37"/>
  <c r="BON2" i="37"/>
  <c r="BOO2" i="37"/>
  <c r="BOP2" i="37"/>
  <c r="BOQ2" i="37"/>
  <c r="BOR2" i="37"/>
  <c r="BOG2" i="37"/>
  <c r="BNV2" i="37"/>
  <c r="BNW2" i="37"/>
  <c r="BNX2" i="37"/>
  <c r="BNY2" i="37"/>
  <c r="BNZ2" i="37"/>
  <c r="BOA2" i="37"/>
  <c r="BOB2" i="37"/>
  <c r="BOC2" i="37"/>
  <c r="BOD2" i="37"/>
  <c r="BOE2" i="37"/>
  <c r="BOF2" i="37"/>
  <c r="BNU2" i="37"/>
  <c r="CO3" i="37"/>
  <c r="CP3" i="37"/>
  <c r="CR3" i="37"/>
  <c r="CS3" i="37"/>
  <c r="CU3" i="37"/>
  <c r="CV3" i="37"/>
  <c r="CX3" i="37"/>
  <c r="CY3" i="37"/>
  <c r="DA3" i="37"/>
  <c r="DB3" i="37"/>
  <c r="DD3" i="37"/>
  <c r="DE3" i="37"/>
  <c r="DG3" i="37"/>
  <c r="CDK2" i="37"/>
  <c r="CDJ2" i="37"/>
  <c r="CDI2" i="37"/>
  <c r="CCX2" i="37"/>
  <c r="CCY2" i="37"/>
  <c r="CCZ2" i="37"/>
  <c r="CDA2" i="37"/>
  <c r="CDB2" i="37"/>
  <c r="CDC2" i="37"/>
  <c r="CDD2" i="37"/>
  <c r="CDE2" i="37"/>
  <c r="CDF2" i="37"/>
  <c r="CDG2" i="37"/>
  <c r="CDH2" i="37"/>
  <c r="CCW2" i="37"/>
  <c r="CCL2" i="37"/>
  <c r="CCM2" i="37"/>
  <c r="CCN2" i="37"/>
  <c r="CCO2" i="37"/>
  <c r="CCP2" i="37"/>
  <c r="CCQ2" i="37"/>
  <c r="CCR2" i="37"/>
  <c r="CCS2" i="37"/>
  <c r="CCT2" i="37"/>
  <c r="CCU2" i="37"/>
  <c r="CCV2" i="37"/>
  <c r="CCK2" i="37"/>
  <c r="CBZ2" i="37"/>
  <c r="CCA2" i="37"/>
  <c r="CCB2" i="37"/>
  <c r="CCC2" i="37"/>
  <c r="CCD2" i="37"/>
  <c r="CCE2" i="37"/>
  <c r="CCF2" i="37"/>
  <c r="CCG2" i="37"/>
  <c r="CCH2" i="37"/>
  <c r="CCI2" i="37"/>
  <c r="CCJ2" i="37"/>
  <c r="CBY2" i="37"/>
  <c r="CBN2" i="37"/>
  <c r="CBO2" i="37"/>
  <c r="CBP2" i="37"/>
  <c r="CBQ2" i="37"/>
  <c r="CBR2" i="37"/>
  <c r="CBS2" i="37"/>
  <c r="CBT2" i="37"/>
  <c r="CBU2" i="37"/>
  <c r="CBV2" i="37"/>
  <c r="CBW2" i="37"/>
  <c r="CBX2" i="37"/>
  <c r="CBM2" i="37"/>
  <c r="CBC2" i="37"/>
  <c r="CBD2" i="37"/>
  <c r="CBE2" i="37"/>
  <c r="CBF2" i="37"/>
  <c r="CBG2" i="37"/>
  <c r="CBH2" i="37"/>
  <c r="CBI2" i="37"/>
  <c r="CBJ2" i="37"/>
  <c r="CBK2" i="37"/>
  <c r="CBL2" i="37"/>
  <c r="CBB2" i="37"/>
  <c r="CBA2" i="37"/>
  <c r="CAP2" i="37"/>
  <c r="CAQ2" i="37"/>
  <c r="CAR2" i="37"/>
  <c r="CAS2" i="37"/>
  <c r="CAT2" i="37"/>
  <c r="CAU2" i="37"/>
  <c r="CAV2" i="37"/>
  <c r="CAW2" i="37"/>
  <c r="CAX2" i="37"/>
  <c r="CAY2" i="37"/>
  <c r="CAZ2" i="37"/>
  <c r="CAO2" i="37"/>
  <c r="CAN2" i="37"/>
  <c r="CAM2" i="37"/>
  <c r="CN3" i="37"/>
  <c r="CAL2" i="37"/>
  <c r="CAK2" i="37"/>
  <c r="BZZ2" i="37"/>
  <c r="CAA2" i="37"/>
  <c r="CAB2" i="37"/>
  <c r="CAC2" i="37"/>
  <c r="CAD2" i="37"/>
  <c r="CAE2" i="37"/>
  <c r="CAF2" i="37"/>
  <c r="CAG2" i="37"/>
  <c r="CAH2" i="37"/>
  <c r="CAI2" i="37"/>
  <c r="CAJ2" i="37"/>
  <c r="BZY2" i="37"/>
  <c r="BZN2" i="37"/>
  <c r="BZO2" i="37"/>
  <c r="BZP2" i="37"/>
  <c r="BZQ2" i="37"/>
  <c r="BZR2" i="37"/>
  <c r="BZS2" i="37"/>
  <c r="BZT2" i="37"/>
  <c r="BZU2" i="37"/>
  <c r="BZV2" i="37"/>
  <c r="BZW2" i="37"/>
  <c r="BZX2" i="37"/>
  <c r="BZM2" i="37"/>
  <c r="BZB2" i="37"/>
  <c r="BZC2" i="37"/>
  <c r="BZD2" i="37"/>
  <c r="BZE2" i="37"/>
  <c r="BZF2" i="37"/>
  <c r="BZG2" i="37"/>
  <c r="BZH2" i="37"/>
  <c r="BZI2" i="37"/>
  <c r="BZJ2" i="37"/>
  <c r="BZK2" i="37"/>
  <c r="BZL2" i="37"/>
  <c r="BZA2" i="37"/>
  <c r="BYP2" i="37"/>
  <c r="BYQ2" i="37"/>
  <c r="BYR2" i="37"/>
  <c r="BYS2" i="37"/>
  <c r="BYT2" i="37"/>
  <c r="BYU2" i="37"/>
  <c r="BYV2" i="37"/>
  <c r="BYW2" i="37"/>
  <c r="BYX2" i="37"/>
  <c r="BYY2" i="37"/>
  <c r="BYZ2" i="37"/>
  <c r="BYO2" i="37"/>
  <c r="BYD2" i="37"/>
  <c r="BYE2" i="37"/>
  <c r="BYF2" i="37"/>
  <c r="BYG2" i="37"/>
  <c r="BYH2" i="37"/>
  <c r="BYI2" i="37"/>
  <c r="BYJ2" i="37"/>
  <c r="BYK2" i="37"/>
  <c r="BYL2" i="37"/>
  <c r="BYM2" i="37"/>
  <c r="BYN2" i="37"/>
  <c r="BYC2" i="37"/>
  <c r="BXR2" i="37"/>
  <c r="BXS2" i="37"/>
  <c r="BXT2" i="37"/>
  <c r="BXU2" i="37"/>
  <c r="BXV2" i="37"/>
  <c r="BXW2" i="37"/>
  <c r="BXX2" i="37"/>
  <c r="BXY2" i="37"/>
  <c r="BXZ2" i="37"/>
  <c r="BYA2" i="37"/>
  <c r="BYB2" i="37"/>
  <c r="BXQ2" i="37"/>
  <c r="BXP2" i="37"/>
  <c r="BXO2" i="37"/>
  <c r="BXN2" i="37"/>
  <c r="BXM2" i="37"/>
  <c r="BXB2" i="37"/>
  <c r="BXC2" i="37"/>
  <c r="BXD2" i="37"/>
  <c r="BXE2" i="37"/>
  <c r="BXF2" i="37"/>
  <c r="BXG2" i="37"/>
  <c r="BXH2" i="37"/>
  <c r="BXI2" i="37"/>
  <c r="BXJ2" i="37"/>
  <c r="BXK2" i="37"/>
  <c r="BXL2" i="37"/>
  <c r="BXA2" i="37"/>
  <c r="BWP2" i="37"/>
  <c r="BWQ2" i="37"/>
  <c r="BWR2" i="37"/>
  <c r="BWS2" i="37"/>
  <c r="BWT2" i="37"/>
  <c r="BWU2" i="37"/>
  <c r="BWV2" i="37"/>
  <c r="BWW2" i="37"/>
  <c r="BWX2" i="37"/>
  <c r="BWY2" i="37"/>
  <c r="BWZ2" i="37"/>
  <c r="BWO2" i="37"/>
  <c r="BWD2" i="37"/>
  <c r="BWE2" i="37"/>
  <c r="BWF2" i="37"/>
  <c r="BWG2" i="37"/>
  <c r="BWH2" i="37"/>
  <c r="BWI2" i="37"/>
  <c r="BWJ2" i="37"/>
  <c r="BWK2" i="37"/>
  <c r="BWL2" i="37"/>
  <c r="BWM2" i="37"/>
  <c r="BWN2" i="37"/>
  <c r="BWC2" i="37"/>
  <c r="BVR2" i="37"/>
  <c r="BVS2" i="37"/>
  <c r="BVT2" i="37"/>
  <c r="BVU2" i="37"/>
  <c r="BVV2" i="37"/>
  <c r="BVW2" i="37"/>
  <c r="BVX2" i="37"/>
  <c r="BVY2" i="37"/>
  <c r="BVZ2" i="37"/>
  <c r="BWA2" i="37"/>
  <c r="BWB2" i="37"/>
  <c r="BVQ2" i="37"/>
  <c r="BVF2" i="37"/>
  <c r="BVG2" i="37"/>
  <c r="BVH2" i="37"/>
  <c r="BVI2" i="37"/>
  <c r="BVJ2" i="37"/>
  <c r="BVK2" i="37"/>
  <c r="BVL2" i="37"/>
  <c r="BVM2" i="37"/>
  <c r="BVN2" i="37"/>
  <c r="BVO2" i="37"/>
  <c r="BVP2" i="37"/>
  <c r="BVE2" i="37"/>
  <c r="BUT2" i="37"/>
  <c r="BUU2" i="37"/>
  <c r="BUV2" i="37"/>
  <c r="BUW2" i="37"/>
  <c r="BUX2" i="37"/>
  <c r="BUY2" i="37"/>
  <c r="BUZ2" i="37"/>
  <c r="BVA2" i="37"/>
  <c r="BVB2" i="37"/>
  <c r="BVC2" i="37"/>
  <c r="BVD2" i="37"/>
  <c r="BUS2" i="37"/>
  <c r="BUR2" i="37"/>
  <c r="BUQ2" i="37"/>
  <c r="BUP2" i="37"/>
  <c r="BUO2" i="37"/>
  <c r="CN27" i="37"/>
  <c r="CN28" i="37" s="1"/>
  <c r="CN29" i="37" s="1"/>
  <c r="CN30" i="37" s="1"/>
  <c r="CN31" i="37" s="1"/>
  <c r="CN32" i="37" s="1"/>
  <c r="CN33" i="37" s="1"/>
  <c r="CN34" i="37" s="1"/>
  <c r="CN35" i="37" s="1"/>
  <c r="CN36" i="37" s="1"/>
  <c r="CN37" i="37" s="1"/>
  <c r="CN38" i="37" s="1"/>
  <c r="CN39" i="37" s="1"/>
  <c r="CN40" i="37" s="1"/>
  <c r="CN41" i="37" s="1"/>
  <c r="CN42" i="37" s="1"/>
  <c r="CN43" i="37" s="1"/>
  <c r="CN44" i="37" s="1"/>
  <c r="CN45" i="37" s="1"/>
  <c r="BUD2" i="37"/>
  <c r="BUE2" i="37"/>
  <c r="BUF2" i="37"/>
  <c r="BUG2" i="37"/>
  <c r="BUH2" i="37"/>
  <c r="BUI2" i="37"/>
  <c r="BUJ2" i="37"/>
  <c r="BUK2" i="37"/>
  <c r="BUL2" i="37"/>
  <c r="BUM2" i="37"/>
  <c r="BUN2" i="37"/>
  <c r="BUC2" i="37"/>
  <c r="BTR2" i="37"/>
  <c r="BTS2" i="37"/>
  <c r="BTT2" i="37"/>
  <c r="BTU2" i="37"/>
  <c r="BTV2" i="37"/>
  <c r="BTW2" i="37"/>
  <c r="BTX2" i="37"/>
  <c r="BTY2" i="37"/>
  <c r="BTZ2" i="37"/>
  <c r="BUA2" i="37"/>
  <c r="BUB2" i="37"/>
  <c r="BTQ2" i="37"/>
  <c r="BTF2" i="37"/>
  <c r="BTG2" i="37"/>
  <c r="BTH2" i="37"/>
  <c r="BTI2" i="37"/>
  <c r="BTJ2" i="37"/>
  <c r="BTK2" i="37"/>
  <c r="BTL2" i="37"/>
  <c r="BTM2" i="37"/>
  <c r="BTN2" i="37"/>
  <c r="BTO2" i="37"/>
  <c r="BTP2" i="37"/>
  <c r="BTE2" i="37"/>
  <c r="BST2" i="37"/>
  <c r="BSU2" i="37"/>
  <c r="BSV2" i="37"/>
  <c r="BSW2" i="37"/>
  <c r="BSX2" i="37"/>
  <c r="BSY2" i="37"/>
  <c r="BSZ2" i="37"/>
  <c r="BTA2" i="37"/>
  <c r="BTB2" i="37"/>
  <c r="BTC2" i="37"/>
  <c r="BTD2" i="37"/>
  <c r="BSS2" i="37"/>
  <c r="BSH2" i="37"/>
  <c r="BSI2" i="37"/>
  <c r="BSJ2" i="37"/>
  <c r="BSK2" i="37"/>
  <c r="BSL2" i="37"/>
  <c r="BSM2" i="37"/>
  <c r="BSN2" i="37"/>
  <c r="BSO2" i="37"/>
  <c r="BSP2" i="37"/>
  <c r="BSQ2" i="37"/>
  <c r="BSR2" i="37"/>
  <c r="BSG2" i="37"/>
  <c r="BRV2" i="37"/>
  <c r="BRW2" i="37"/>
  <c r="BRX2" i="37"/>
  <c r="BRY2" i="37"/>
  <c r="BRZ2" i="37"/>
  <c r="BSA2" i="37"/>
  <c r="BSB2" i="37"/>
  <c r="BSC2" i="37"/>
  <c r="BSD2" i="37"/>
  <c r="BSE2" i="37"/>
  <c r="BSF2" i="37"/>
  <c r="BRU2" i="37"/>
  <c r="BRT2" i="37"/>
  <c r="BRS2" i="37"/>
  <c r="BRR2" i="37"/>
  <c r="BRQ2" i="37"/>
  <c r="BRF2" i="37"/>
  <c r="BRG2" i="37"/>
  <c r="BRH2" i="37"/>
  <c r="BRI2" i="37"/>
  <c r="BRJ2" i="37"/>
  <c r="BRK2" i="37"/>
  <c r="BRL2" i="37"/>
  <c r="BRM2" i="37"/>
  <c r="BRN2" i="37"/>
  <c r="BRO2" i="37"/>
  <c r="BRP2" i="37"/>
  <c r="BRE2" i="37"/>
  <c r="BQT2" i="37"/>
  <c r="BQU2" i="37"/>
  <c r="BQV2" i="37"/>
  <c r="BQW2" i="37"/>
  <c r="BQX2" i="37"/>
  <c r="BQY2" i="37"/>
  <c r="BQZ2" i="37"/>
  <c r="BRA2" i="37"/>
  <c r="BRB2" i="37"/>
  <c r="BRC2" i="37"/>
  <c r="BRD2" i="37"/>
  <c r="BQS2" i="37"/>
  <c r="BQH2" i="37"/>
  <c r="BQI2" i="37"/>
  <c r="BQJ2" i="37"/>
  <c r="BQK2" i="37"/>
  <c r="BQL2" i="37"/>
  <c r="BQM2" i="37"/>
  <c r="BQN2" i="37"/>
  <c r="BQO2" i="37"/>
  <c r="BQP2" i="37"/>
  <c r="BQQ2" i="37"/>
  <c r="BQR2" i="37"/>
  <c r="BQG2" i="37"/>
  <c r="BPV2" i="37"/>
  <c r="BPW2" i="37"/>
  <c r="BPX2" i="37"/>
  <c r="BPY2" i="37"/>
  <c r="BPZ2" i="37"/>
  <c r="BQA2" i="37"/>
  <c r="BQB2" i="37"/>
  <c r="BQC2" i="37"/>
  <c r="BQD2" i="37"/>
  <c r="BQE2" i="37"/>
  <c r="BQF2" i="37"/>
  <c r="BPU2" i="37"/>
  <c r="BPJ2" i="37"/>
  <c r="BPK2" i="37"/>
  <c r="BPL2" i="37"/>
  <c r="BPM2" i="37"/>
  <c r="BPN2" i="37"/>
  <c r="BPO2" i="37"/>
  <c r="BPP2" i="37"/>
  <c r="BPQ2" i="37"/>
  <c r="BPR2" i="37"/>
  <c r="BPS2" i="37"/>
  <c r="BPT2" i="37"/>
  <c r="BPI2" i="37"/>
  <c r="BOX2" i="37"/>
  <c r="BOY2" i="37"/>
  <c r="BOZ2" i="37"/>
  <c r="BPA2" i="37"/>
  <c r="BPB2" i="37"/>
  <c r="BPC2" i="37"/>
  <c r="BPD2" i="37"/>
  <c r="BPE2" i="37"/>
  <c r="BPF2" i="37"/>
  <c r="BPG2" i="37"/>
  <c r="BPH2" i="37"/>
  <c r="BOW2" i="37"/>
  <c r="BOV2" i="37"/>
  <c r="BOU2" i="37"/>
  <c r="BOT2" i="37"/>
  <c r="BOS2" i="37"/>
  <c r="BNJ2" i="37"/>
  <c r="BNK2" i="37"/>
  <c r="BNL2" i="37"/>
  <c r="BNM2" i="37"/>
  <c r="BNN2" i="37"/>
  <c r="BNO2" i="37"/>
  <c r="BNP2" i="37"/>
  <c r="BNQ2" i="37"/>
  <c r="BNR2" i="37"/>
  <c r="BNS2" i="37"/>
  <c r="BNT2" i="37"/>
  <c r="BNI2" i="37"/>
  <c r="BMX2" i="37"/>
  <c r="BMY2" i="37"/>
  <c r="BMZ2" i="37"/>
  <c r="BNA2" i="37"/>
  <c r="BNB2" i="37"/>
  <c r="BNC2" i="37"/>
  <c r="BND2" i="37"/>
  <c r="BNE2" i="37"/>
  <c r="BNF2" i="37"/>
  <c r="BNG2" i="37"/>
  <c r="BNH2" i="37"/>
  <c r="BMW2" i="37"/>
  <c r="BMV2" i="37"/>
  <c r="BML2" i="37"/>
  <c r="BMM2" i="37"/>
  <c r="BMN2" i="37"/>
  <c r="BMO2" i="37"/>
  <c r="BMP2" i="37"/>
  <c r="BMQ2" i="37"/>
  <c r="BMR2" i="37"/>
  <c r="BMS2" i="37"/>
  <c r="BMT2" i="37"/>
  <c r="BMU2" i="37"/>
  <c r="BMK2" i="37"/>
  <c r="BLZ2" i="37"/>
  <c r="BMA2" i="37"/>
  <c r="BMB2" i="37"/>
  <c r="BMC2" i="37"/>
  <c r="BMD2" i="37"/>
  <c r="BME2" i="37"/>
  <c r="BMF2" i="37"/>
  <c r="BMG2" i="37"/>
  <c r="BMH2" i="37"/>
  <c r="BMI2" i="37"/>
  <c r="BMJ2" i="37"/>
  <c r="BLY2" i="37"/>
  <c r="BLX2" i="37"/>
  <c r="BLW2" i="37"/>
  <c r="BLV2" i="37"/>
  <c r="BLU2" i="37"/>
  <c r="BLJ2" i="37"/>
  <c r="BLK2" i="37"/>
  <c r="BLL2" i="37"/>
  <c r="BLM2" i="37"/>
  <c r="BLN2" i="37"/>
  <c r="BLO2" i="37"/>
  <c r="BLP2" i="37"/>
  <c r="BLQ2" i="37"/>
  <c r="BLR2" i="37"/>
  <c r="BLS2" i="37"/>
  <c r="BLT2" i="37"/>
  <c r="BLI2" i="37"/>
  <c r="BKX2" i="37"/>
  <c r="BKY2" i="37"/>
  <c r="BKZ2" i="37"/>
  <c r="BLA2" i="37"/>
  <c r="BLB2" i="37"/>
  <c r="BLC2" i="37"/>
  <c r="BLD2" i="37"/>
  <c r="BLE2" i="37"/>
  <c r="BLF2" i="37"/>
  <c r="BLG2" i="37"/>
  <c r="BLH2" i="37"/>
  <c r="BKW2" i="37"/>
  <c r="BKV2" i="37"/>
  <c r="BKL2" i="37"/>
  <c r="BKM2" i="37"/>
  <c r="BKN2" i="37"/>
  <c r="BKO2" i="37"/>
  <c r="BKP2" i="37"/>
  <c r="BKQ2" i="37"/>
  <c r="BKR2" i="37"/>
  <c r="BKS2" i="37"/>
  <c r="BKT2" i="37"/>
  <c r="BKU2" i="37"/>
  <c r="BKK2" i="37"/>
  <c r="BJZ2" i="37"/>
  <c r="BKA2" i="37"/>
  <c r="BKB2" i="37"/>
  <c r="BKC2" i="37"/>
  <c r="BKD2" i="37"/>
  <c r="BKE2" i="37"/>
  <c r="BKF2" i="37"/>
  <c r="BKG2" i="37"/>
  <c r="BKH2" i="37"/>
  <c r="BKI2" i="37"/>
  <c r="BKJ2" i="37"/>
  <c r="BJY2" i="37"/>
  <c r="BJN2" i="37"/>
  <c r="BJO2" i="37"/>
  <c r="BJP2" i="37"/>
  <c r="BJQ2" i="37"/>
  <c r="BJR2" i="37"/>
  <c r="BJS2" i="37"/>
  <c r="BJT2" i="37"/>
  <c r="BJU2" i="37"/>
  <c r="BJV2" i="37"/>
  <c r="BJW2" i="37"/>
  <c r="BJX2" i="37"/>
  <c r="BJM2" i="37"/>
  <c r="BJB2" i="37"/>
  <c r="BJC2" i="37"/>
  <c r="BJD2" i="37"/>
  <c r="BJE2" i="37"/>
  <c r="BJF2" i="37"/>
  <c r="BJG2" i="37"/>
  <c r="BJH2" i="37"/>
  <c r="BJI2" i="37"/>
  <c r="BJJ2" i="37"/>
  <c r="BJK2" i="37"/>
  <c r="BJL2" i="37"/>
  <c r="BJA2" i="37"/>
  <c r="BIZ2" i="37"/>
  <c r="BIY2" i="37"/>
  <c r="BIX2" i="37"/>
  <c r="BIW2" i="37"/>
  <c r="BIL2" i="37"/>
  <c r="BIM2" i="37"/>
  <c r="BIN2" i="37"/>
  <c r="BIO2" i="37"/>
  <c r="BIP2" i="37"/>
  <c r="BIQ2" i="37"/>
  <c r="BIR2" i="37"/>
  <c r="BIS2" i="37"/>
  <c r="BIT2" i="37"/>
  <c r="BIU2" i="37"/>
  <c r="BIV2" i="37"/>
  <c r="BIK2" i="37"/>
  <c r="BHZ2" i="37"/>
  <c r="BIA2" i="37"/>
  <c r="BIB2" i="37"/>
  <c r="BIC2" i="37"/>
  <c r="BID2" i="37"/>
  <c r="BIE2" i="37"/>
  <c r="BIF2" i="37"/>
  <c r="BIG2" i="37"/>
  <c r="BIH2" i="37"/>
  <c r="BII2" i="37"/>
  <c r="BIJ2" i="37"/>
  <c r="BHY2" i="37"/>
  <c r="BHN2" i="37"/>
  <c r="BHO2" i="37"/>
  <c r="BHP2" i="37"/>
  <c r="BHQ2" i="37"/>
  <c r="BHR2" i="37"/>
  <c r="BHS2" i="37"/>
  <c r="BHT2" i="37"/>
  <c r="BHU2" i="37"/>
  <c r="BHV2" i="37"/>
  <c r="BHW2" i="37"/>
  <c r="BHX2" i="37"/>
  <c r="BHM2" i="37"/>
  <c r="BHB2" i="37"/>
  <c r="BHC2" i="37"/>
  <c r="BHD2" i="37"/>
  <c r="BHE2" i="37"/>
  <c r="BHF2" i="37"/>
  <c r="BHG2" i="37"/>
  <c r="BHH2" i="37"/>
  <c r="BHI2" i="37"/>
  <c r="BHJ2" i="37"/>
  <c r="BHK2" i="37"/>
  <c r="BHL2" i="37"/>
  <c r="BHA2" i="37"/>
  <c r="BGP2" i="37"/>
  <c r="BGQ2" i="37"/>
  <c r="BGR2" i="37"/>
  <c r="BGS2" i="37"/>
  <c r="BGT2" i="37"/>
  <c r="BGU2" i="37"/>
  <c r="BGV2" i="37"/>
  <c r="BGW2" i="37"/>
  <c r="BGX2" i="37"/>
  <c r="BGY2" i="37"/>
  <c r="BGZ2" i="37"/>
  <c r="BGO2" i="37"/>
  <c r="BGI2" i="37"/>
  <c r="BGJ2" i="37"/>
  <c r="BGK2" i="37"/>
  <c r="BGL2" i="37"/>
  <c r="BGM2" i="37"/>
  <c r="BGN2" i="37"/>
  <c r="BGD2" i="37"/>
  <c r="BGE2" i="37"/>
  <c r="BGF2" i="37"/>
  <c r="BGG2" i="37"/>
  <c r="BGH2" i="37"/>
  <c r="BGC2" i="37"/>
  <c r="DI2" i="37"/>
  <c r="DJ2" i="37"/>
  <c r="DK2" i="37"/>
  <c r="DM2" i="37"/>
  <c r="DN2" i="37"/>
  <c r="DP2" i="37"/>
  <c r="DQ2" i="37"/>
  <c r="DS2" i="37"/>
  <c r="DT2" i="37"/>
  <c r="DV2" i="37"/>
  <c r="DW2" i="37"/>
  <c r="DY2" i="37"/>
  <c r="DZ2" i="37"/>
  <c r="EB2" i="37"/>
  <c r="CN2" i="37"/>
  <c r="CO2" i="37"/>
  <c r="CP2" i="37"/>
  <c r="CR2" i="37"/>
  <c r="CS2" i="37"/>
  <c r="CU2" i="37"/>
  <c r="CV2" i="37"/>
  <c r="CX2" i="37"/>
  <c r="CY2" i="37"/>
  <c r="DA2" i="37"/>
  <c r="DB2" i="37"/>
  <c r="DD2" i="37"/>
  <c r="DE2" i="37"/>
  <c r="DG2" i="37"/>
  <c r="BT4" i="37"/>
  <c r="BU4" i="37"/>
  <c r="BW4" i="37"/>
  <c r="BX4" i="37"/>
  <c r="BZ4" i="37"/>
  <c r="CA4" i="37"/>
  <c r="CC4" i="37"/>
  <c r="CD4" i="37"/>
  <c r="CF4" i="37"/>
  <c r="CG4" i="37"/>
  <c r="CI4" i="37"/>
  <c r="CJ4" i="37"/>
  <c r="CL4" i="37"/>
  <c r="BS4" i="37"/>
  <c r="BT3" i="37"/>
  <c r="BU3" i="37"/>
  <c r="BW3" i="37"/>
  <c r="BX3" i="37"/>
  <c r="BZ3" i="37"/>
  <c r="CA3" i="37"/>
  <c r="CC3" i="37"/>
  <c r="CD3" i="37"/>
  <c r="CF3" i="37"/>
  <c r="CG3" i="37"/>
  <c r="CI3" i="37"/>
  <c r="CJ3" i="37"/>
  <c r="CL3" i="37"/>
  <c r="BS3" i="37"/>
  <c r="BS2" i="37"/>
  <c r="BT2" i="37"/>
  <c r="BU2" i="37"/>
  <c r="BV2" i="37"/>
  <c r="BW2" i="37"/>
  <c r="BX2" i="37"/>
  <c r="BY2" i="37"/>
  <c r="BZ2" i="37"/>
  <c r="CA2" i="37"/>
  <c r="CC2" i="37"/>
  <c r="CD2" i="37"/>
  <c r="CF2" i="37"/>
  <c r="CG2" i="37"/>
  <c r="CI2" i="37"/>
  <c r="CJ2" i="37"/>
  <c r="CL2" i="37"/>
  <c r="BR2" i="37"/>
  <c r="BQ2" i="37"/>
  <c r="BP2" i="37"/>
  <c r="BO2" i="37"/>
  <c r="BM2" i="37"/>
  <c r="BL2" i="37"/>
  <c r="BK2" i="37"/>
  <c r="BJ2" i="37"/>
  <c r="BI2" i="37"/>
  <c r="BH2" i="37"/>
  <c r="BG2" i="37"/>
  <c r="BF2" i="37"/>
  <c r="BE2" i="37"/>
  <c r="BD2" i="37"/>
  <c r="BC2" i="37"/>
  <c r="BB2" i="37"/>
  <c r="BA2" i="37"/>
  <c r="AZ2" i="37"/>
  <c r="AY2" i="37"/>
  <c r="AU2" i="37"/>
  <c r="AV2" i="37"/>
  <c r="AW2" i="37"/>
  <c r="AT2" i="37"/>
  <c r="BGB2" i="37"/>
  <c r="BGA2" i="37"/>
  <c r="BFZ2" i="37"/>
  <c r="BFY2" i="37"/>
  <c r="BFX2" i="37"/>
  <c r="BFL2" i="37"/>
  <c r="BFM2" i="37"/>
  <c r="BFN2" i="37"/>
  <c r="BFO2" i="37"/>
  <c r="BFP2" i="37"/>
  <c r="BFQ2" i="37"/>
  <c r="BFR2" i="37"/>
  <c r="BFS2" i="37"/>
  <c r="BFT2" i="37"/>
  <c r="BFU2" i="37"/>
  <c r="BFV2" i="37"/>
  <c r="BFW2" i="37"/>
  <c r="BFK2" i="37"/>
  <c r="BFJ2" i="37"/>
  <c r="BFI2" i="37"/>
  <c r="BEW2" i="37"/>
  <c r="BEX2" i="37"/>
  <c r="BEY2" i="37"/>
  <c r="BEZ2" i="37"/>
  <c r="BFA2" i="37"/>
  <c r="BFB2" i="37"/>
  <c r="BFC2" i="37"/>
  <c r="BFD2" i="37"/>
  <c r="BFE2" i="37"/>
  <c r="BFF2" i="37"/>
  <c r="BFG2" i="37"/>
  <c r="BFH2" i="37"/>
  <c r="BEV2" i="37"/>
  <c r="BEU2" i="37"/>
  <c r="BET2" i="37"/>
  <c r="BEH2" i="37"/>
  <c r="BEI2" i="37"/>
  <c r="BEJ2" i="37"/>
  <c r="BEK2" i="37"/>
  <c r="BEL2" i="37"/>
  <c r="BEM2" i="37"/>
  <c r="BEN2" i="37"/>
  <c r="BEO2" i="37"/>
  <c r="BEP2" i="37"/>
  <c r="BEQ2" i="37"/>
  <c r="BER2" i="37"/>
  <c r="BES2" i="37"/>
  <c r="BEG2" i="37"/>
  <c r="BEF2" i="37"/>
  <c r="BEE2" i="37"/>
  <c r="BED2" i="37"/>
  <c r="BDS2" i="37"/>
  <c r="BDT2" i="37"/>
  <c r="BDU2" i="37"/>
  <c r="BDV2" i="37"/>
  <c r="BDW2" i="37"/>
  <c r="BDX2" i="37"/>
  <c r="BDY2" i="37"/>
  <c r="BDZ2" i="37"/>
  <c r="BEA2" i="37"/>
  <c r="BEB2" i="37"/>
  <c r="BEC2" i="37"/>
  <c r="BDR2" i="37"/>
  <c r="BDQ2" i="37"/>
  <c r="BDP2" i="37"/>
  <c r="BDD2" i="37"/>
  <c r="BDE2" i="37"/>
  <c r="BDF2" i="37"/>
  <c r="BDG2" i="37"/>
  <c r="BDH2" i="37"/>
  <c r="BDI2" i="37"/>
  <c r="BDJ2" i="37"/>
  <c r="BDK2" i="37"/>
  <c r="BDL2" i="37"/>
  <c r="BDM2" i="37"/>
  <c r="BDN2" i="37"/>
  <c r="BDO2" i="37"/>
  <c r="BDC2" i="37"/>
  <c r="BDB2" i="37"/>
  <c r="BDA2" i="37"/>
  <c r="BCO2" i="37"/>
  <c r="BCP2" i="37"/>
  <c r="BCQ2" i="37"/>
  <c r="BCR2" i="37"/>
  <c r="BCS2" i="37"/>
  <c r="BCT2" i="37"/>
  <c r="BCU2" i="37"/>
  <c r="BCV2" i="37"/>
  <c r="BCW2" i="37"/>
  <c r="BCX2" i="37"/>
  <c r="BCY2" i="37"/>
  <c r="BCZ2" i="37"/>
  <c r="BCN2" i="37"/>
  <c r="BCM2" i="37"/>
  <c r="BCL2" i="37"/>
  <c r="BBZ2" i="37"/>
  <c r="BCA2" i="37"/>
  <c r="BCB2" i="37"/>
  <c r="BCC2" i="37"/>
  <c r="BCD2" i="37"/>
  <c r="BCE2" i="37"/>
  <c r="BCF2" i="37"/>
  <c r="BCG2" i="37"/>
  <c r="BCH2" i="37"/>
  <c r="BCI2" i="37"/>
  <c r="BCJ2" i="37"/>
  <c r="BCK2" i="37"/>
  <c r="BBY2" i="37"/>
  <c r="BBX2" i="37"/>
  <c r="BBW2" i="37"/>
  <c r="BBK2" i="37"/>
  <c r="BBL2" i="37"/>
  <c r="BBM2" i="37"/>
  <c r="BBN2" i="37"/>
  <c r="BBO2" i="37"/>
  <c r="BBP2" i="37"/>
  <c r="BBQ2" i="37"/>
  <c r="BBR2" i="37"/>
  <c r="BBS2" i="37"/>
  <c r="BBT2" i="37"/>
  <c r="BBU2" i="37"/>
  <c r="BBV2" i="37"/>
  <c r="BBJ2" i="37"/>
  <c r="BBI2" i="37"/>
  <c r="BAV2" i="37" l="1"/>
  <c r="BAW2" i="37"/>
  <c r="BAX2" i="37"/>
  <c r="BAY2" i="37"/>
  <c r="BAZ2" i="37"/>
  <c r="BBA2" i="37"/>
  <c r="BBB2" i="37"/>
  <c r="BBC2" i="37"/>
  <c r="BBD2" i="37"/>
  <c r="BBE2" i="37"/>
  <c r="BBF2" i="37"/>
  <c r="BBG2" i="37"/>
  <c r="BBH2" i="37"/>
  <c r="BAU2" i="37"/>
  <c r="BAT2" i="37"/>
  <c r="BAS2" i="37"/>
  <c r="BAG2" i="37"/>
  <c r="BAH2" i="37"/>
  <c r="BAI2" i="37"/>
  <c r="BAJ2" i="37"/>
  <c r="BAK2" i="37"/>
  <c r="BAL2" i="37"/>
  <c r="BAM2" i="37"/>
  <c r="BAN2" i="37"/>
  <c r="BAO2" i="37"/>
  <c r="BAP2" i="37"/>
  <c r="BAQ2" i="37"/>
  <c r="BAR2" i="37"/>
  <c r="BAF2" i="37"/>
  <c r="BAE2" i="37"/>
  <c r="BAD2" i="37"/>
  <c r="AZR2" i="37"/>
  <c r="AZS2" i="37"/>
  <c r="AZT2" i="37"/>
  <c r="AZU2" i="37"/>
  <c r="AZV2" i="37"/>
  <c r="AZW2" i="37"/>
  <c r="AZX2" i="37"/>
  <c r="AZY2" i="37"/>
  <c r="AZZ2" i="37"/>
  <c r="BAA2" i="37"/>
  <c r="BAB2" i="37"/>
  <c r="BAC2" i="37"/>
  <c r="AZP2" i="37"/>
  <c r="APT2" i="37"/>
  <c r="APS2" i="37"/>
  <c r="APH2" i="37"/>
  <c r="API2" i="37"/>
  <c r="APJ2" i="37"/>
  <c r="APK2" i="37"/>
  <c r="APL2" i="37"/>
  <c r="APM2" i="37"/>
  <c r="APN2" i="37"/>
  <c r="APO2" i="37"/>
  <c r="APP2" i="37"/>
  <c r="APQ2" i="37"/>
  <c r="APR2" i="37"/>
  <c r="APE2" i="37"/>
  <c r="AOT2" i="37"/>
  <c r="AOU2" i="37"/>
  <c r="AOV2" i="37"/>
  <c r="AOW2" i="37"/>
  <c r="AOX2" i="37"/>
  <c r="AOY2" i="37"/>
  <c r="AOZ2" i="37"/>
  <c r="APA2" i="37"/>
  <c r="APB2" i="37"/>
  <c r="APC2" i="37"/>
  <c r="APD2" i="37"/>
  <c r="AOS2" i="37"/>
  <c r="AK3" i="37"/>
  <c r="AM3" i="37"/>
  <c r="AN3" i="37"/>
  <c r="AO3" i="37"/>
  <c r="AP3" i="37"/>
  <c r="AQ3" i="37"/>
  <c r="AK4" i="37"/>
  <c r="AM4" i="37"/>
  <c r="AN4" i="37"/>
  <c r="AO4" i="37"/>
  <c r="AP4" i="37"/>
  <c r="AQ4" i="37"/>
  <c r="AK5" i="37"/>
  <c r="AM5" i="37"/>
  <c r="AN5" i="37"/>
  <c r="AO5" i="37"/>
  <c r="AP5" i="37"/>
  <c r="AQ5" i="37"/>
  <c r="AK6" i="37"/>
  <c r="AM6" i="37"/>
  <c r="AN6" i="37"/>
  <c r="AO6" i="37"/>
  <c r="AP6" i="37"/>
  <c r="AQ6" i="37"/>
  <c r="AK7" i="37"/>
  <c r="AM7" i="37"/>
  <c r="AN7" i="37"/>
  <c r="AO7" i="37"/>
  <c r="AP7" i="37"/>
  <c r="AQ7" i="37"/>
  <c r="AK8" i="37"/>
  <c r="AM8" i="37"/>
  <c r="AN8" i="37"/>
  <c r="AO8" i="37"/>
  <c r="AP8" i="37"/>
  <c r="AQ8" i="37"/>
  <c r="AK9" i="37"/>
  <c r="AM9" i="37"/>
  <c r="AN9" i="37"/>
  <c r="AO9" i="37"/>
  <c r="AP9" i="37"/>
  <c r="AQ9" i="37"/>
  <c r="AK10" i="37"/>
  <c r="AM10" i="37"/>
  <c r="AN10" i="37"/>
  <c r="AO10" i="37"/>
  <c r="AP10" i="37"/>
  <c r="AQ10" i="37"/>
  <c r="AK11" i="37"/>
  <c r="AM11" i="37"/>
  <c r="AN11" i="37"/>
  <c r="AO11" i="37"/>
  <c r="AP11" i="37"/>
  <c r="AQ11" i="37"/>
  <c r="AK12" i="37"/>
  <c r="AM12" i="37"/>
  <c r="AN12" i="37"/>
  <c r="AO12" i="37"/>
  <c r="AP12" i="37"/>
  <c r="AQ12" i="37"/>
  <c r="AK13" i="37"/>
  <c r="AM13" i="37"/>
  <c r="AN13" i="37"/>
  <c r="AO13" i="37"/>
  <c r="AP13" i="37"/>
  <c r="AQ13" i="37"/>
  <c r="AK14" i="37"/>
  <c r="AM14" i="37"/>
  <c r="AN14" i="37"/>
  <c r="AO14" i="37"/>
  <c r="AP14" i="37"/>
  <c r="AQ14" i="37"/>
  <c r="AK15" i="37"/>
  <c r="AM15" i="37"/>
  <c r="AN15" i="37"/>
  <c r="AO15" i="37"/>
  <c r="AP15" i="37"/>
  <c r="AQ15" i="37"/>
  <c r="AK16" i="37"/>
  <c r="AM16" i="37"/>
  <c r="AN16" i="37"/>
  <c r="AO16" i="37"/>
  <c r="AP16" i="37"/>
  <c r="AQ16" i="37"/>
  <c r="AK17" i="37"/>
  <c r="AM17" i="37"/>
  <c r="AN17" i="37"/>
  <c r="AO17" i="37"/>
  <c r="AP17" i="37"/>
  <c r="AQ17" i="37"/>
  <c r="AK18" i="37"/>
  <c r="AM18" i="37"/>
  <c r="AN18" i="37"/>
  <c r="AO18" i="37"/>
  <c r="AP18" i="37"/>
  <c r="AQ18" i="37"/>
  <c r="AK19" i="37"/>
  <c r="AM19" i="37"/>
  <c r="AN19" i="37"/>
  <c r="AO19" i="37"/>
  <c r="AP19" i="37"/>
  <c r="AQ19" i="37"/>
  <c r="AK20" i="37"/>
  <c r="AM20" i="37"/>
  <c r="AN20" i="37"/>
  <c r="AO20" i="37"/>
  <c r="AP20" i="37"/>
  <c r="AQ20" i="37"/>
  <c r="AK21" i="37"/>
  <c r="AM21" i="37"/>
  <c r="AN21" i="37"/>
  <c r="AO21" i="37"/>
  <c r="AP21" i="37"/>
  <c r="AQ21" i="37"/>
  <c r="AM2" i="37"/>
  <c r="AN2" i="37"/>
  <c r="AO2" i="37"/>
  <c r="AP2" i="37"/>
  <c r="AQ2" i="37"/>
  <c r="AK2" i="37"/>
  <c r="DAN2" i="37"/>
  <c r="DAO2" i="37"/>
  <c r="DAP2" i="37"/>
  <c r="DAQ2" i="37"/>
  <c r="DAR2" i="37"/>
  <c r="DAS2" i="37"/>
  <c r="DAT2" i="37"/>
  <c r="DAU2" i="37"/>
  <c r="DAV2" i="37"/>
  <c r="DAW2" i="37"/>
  <c r="DAX2" i="37"/>
  <c r="DAY2" i="37"/>
  <c r="DAZ2" i="37"/>
  <c r="DAN3" i="37"/>
  <c r="DAO3" i="37"/>
  <c r="DAP3" i="37"/>
  <c r="DAQ3" i="37"/>
  <c r="DAR3" i="37"/>
  <c r="DAS3" i="37"/>
  <c r="DAT3" i="37"/>
  <c r="DAU3" i="37"/>
  <c r="DAV3" i="37"/>
  <c r="DAW3" i="37"/>
  <c r="DAX3" i="37"/>
  <c r="DAY3" i="37"/>
  <c r="DAZ3" i="37"/>
  <c r="DAN4" i="37"/>
  <c r="DAO4" i="37"/>
  <c r="DAP4" i="37"/>
  <c r="DAQ4" i="37"/>
  <c r="DAR4" i="37"/>
  <c r="DAS4" i="37"/>
  <c r="DAT4" i="37"/>
  <c r="DAU4" i="37"/>
  <c r="DAV4" i="37"/>
  <c r="DAW4" i="37"/>
  <c r="DAX4" i="37"/>
  <c r="DAY4" i="37"/>
  <c r="DAZ4" i="37"/>
  <c r="DAN5" i="37"/>
  <c r="DAO5" i="37"/>
  <c r="DAP5" i="37"/>
  <c r="DAQ5" i="37"/>
  <c r="DAR5" i="37"/>
  <c r="DAS5" i="37"/>
  <c r="DAT5" i="37"/>
  <c r="DAU5" i="37"/>
  <c r="DAV5" i="37"/>
  <c r="DAW5" i="37"/>
  <c r="DAX5" i="37"/>
  <c r="DAY5" i="37"/>
  <c r="DAZ5" i="37"/>
  <c r="DAN6" i="37"/>
  <c r="DAO6" i="37"/>
  <c r="DAP6" i="37"/>
  <c r="DAQ6" i="37"/>
  <c r="DAR6" i="37"/>
  <c r="DAS6" i="37"/>
  <c r="DAT6" i="37"/>
  <c r="DAU6" i="37"/>
  <c r="DAV6" i="37"/>
  <c r="DAW6" i="37"/>
  <c r="DAX6" i="37"/>
  <c r="DAY6" i="37"/>
  <c r="DAZ6" i="37"/>
  <c r="DAN7" i="37"/>
  <c r="DAO7" i="37"/>
  <c r="DAP7" i="37"/>
  <c r="DAQ7" i="37"/>
  <c r="DAR7" i="37"/>
  <c r="DAS7" i="37"/>
  <c r="DAT7" i="37"/>
  <c r="DAU7" i="37"/>
  <c r="DAV7" i="37"/>
  <c r="DAW7" i="37"/>
  <c r="DAX7" i="37"/>
  <c r="DAY7" i="37"/>
  <c r="DAZ7" i="37"/>
  <c r="DAN8" i="37"/>
  <c r="DAO8" i="37"/>
  <c r="DAP8" i="37"/>
  <c r="DAQ8" i="37"/>
  <c r="DAR8" i="37"/>
  <c r="DAS8" i="37"/>
  <c r="DAT8" i="37"/>
  <c r="DAU8" i="37"/>
  <c r="DAV8" i="37"/>
  <c r="DAW8" i="37"/>
  <c r="DAX8" i="37"/>
  <c r="DAY8" i="37"/>
  <c r="DAZ8" i="37"/>
  <c r="DAN9" i="37"/>
  <c r="DAO9" i="37"/>
  <c r="DAP9" i="37"/>
  <c r="DAQ9" i="37"/>
  <c r="DAR9" i="37"/>
  <c r="DAS9" i="37"/>
  <c r="DAT9" i="37"/>
  <c r="DAU9" i="37"/>
  <c r="DAV9" i="37"/>
  <c r="DAW9" i="37"/>
  <c r="DAX9" i="37"/>
  <c r="DAY9" i="37"/>
  <c r="DAZ9" i="37"/>
  <c r="DAN10" i="37"/>
  <c r="DAO10" i="37"/>
  <c r="DAP10" i="37"/>
  <c r="DAQ10" i="37"/>
  <c r="DAR10" i="37"/>
  <c r="DAS10" i="37"/>
  <c r="DAT10" i="37"/>
  <c r="DAU10" i="37"/>
  <c r="DAV10" i="37"/>
  <c r="DAW10" i="37"/>
  <c r="DAX10" i="37"/>
  <c r="DAY10" i="37"/>
  <c r="DAZ10" i="37"/>
  <c r="DAN11" i="37"/>
  <c r="DAO11" i="37"/>
  <c r="DAP11" i="37"/>
  <c r="DAQ11" i="37"/>
  <c r="DAR11" i="37"/>
  <c r="DAS11" i="37"/>
  <c r="DAT11" i="37"/>
  <c r="DAU11" i="37"/>
  <c r="DAV11" i="37"/>
  <c r="DAW11" i="37"/>
  <c r="DAX11" i="37"/>
  <c r="DAY11" i="37"/>
  <c r="DAZ11" i="37"/>
  <c r="DAN12" i="37"/>
  <c r="DAO12" i="37"/>
  <c r="DAP12" i="37"/>
  <c r="DAQ12" i="37"/>
  <c r="DAR12" i="37"/>
  <c r="DAS12" i="37"/>
  <c r="DAT12" i="37"/>
  <c r="DAU12" i="37"/>
  <c r="DAV12" i="37"/>
  <c r="DAW12" i="37"/>
  <c r="DAX12" i="37"/>
  <c r="DAY12" i="37"/>
  <c r="DAZ12" i="37"/>
  <c r="DAN13" i="37"/>
  <c r="DAO13" i="37"/>
  <c r="DAP13" i="37"/>
  <c r="DAQ13" i="37"/>
  <c r="DAR13" i="37"/>
  <c r="DAS13" i="37"/>
  <c r="DAT13" i="37"/>
  <c r="DAU13" i="37"/>
  <c r="DAV13" i="37"/>
  <c r="DAW13" i="37"/>
  <c r="DAX13" i="37"/>
  <c r="DAY13" i="37"/>
  <c r="DAZ13" i="37"/>
  <c r="DAN14" i="37"/>
  <c r="DAO14" i="37"/>
  <c r="DAP14" i="37"/>
  <c r="DAQ14" i="37"/>
  <c r="DAR14" i="37"/>
  <c r="DAS14" i="37"/>
  <c r="DAT14" i="37"/>
  <c r="DAU14" i="37"/>
  <c r="DAV14" i="37"/>
  <c r="DAW14" i="37"/>
  <c r="DAX14" i="37"/>
  <c r="DAY14" i="37"/>
  <c r="DAZ14" i="37"/>
  <c r="DAN15" i="37"/>
  <c r="DAO15" i="37"/>
  <c r="DAP15" i="37"/>
  <c r="DAQ15" i="37"/>
  <c r="DAR15" i="37"/>
  <c r="DAS15" i="37"/>
  <c r="DAT15" i="37"/>
  <c r="DAU15" i="37"/>
  <c r="DAV15" i="37"/>
  <c r="DAW15" i="37"/>
  <c r="DAX15" i="37"/>
  <c r="DAY15" i="37"/>
  <c r="DAZ15" i="37"/>
  <c r="DAN16" i="37"/>
  <c r="DAO16" i="37"/>
  <c r="DAP16" i="37"/>
  <c r="DAQ16" i="37"/>
  <c r="DAR16" i="37"/>
  <c r="DAS16" i="37"/>
  <c r="DAT16" i="37"/>
  <c r="DAU16" i="37"/>
  <c r="DAV16" i="37"/>
  <c r="DAW16" i="37"/>
  <c r="DAX16" i="37"/>
  <c r="DAY16" i="37"/>
  <c r="DAZ16" i="37"/>
  <c r="DAN17" i="37"/>
  <c r="DAO17" i="37"/>
  <c r="DAP17" i="37"/>
  <c r="DAQ17" i="37"/>
  <c r="DAR17" i="37"/>
  <c r="DAS17" i="37"/>
  <c r="DAT17" i="37"/>
  <c r="DAU17" i="37"/>
  <c r="DAV17" i="37"/>
  <c r="DAW17" i="37"/>
  <c r="DAX17" i="37"/>
  <c r="DAY17" i="37"/>
  <c r="DAZ17" i="37"/>
  <c r="DAN18" i="37"/>
  <c r="DAO18" i="37"/>
  <c r="DAP18" i="37"/>
  <c r="DAQ18" i="37"/>
  <c r="DAR18" i="37"/>
  <c r="DAS18" i="37"/>
  <c r="DAT18" i="37"/>
  <c r="DAU18" i="37"/>
  <c r="DAV18" i="37"/>
  <c r="DAW18" i="37"/>
  <c r="DAX18" i="37"/>
  <c r="DAY18" i="37"/>
  <c r="DAZ18" i="37"/>
  <c r="DAN19" i="37"/>
  <c r="DAO19" i="37"/>
  <c r="DAP19" i="37"/>
  <c r="DAQ19" i="37"/>
  <c r="DAR19" i="37"/>
  <c r="DAS19" i="37"/>
  <c r="DAT19" i="37"/>
  <c r="DAU19" i="37"/>
  <c r="DAV19" i="37"/>
  <c r="DAW19" i="37"/>
  <c r="DAX19" i="37"/>
  <c r="DAY19" i="37"/>
  <c r="DAZ19" i="37"/>
  <c r="DAN20" i="37"/>
  <c r="DAO20" i="37"/>
  <c r="DAP20" i="37"/>
  <c r="DAQ20" i="37"/>
  <c r="DAR20" i="37"/>
  <c r="DAS20" i="37"/>
  <c r="DAT20" i="37"/>
  <c r="DAU20" i="37"/>
  <c r="DAV20" i="37"/>
  <c r="DAW20" i="37"/>
  <c r="DAX20" i="37"/>
  <c r="DAY20" i="37"/>
  <c r="DAZ20" i="37"/>
  <c r="DAN21" i="37"/>
  <c r="DAO21" i="37"/>
  <c r="DAP21" i="37"/>
  <c r="DAQ21" i="37"/>
  <c r="DAR21" i="37"/>
  <c r="DAS21" i="37"/>
  <c r="DAU21" i="37"/>
  <c r="DAV21" i="37"/>
  <c r="DAW21" i="37"/>
  <c r="DAY21" i="37"/>
  <c r="DAZ21" i="37"/>
  <c r="DAM21" i="37"/>
  <c r="DAM20" i="37"/>
  <c r="DAM19" i="37"/>
  <c r="DAM18" i="37"/>
  <c r="DAM17" i="37"/>
  <c r="DAM16" i="37"/>
  <c r="DAM15" i="37"/>
  <c r="DAM14" i="37"/>
  <c r="DAM13" i="37"/>
  <c r="DAM12" i="37"/>
  <c r="DAM11" i="37"/>
  <c r="DAM10" i="37"/>
  <c r="DAM9" i="37"/>
  <c r="DAM8" i="37"/>
  <c r="DAM7" i="37"/>
  <c r="DAM6" i="37"/>
  <c r="DAM5" i="37"/>
  <c r="DAM4" i="37"/>
  <c r="DAM3" i="37"/>
  <c r="DAM2" i="37"/>
  <c r="CZZ2" i="37"/>
  <c r="DAA2" i="37"/>
  <c r="DAB2" i="37"/>
  <c r="DAC2" i="37"/>
  <c r="DAD2" i="37"/>
  <c r="DAE2" i="37"/>
  <c r="DAF2" i="37"/>
  <c r="DAG2" i="37"/>
  <c r="DAH2" i="37"/>
  <c r="DAI2" i="37"/>
  <c r="DAJ2" i="37"/>
  <c r="DAK2" i="37"/>
  <c r="DAL2" i="37"/>
  <c r="CZZ3" i="37"/>
  <c r="DAA3" i="37"/>
  <c r="DAB3" i="37"/>
  <c r="DAC3" i="37"/>
  <c r="DAD3" i="37"/>
  <c r="DAE3" i="37"/>
  <c r="DAF3" i="37"/>
  <c r="DAG3" i="37"/>
  <c r="DAH3" i="37"/>
  <c r="DAI3" i="37"/>
  <c r="DAJ3" i="37"/>
  <c r="DAK3" i="37"/>
  <c r="DAL3" i="37"/>
  <c r="CZZ4" i="37"/>
  <c r="DAA4" i="37"/>
  <c r="DAB4" i="37"/>
  <c r="DAC4" i="37"/>
  <c r="DAD4" i="37"/>
  <c r="DAE4" i="37"/>
  <c r="DAF4" i="37"/>
  <c r="DAG4" i="37"/>
  <c r="DAH4" i="37"/>
  <c r="DAI4" i="37"/>
  <c r="DAJ4" i="37"/>
  <c r="DAK4" i="37"/>
  <c r="DAL4" i="37"/>
  <c r="CZZ5" i="37"/>
  <c r="DAA5" i="37"/>
  <c r="DAB5" i="37"/>
  <c r="DAC5" i="37"/>
  <c r="DAD5" i="37"/>
  <c r="DAE5" i="37"/>
  <c r="DAF5" i="37"/>
  <c r="DAG5" i="37"/>
  <c r="DAH5" i="37"/>
  <c r="DAI5" i="37"/>
  <c r="DAJ5" i="37"/>
  <c r="DAK5" i="37"/>
  <c r="DAL5" i="37"/>
  <c r="CZZ6" i="37"/>
  <c r="DAA6" i="37"/>
  <c r="DAB6" i="37"/>
  <c r="DAC6" i="37"/>
  <c r="DAD6" i="37"/>
  <c r="DAE6" i="37"/>
  <c r="DAF6" i="37"/>
  <c r="DAG6" i="37"/>
  <c r="DAH6" i="37"/>
  <c r="DAI6" i="37"/>
  <c r="DAJ6" i="37"/>
  <c r="DAK6" i="37"/>
  <c r="DAL6" i="37"/>
  <c r="CZZ7" i="37"/>
  <c r="DAA7" i="37"/>
  <c r="DAB7" i="37"/>
  <c r="DAC7" i="37"/>
  <c r="DAD7" i="37"/>
  <c r="DAE7" i="37"/>
  <c r="DAF7" i="37"/>
  <c r="DAG7" i="37"/>
  <c r="DAH7" i="37"/>
  <c r="DAI7" i="37"/>
  <c r="DAJ7" i="37"/>
  <c r="DAK7" i="37"/>
  <c r="DAL7" i="37"/>
  <c r="CZZ8" i="37"/>
  <c r="DAA8" i="37"/>
  <c r="DAB8" i="37"/>
  <c r="DAC8" i="37"/>
  <c r="DAD8" i="37"/>
  <c r="DAE8" i="37"/>
  <c r="DAF8" i="37"/>
  <c r="DAG8" i="37"/>
  <c r="DAH8" i="37"/>
  <c r="DAI8" i="37"/>
  <c r="DAJ8" i="37"/>
  <c r="DAK8" i="37"/>
  <c r="DAL8" i="37"/>
  <c r="CZZ9" i="37"/>
  <c r="DAA9" i="37"/>
  <c r="DAB9" i="37"/>
  <c r="DAC9" i="37"/>
  <c r="DAD9" i="37"/>
  <c r="DAE9" i="37"/>
  <c r="DAF9" i="37"/>
  <c r="DAG9" i="37"/>
  <c r="DAH9" i="37"/>
  <c r="DAI9" i="37"/>
  <c r="DAJ9" i="37"/>
  <c r="DAK9" i="37"/>
  <c r="DAL9" i="37"/>
  <c r="CZZ10" i="37"/>
  <c r="DAA10" i="37"/>
  <c r="DAB10" i="37"/>
  <c r="DAC10" i="37"/>
  <c r="DAD10" i="37"/>
  <c r="DAE10" i="37"/>
  <c r="DAF10" i="37"/>
  <c r="DAG10" i="37"/>
  <c r="DAH10" i="37"/>
  <c r="DAI10" i="37"/>
  <c r="DAJ10" i="37"/>
  <c r="DAK10" i="37"/>
  <c r="DAL10" i="37"/>
  <c r="CZZ11" i="37"/>
  <c r="DAA11" i="37"/>
  <c r="DAB11" i="37"/>
  <c r="DAC11" i="37"/>
  <c r="DAD11" i="37"/>
  <c r="DAE11" i="37"/>
  <c r="DAF11" i="37"/>
  <c r="DAG11" i="37"/>
  <c r="DAH11" i="37"/>
  <c r="DAI11" i="37"/>
  <c r="DAJ11" i="37"/>
  <c r="DAK11" i="37"/>
  <c r="DAL11" i="37"/>
  <c r="CZZ12" i="37"/>
  <c r="DAA12" i="37"/>
  <c r="DAB12" i="37"/>
  <c r="DAC12" i="37"/>
  <c r="DAD12" i="37"/>
  <c r="DAE12" i="37"/>
  <c r="DAF12" i="37"/>
  <c r="DAG12" i="37"/>
  <c r="DAH12" i="37"/>
  <c r="DAI12" i="37"/>
  <c r="DAJ12" i="37"/>
  <c r="DAK12" i="37"/>
  <c r="DAL12" i="37"/>
  <c r="CZZ13" i="37"/>
  <c r="DAA13" i="37"/>
  <c r="DAB13" i="37"/>
  <c r="DAC13" i="37"/>
  <c r="DAD13" i="37"/>
  <c r="DAE13" i="37"/>
  <c r="DAF13" i="37"/>
  <c r="DAG13" i="37"/>
  <c r="DAH13" i="37"/>
  <c r="DAI13" i="37"/>
  <c r="DAJ13" i="37"/>
  <c r="DAK13" i="37"/>
  <c r="DAL13" i="37"/>
  <c r="CZZ14" i="37"/>
  <c r="DAA14" i="37"/>
  <c r="DAB14" i="37"/>
  <c r="DAC14" i="37"/>
  <c r="DAD14" i="37"/>
  <c r="DAE14" i="37"/>
  <c r="DAF14" i="37"/>
  <c r="DAG14" i="37"/>
  <c r="DAH14" i="37"/>
  <c r="DAI14" i="37"/>
  <c r="DAJ14" i="37"/>
  <c r="DAK14" i="37"/>
  <c r="DAL14" i="37"/>
  <c r="CZZ15" i="37"/>
  <c r="DAA15" i="37"/>
  <c r="DAB15" i="37"/>
  <c r="DAC15" i="37"/>
  <c r="DAD15" i="37"/>
  <c r="DAE15" i="37"/>
  <c r="DAF15" i="37"/>
  <c r="DAG15" i="37"/>
  <c r="DAH15" i="37"/>
  <c r="DAI15" i="37"/>
  <c r="DAJ15" i="37"/>
  <c r="DAK15" i="37"/>
  <c r="DAL15" i="37"/>
  <c r="CZZ16" i="37"/>
  <c r="DAA16" i="37"/>
  <c r="DAB16" i="37"/>
  <c r="DAC16" i="37"/>
  <c r="DAD16" i="37"/>
  <c r="DAE16" i="37"/>
  <c r="DAF16" i="37"/>
  <c r="DAG16" i="37"/>
  <c r="DAH16" i="37"/>
  <c r="DAI16" i="37"/>
  <c r="DAJ16" i="37"/>
  <c r="DAK16" i="37"/>
  <c r="DAL16" i="37"/>
  <c r="CZZ17" i="37"/>
  <c r="DAA17" i="37"/>
  <c r="DAB17" i="37"/>
  <c r="DAC17" i="37"/>
  <c r="DAD17" i="37"/>
  <c r="DAE17" i="37"/>
  <c r="DAF17" i="37"/>
  <c r="DAG17" i="37"/>
  <c r="DAH17" i="37"/>
  <c r="DAI17" i="37"/>
  <c r="DAJ17" i="37"/>
  <c r="DAK17" i="37"/>
  <c r="DAL17" i="37"/>
  <c r="CZZ18" i="37"/>
  <c r="DAA18" i="37"/>
  <c r="DAB18" i="37"/>
  <c r="DAC18" i="37"/>
  <c r="DAD18" i="37"/>
  <c r="DAE18" i="37"/>
  <c r="DAF18" i="37"/>
  <c r="DAG18" i="37"/>
  <c r="DAH18" i="37"/>
  <c r="DAI18" i="37"/>
  <c r="DAJ18" i="37"/>
  <c r="DAK18" i="37"/>
  <c r="DAL18" i="37"/>
  <c r="CZZ19" i="37"/>
  <c r="DAA19" i="37"/>
  <c r="DAB19" i="37"/>
  <c r="DAC19" i="37"/>
  <c r="DAD19" i="37"/>
  <c r="DAE19" i="37"/>
  <c r="DAF19" i="37"/>
  <c r="DAG19" i="37"/>
  <c r="DAH19" i="37"/>
  <c r="DAI19" i="37"/>
  <c r="DAJ19" i="37"/>
  <c r="DAK19" i="37"/>
  <c r="DAL19" i="37"/>
  <c r="CZZ20" i="37"/>
  <c r="DAA20" i="37"/>
  <c r="DAB20" i="37"/>
  <c r="DAC20" i="37"/>
  <c r="DAD20" i="37"/>
  <c r="DAE20" i="37"/>
  <c r="DAF20" i="37"/>
  <c r="DAG20" i="37"/>
  <c r="DAH20" i="37"/>
  <c r="DAI20" i="37"/>
  <c r="DAJ20" i="37"/>
  <c r="DAK20" i="37"/>
  <c r="DAL20" i="37"/>
  <c r="CZZ21" i="37"/>
  <c r="DAA21" i="37"/>
  <c r="DAB21" i="37"/>
  <c r="DAC21" i="37"/>
  <c r="DAD21" i="37"/>
  <c r="DAE21" i="37"/>
  <c r="DAG21" i="37"/>
  <c r="DAH21" i="37"/>
  <c r="DAI21" i="37"/>
  <c r="DAK21" i="37"/>
  <c r="DAL21" i="37"/>
  <c r="CZY21" i="37"/>
  <c r="CZY20" i="37"/>
  <c r="CZY19" i="37"/>
  <c r="CZY18" i="37"/>
  <c r="CZY17" i="37"/>
  <c r="CZY16" i="37"/>
  <c r="CZY15" i="37"/>
  <c r="CZY14" i="37"/>
  <c r="CZY13" i="37"/>
  <c r="CZY12" i="37"/>
  <c r="CZY11" i="37"/>
  <c r="CZY10" i="37"/>
  <c r="CZY9" i="37"/>
  <c r="CZY8" i="37"/>
  <c r="CZY7" i="37"/>
  <c r="CZY6" i="37"/>
  <c r="AI2" i="37"/>
  <c r="CZY5" i="37"/>
  <c r="AH2" i="37"/>
  <c r="AG2" i="37"/>
  <c r="AF2" i="37"/>
  <c r="CZY4" i="37"/>
  <c r="AE2" i="37"/>
  <c r="AD2" i="37"/>
  <c r="AC2" i="37"/>
  <c r="CZY3" i="37"/>
  <c r="CZY2" i="37"/>
  <c r="CZL2" i="37"/>
  <c r="CZM2" i="37"/>
  <c r="CZN2" i="37"/>
  <c r="CZO2" i="37"/>
  <c r="CZP2" i="37"/>
  <c r="CZQ2" i="37"/>
  <c r="CZR2" i="37"/>
  <c r="CZS2" i="37"/>
  <c r="CZT2" i="37"/>
  <c r="CZU2" i="37"/>
  <c r="CZV2" i="37"/>
  <c r="CZW2" i="37"/>
  <c r="CZX2" i="37"/>
  <c r="CZL3" i="37"/>
  <c r="CZM3" i="37"/>
  <c r="CZN3" i="37"/>
  <c r="CZO3" i="37"/>
  <c r="CZP3" i="37"/>
  <c r="CZQ3" i="37"/>
  <c r="CZR3" i="37"/>
  <c r="CZS3" i="37"/>
  <c r="CZT3" i="37"/>
  <c r="CZU3" i="37"/>
  <c r="CZV3" i="37"/>
  <c r="CZW3" i="37"/>
  <c r="CZX3" i="37"/>
  <c r="CZL4" i="37"/>
  <c r="CZM4" i="37"/>
  <c r="CZN4" i="37"/>
  <c r="CZO4" i="37"/>
  <c r="CZP4" i="37"/>
  <c r="CZQ4" i="37"/>
  <c r="CZR4" i="37"/>
  <c r="CZS4" i="37"/>
  <c r="CZT4" i="37"/>
  <c r="CZU4" i="37"/>
  <c r="CZV4" i="37"/>
  <c r="CZW4" i="37"/>
  <c r="CZX4" i="37"/>
  <c r="CZL5" i="37"/>
  <c r="CZM5" i="37"/>
  <c r="CZN5" i="37"/>
  <c r="CZO5" i="37"/>
  <c r="CZP5" i="37"/>
  <c r="CZQ5" i="37"/>
  <c r="CZR5" i="37"/>
  <c r="CZS5" i="37"/>
  <c r="CZT5" i="37"/>
  <c r="CZU5" i="37"/>
  <c r="CZV5" i="37"/>
  <c r="CZW5" i="37"/>
  <c r="CZX5" i="37"/>
  <c r="CZL6" i="37"/>
  <c r="CZM6" i="37"/>
  <c r="CZN6" i="37"/>
  <c r="CZO6" i="37"/>
  <c r="CZP6" i="37"/>
  <c r="CZQ6" i="37"/>
  <c r="CZR6" i="37"/>
  <c r="CZS6" i="37"/>
  <c r="CZT6" i="37"/>
  <c r="CZU6" i="37"/>
  <c r="CZV6" i="37"/>
  <c r="CZW6" i="37"/>
  <c r="CZX6" i="37"/>
  <c r="CZL7" i="37"/>
  <c r="CZM7" i="37"/>
  <c r="CZN7" i="37"/>
  <c r="CZO7" i="37"/>
  <c r="CZP7" i="37"/>
  <c r="CZQ7" i="37"/>
  <c r="CZR7" i="37"/>
  <c r="CZS7" i="37"/>
  <c r="CZT7" i="37"/>
  <c r="CZU7" i="37"/>
  <c r="CZV7" i="37"/>
  <c r="CZW7" i="37"/>
  <c r="CZX7" i="37"/>
  <c r="CZL8" i="37"/>
  <c r="CZM8" i="37"/>
  <c r="CZN8" i="37"/>
  <c r="CZO8" i="37"/>
  <c r="CZP8" i="37"/>
  <c r="CZQ8" i="37"/>
  <c r="CZR8" i="37"/>
  <c r="CZS8" i="37"/>
  <c r="CZT8" i="37"/>
  <c r="CZU8" i="37"/>
  <c r="CZV8" i="37"/>
  <c r="CZW8" i="37"/>
  <c r="CZX8" i="37"/>
  <c r="CZL9" i="37"/>
  <c r="CZM9" i="37"/>
  <c r="CZN9" i="37"/>
  <c r="CZO9" i="37"/>
  <c r="CZP9" i="37"/>
  <c r="CZQ9" i="37"/>
  <c r="CZR9" i="37"/>
  <c r="CZS9" i="37"/>
  <c r="CZT9" i="37"/>
  <c r="CZU9" i="37"/>
  <c r="CZV9" i="37"/>
  <c r="CZW9" i="37"/>
  <c r="CZX9" i="37"/>
  <c r="CZL10" i="37"/>
  <c r="CZM10" i="37"/>
  <c r="CZN10" i="37"/>
  <c r="CZO10" i="37"/>
  <c r="CZP10" i="37"/>
  <c r="CZQ10" i="37"/>
  <c r="CZR10" i="37"/>
  <c r="CZS10" i="37"/>
  <c r="CZT10" i="37"/>
  <c r="CZU10" i="37"/>
  <c r="CZV10" i="37"/>
  <c r="CZW10" i="37"/>
  <c r="CZX10" i="37"/>
  <c r="CZL11" i="37"/>
  <c r="CZM11" i="37"/>
  <c r="CZN11" i="37"/>
  <c r="CZO11" i="37"/>
  <c r="CZP11" i="37"/>
  <c r="CZQ11" i="37"/>
  <c r="CZR11" i="37"/>
  <c r="CZS11" i="37"/>
  <c r="CZT11" i="37"/>
  <c r="CZU11" i="37"/>
  <c r="CZV11" i="37"/>
  <c r="CZW11" i="37"/>
  <c r="CZX11" i="37"/>
  <c r="CZL12" i="37"/>
  <c r="CZM12" i="37"/>
  <c r="CZN12" i="37"/>
  <c r="CZO12" i="37"/>
  <c r="CZP12" i="37"/>
  <c r="CZQ12" i="37"/>
  <c r="CZR12" i="37"/>
  <c r="CZS12" i="37"/>
  <c r="CZT12" i="37"/>
  <c r="CZU12" i="37"/>
  <c r="CZV12" i="37"/>
  <c r="CZW12" i="37"/>
  <c r="CZX12" i="37"/>
  <c r="CZL13" i="37"/>
  <c r="CZM13" i="37"/>
  <c r="CZN13" i="37"/>
  <c r="CZO13" i="37"/>
  <c r="CZP13" i="37"/>
  <c r="CZQ13" i="37"/>
  <c r="CZR13" i="37"/>
  <c r="CZS13" i="37"/>
  <c r="CZT13" i="37"/>
  <c r="CZU13" i="37"/>
  <c r="CZV13" i="37"/>
  <c r="CZW13" i="37"/>
  <c r="CZX13" i="37"/>
  <c r="CZL14" i="37"/>
  <c r="CZM14" i="37"/>
  <c r="CZN14" i="37"/>
  <c r="CZO14" i="37"/>
  <c r="CZP14" i="37"/>
  <c r="CZQ14" i="37"/>
  <c r="CZR14" i="37"/>
  <c r="CZS14" i="37"/>
  <c r="CZT14" i="37"/>
  <c r="CZU14" i="37"/>
  <c r="CZV14" i="37"/>
  <c r="CZW14" i="37"/>
  <c r="CZX14" i="37"/>
  <c r="CZL15" i="37"/>
  <c r="CZM15" i="37"/>
  <c r="CZN15" i="37"/>
  <c r="CZO15" i="37"/>
  <c r="CZP15" i="37"/>
  <c r="CZQ15" i="37"/>
  <c r="CZR15" i="37"/>
  <c r="CZS15" i="37"/>
  <c r="CZT15" i="37"/>
  <c r="CZU15" i="37"/>
  <c r="CZV15" i="37"/>
  <c r="CZW15" i="37"/>
  <c r="CZX15" i="37"/>
  <c r="CZL16" i="37"/>
  <c r="CZM16" i="37"/>
  <c r="CZN16" i="37"/>
  <c r="CZO16" i="37"/>
  <c r="CZP16" i="37"/>
  <c r="CZQ16" i="37"/>
  <c r="CZR16" i="37"/>
  <c r="CZS16" i="37"/>
  <c r="CZT16" i="37"/>
  <c r="CZU16" i="37"/>
  <c r="CZV16" i="37"/>
  <c r="CZW16" i="37"/>
  <c r="CZX16" i="37"/>
  <c r="CZL17" i="37"/>
  <c r="CZM17" i="37"/>
  <c r="CZN17" i="37"/>
  <c r="CZO17" i="37"/>
  <c r="CZP17" i="37"/>
  <c r="CZQ17" i="37"/>
  <c r="CZR17" i="37"/>
  <c r="CZS17" i="37"/>
  <c r="CZT17" i="37"/>
  <c r="CZU17" i="37"/>
  <c r="CZV17" i="37"/>
  <c r="CZW17" i="37"/>
  <c r="CZX17" i="37"/>
  <c r="CZL18" i="37"/>
  <c r="CZM18" i="37"/>
  <c r="CZN18" i="37"/>
  <c r="CZO18" i="37"/>
  <c r="CZP18" i="37"/>
  <c r="CZQ18" i="37"/>
  <c r="CZR18" i="37"/>
  <c r="CZS18" i="37"/>
  <c r="CZT18" i="37"/>
  <c r="CZU18" i="37"/>
  <c r="CZV18" i="37"/>
  <c r="CZW18" i="37"/>
  <c r="CZX18" i="37"/>
  <c r="CZL19" i="37"/>
  <c r="CZM19" i="37"/>
  <c r="CZN19" i="37"/>
  <c r="CZO19" i="37"/>
  <c r="CZP19" i="37"/>
  <c r="CZQ19" i="37"/>
  <c r="CZR19" i="37"/>
  <c r="CZS19" i="37"/>
  <c r="CZT19" i="37"/>
  <c r="CZU19" i="37"/>
  <c r="CZV19" i="37"/>
  <c r="CZW19" i="37"/>
  <c r="CZX19" i="37"/>
  <c r="CZL20" i="37"/>
  <c r="CZM20" i="37"/>
  <c r="CZN20" i="37"/>
  <c r="CZO20" i="37"/>
  <c r="CZP20" i="37"/>
  <c r="CZQ20" i="37"/>
  <c r="CZR20" i="37"/>
  <c r="CZS20" i="37"/>
  <c r="CZT20" i="37"/>
  <c r="CZU20" i="37"/>
  <c r="CZV20" i="37"/>
  <c r="CZW20" i="37"/>
  <c r="CZX20" i="37"/>
  <c r="CZL21" i="37"/>
  <c r="CZM21" i="37"/>
  <c r="CZN21" i="37"/>
  <c r="CZO21" i="37"/>
  <c r="CZP21" i="37"/>
  <c r="CZQ21" i="37"/>
  <c r="CZR21" i="37"/>
  <c r="CZS21" i="37"/>
  <c r="CZT21" i="37"/>
  <c r="CZU21" i="37"/>
  <c r="CZV21" i="37"/>
  <c r="CZW21" i="37"/>
  <c r="CZX21" i="37"/>
  <c r="CZK21" i="37"/>
  <c r="CZK20" i="37"/>
  <c r="CZK19" i="37"/>
  <c r="CZK18" i="37"/>
  <c r="CZK16" i="37"/>
  <c r="CZK17" i="37"/>
  <c r="CZK15" i="37"/>
  <c r="CZK14" i="37"/>
  <c r="CZK13" i="37"/>
  <c r="CZK12" i="37"/>
  <c r="CZK11" i="37"/>
  <c r="CZK9" i="37"/>
  <c r="CZK10" i="37"/>
  <c r="CZK7" i="37"/>
  <c r="CZK8" i="37"/>
  <c r="CZK6" i="37"/>
  <c r="CZK5" i="37"/>
  <c r="CZK4" i="37"/>
  <c r="CZK3" i="37"/>
  <c r="CZK2" i="37"/>
  <c r="CYY2" i="37"/>
  <c r="CYZ2" i="37"/>
  <c r="CZA2" i="37"/>
  <c r="CZB2" i="37"/>
  <c r="CZC2" i="37"/>
  <c r="CZD2" i="37"/>
  <c r="CZE2" i="37"/>
  <c r="CZF2" i="37"/>
  <c r="CZG2" i="37"/>
  <c r="CZH2" i="37"/>
  <c r="CZI2" i="37"/>
  <c r="CZJ2" i="37"/>
  <c r="CYX2" i="37"/>
  <c r="CYW2" i="37"/>
  <c r="AB2" i="37"/>
  <c r="CYK2" i="37"/>
  <c r="CYL2" i="37"/>
  <c r="CYM2" i="37"/>
  <c r="CYN2" i="37"/>
  <c r="CYO2" i="37"/>
  <c r="CYP2" i="37"/>
  <c r="CYQ2" i="37"/>
  <c r="CYR2" i="37"/>
  <c r="CYS2" i="37"/>
  <c r="CYT2" i="37"/>
  <c r="CYU2" i="37"/>
  <c r="CYV2" i="37"/>
  <c r="AA2" i="37"/>
  <c r="CYJ2" i="37"/>
  <c r="CYI2" i="37"/>
  <c r="Z2" i="37"/>
  <c r="Z3" i="37"/>
  <c r="Z4" i="37"/>
  <c r="Z5" i="37"/>
  <c r="Z6" i="37"/>
  <c r="Z7" i="37"/>
  <c r="Z8" i="37"/>
  <c r="Z9" i="37"/>
  <c r="Z10" i="37"/>
  <c r="Z11" i="37"/>
  <c r="Z12" i="37"/>
  <c r="Z13" i="37"/>
  <c r="Z14" i="37"/>
  <c r="Z15" i="37"/>
  <c r="Z16" i="37"/>
  <c r="Z17" i="37"/>
  <c r="Z18" i="37"/>
  <c r="Z19" i="37"/>
  <c r="Z20" i="37"/>
  <c r="Z21" i="37"/>
  <c r="Y2" i="37"/>
  <c r="Y3" i="37"/>
  <c r="Y4" i="37"/>
  <c r="Y5" i="37"/>
  <c r="Y6" i="37"/>
  <c r="Y7" i="37"/>
  <c r="Y8" i="37"/>
  <c r="Y9" i="37"/>
  <c r="Y10" i="37"/>
  <c r="Y11" i="37"/>
  <c r="Y12" i="37"/>
  <c r="Y13" i="37"/>
  <c r="Y14" i="37"/>
  <c r="Y15" i="37"/>
  <c r="Y16" i="37"/>
  <c r="Y17" i="37"/>
  <c r="Y18" i="37"/>
  <c r="Y19" i="37"/>
  <c r="Y20" i="37"/>
  <c r="Y21" i="37"/>
  <c r="X2" i="37"/>
  <c r="X3" i="37"/>
  <c r="X4" i="37"/>
  <c r="X5" i="37"/>
  <c r="X6" i="37"/>
  <c r="X7" i="37"/>
  <c r="X8" i="37"/>
  <c r="X9" i="37"/>
  <c r="X10" i="37"/>
  <c r="X11" i="37"/>
  <c r="X12" i="37"/>
  <c r="X13" i="37"/>
  <c r="X14" i="37"/>
  <c r="X15" i="37"/>
  <c r="X16" i="37"/>
  <c r="X17" i="37"/>
  <c r="X18" i="37"/>
  <c r="X19" i="37"/>
  <c r="X20" i="37"/>
  <c r="X21" i="37"/>
  <c r="W2" i="37"/>
  <c r="W3" i="37"/>
  <c r="W4" i="37"/>
  <c r="W5" i="37"/>
  <c r="W6" i="37"/>
  <c r="W7" i="37"/>
  <c r="W8" i="37"/>
  <c r="W9" i="37"/>
  <c r="W10" i="37"/>
  <c r="W11" i="37"/>
  <c r="W12" i="37"/>
  <c r="W13" i="37"/>
  <c r="W14" i="37"/>
  <c r="W15" i="37"/>
  <c r="W16" i="37"/>
  <c r="W17" i="37"/>
  <c r="W18" i="37"/>
  <c r="W19" i="37"/>
  <c r="W20" i="37"/>
  <c r="W21" i="37"/>
  <c r="V2" i="37"/>
  <c r="V3" i="37"/>
  <c r="V4" i="37"/>
  <c r="V5" i="37"/>
  <c r="V6" i="37"/>
  <c r="V7" i="37"/>
  <c r="V8" i="37"/>
  <c r="V9" i="37"/>
  <c r="V10" i="37"/>
  <c r="V11" i="37"/>
  <c r="V12" i="37"/>
  <c r="V13" i="37"/>
  <c r="V14" i="37"/>
  <c r="V15" i="37"/>
  <c r="V16" i="37"/>
  <c r="V17" i="37"/>
  <c r="V18" i="37"/>
  <c r="V19" i="37"/>
  <c r="V20" i="37"/>
  <c r="V21" i="37"/>
  <c r="CXW2" i="37"/>
  <c r="CXX2" i="37"/>
  <c r="CXY2" i="37"/>
  <c r="CXZ2" i="37"/>
  <c r="CYA2" i="37"/>
  <c r="CYB2" i="37"/>
  <c r="CYC2" i="37"/>
  <c r="CYD2" i="37"/>
  <c r="CYE2" i="37"/>
  <c r="CYF2" i="37"/>
  <c r="CYG2" i="37"/>
  <c r="CYH2" i="37"/>
  <c r="CXV2" i="37"/>
  <c r="CXU2" i="37"/>
  <c r="U2" i="37"/>
  <c r="U3" i="37"/>
  <c r="U4" i="37"/>
  <c r="U5" i="37"/>
  <c r="U6" i="37"/>
  <c r="U7" i="37"/>
  <c r="U8" i="37"/>
  <c r="U9" i="37"/>
  <c r="U10" i="37"/>
  <c r="U11" i="37"/>
  <c r="U12" i="37"/>
  <c r="U13" i="37"/>
  <c r="U14" i="37"/>
  <c r="U15" i="37"/>
  <c r="U16" i="37"/>
  <c r="U17" i="37"/>
  <c r="U18" i="37"/>
  <c r="U19" i="37"/>
  <c r="U20" i="37"/>
  <c r="U21" i="37"/>
  <c r="T2" i="37"/>
  <c r="T3" i="37"/>
  <c r="T4" i="37"/>
  <c r="T5" i="37"/>
  <c r="T6" i="37"/>
  <c r="T7" i="37"/>
  <c r="T8" i="37"/>
  <c r="T9" i="37"/>
  <c r="T10" i="37"/>
  <c r="T11" i="37"/>
  <c r="T12" i="37"/>
  <c r="T13" i="37"/>
  <c r="T14" i="37"/>
  <c r="T15" i="37"/>
  <c r="T16" i="37"/>
  <c r="T17" i="37"/>
  <c r="T18" i="37"/>
  <c r="T19" i="37"/>
  <c r="T20" i="37"/>
  <c r="T21" i="37"/>
  <c r="C2" i="37"/>
  <c r="B2" i="37"/>
  <c r="D8" i="9"/>
  <c r="D21" i="7" s="1"/>
  <c r="B6" i="6"/>
  <c r="B5" i="19"/>
  <c r="C5" i="14"/>
  <c r="C5" i="3"/>
  <c r="A11" i="19"/>
  <c r="B11" i="14"/>
  <c r="C11" i="36"/>
  <c r="A16" i="7"/>
  <c r="A18" i="7"/>
  <c r="A15" i="7"/>
  <c r="A9" i="7"/>
  <c r="A11" i="7"/>
  <c r="A8" i="7"/>
  <c r="A48" i="1"/>
  <c r="A7" i="1"/>
  <c r="AGH3" i="37"/>
  <c r="AGK3" i="37"/>
  <c r="AGN3" i="37"/>
  <c r="AGQ3" i="37"/>
  <c r="AGT3" i="37"/>
  <c r="AGW3" i="37"/>
  <c r="AHD3" i="37"/>
  <c r="AHG3" i="37"/>
  <c r="AHJ3" i="37"/>
  <c r="AHM3" i="37"/>
  <c r="AHP3" i="37"/>
  <c r="AHS3" i="37"/>
  <c r="AHZ3" i="37"/>
  <c r="AIC3" i="37"/>
  <c r="AIF3" i="37"/>
  <c r="AII3" i="37"/>
  <c r="AIL3" i="37"/>
  <c r="AIO3" i="37"/>
  <c r="AIV3" i="37"/>
  <c r="AIY3" i="37"/>
  <c r="AJB3" i="37"/>
  <c r="AJE3" i="37"/>
  <c r="AJH3" i="37"/>
  <c r="AJK3" i="37"/>
  <c r="AJR3" i="37"/>
  <c r="AJU3" i="37"/>
  <c r="AJX3" i="37"/>
  <c r="AKA3" i="37"/>
  <c r="AKD3" i="37"/>
  <c r="AKG3" i="37"/>
  <c r="AKN3" i="37"/>
  <c r="AKQ3" i="37"/>
  <c r="AKT3" i="37"/>
  <c r="AKW3" i="37"/>
  <c r="AKZ3" i="37"/>
  <c r="ALC3" i="37"/>
  <c r="ALJ3" i="37"/>
  <c r="ALM3" i="37"/>
  <c r="ALP3" i="37"/>
  <c r="ALS3" i="37"/>
  <c r="ALV3" i="37"/>
  <c r="ALY3" i="37"/>
  <c r="AMF3" i="37"/>
  <c r="AMI3" i="37"/>
  <c r="AML3" i="37"/>
  <c r="AMO3" i="37"/>
  <c r="AMR3" i="37"/>
  <c r="AMU3" i="37"/>
  <c r="ANB3" i="37"/>
  <c r="ANE3" i="37"/>
  <c r="ANH3" i="37"/>
  <c r="ANK3" i="37"/>
  <c r="ANN3" i="37"/>
  <c r="ANQ3" i="37"/>
  <c r="ANX3" i="37"/>
  <c r="AOA3" i="37"/>
  <c r="AOD3" i="37"/>
  <c r="AOG3" i="37"/>
  <c r="AOJ3" i="37"/>
  <c r="AOM3" i="37"/>
  <c r="SX3" i="37"/>
  <c r="TA3" i="37"/>
  <c r="TD3" i="37"/>
  <c r="TG3" i="37"/>
  <c r="TJ3" i="37"/>
  <c r="TM3" i="37"/>
  <c r="TP3" i="37"/>
  <c r="TU3" i="37"/>
  <c r="TX3" i="37"/>
  <c r="UA3" i="37"/>
  <c r="UD3" i="37"/>
  <c r="UG3" i="37"/>
  <c r="UJ3" i="37"/>
  <c r="UM3" i="37"/>
  <c r="UR3" i="37"/>
  <c r="UU3" i="37"/>
  <c r="UX3" i="37"/>
  <c r="VA3" i="37"/>
  <c r="VD3" i="37"/>
  <c r="VG3" i="37"/>
  <c r="VJ3" i="37"/>
  <c r="VO3" i="37"/>
  <c r="VR3" i="37"/>
  <c r="VU3" i="37"/>
  <c r="VX3" i="37"/>
  <c r="WA3" i="37"/>
  <c r="WD3" i="37"/>
  <c r="WG3" i="37"/>
  <c r="WL3" i="37"/>
  <c r="WO3" i="37"/>
  <c r="WR3" i="37"/>
  <c r="WU3" i="37"/>
  <c r="WX3" i="37"/>
  <c r="XA3" i="37"/>
  <c r="XD3" i="37"/>
  <c r="XI3" i="37"/>
  <c r="XL3" i="37"/>
  <c r="XO3" i="37"/>
  <c r="XR3" i="37"/>
  <c r="XU3" i="37"/>
  <c r="XX3" i="37"/>
  <c r="YA3" i="37"/>
  <c r="YF3" i="37"/>
  <c r="YI3" i="37"/>
  <c r="YL3" i="37"/>
  <c r="YO3" i="37"/>
  <c r="YR3" i="37"/>
  <c r="YU3" i="37"/>
  <c r="YX3" i="37"/>
  <c r="ZC3" i="37"/>
  <c r="ZF3" i="37"/>
  <c r="ZI3" i="37"/>
  <c r="ZL3" i="37"/>
  <c r="ZO3" i="37"/>
  <c r="ZR3" i="37"/>
  <c r="ZU3" i="37"/>
  <c r="ZZ3" i="37"/>
  <c r="AAC3" i="37"/>
  <c r="AAF3" i="37"/>
  <c r="AAI3" i="37"/>
  <c r="AAL3" i="37"/>
  <c r="AAO3" i="37"/>
  <c r="AAR3" i="37"/>
  <c r="AAW3" i="37"/>
  <c r="AAZ3" i="37"/>
  <c r="ABC3" i="37"/>
  <c r="ABF3" i="37"/>
  <c r="ABI3" i="37"/>
  <c r="ABL3" i="37"/>
  <c r="ABO3" i="37"/>
  <c r="ABT3" i="37"/>
  <c r="ABW3" i="37"/>
  <c r="ABZ3" i="37"/>
  <c r="ACC3" i="37"/>
  <c r="ACF3" i="37"/>
  <c r="ACI3" i="37"/>
  <c r="ACL3" i="37"/>
  <c r="ACQ3" i="37"/>
  <c r="ACT3" i="37"/>
  <c r="ACW3" i="37"/>
  <c r="ACZ3" i="37"/>
  <c r="ADC3" i="37"/>
  <c r="ADF3" i="37"/>
  <c r="ADI3" i="37"/>
  <c r="ADN3" i="37"/>
  <c r="ADQ3" i="37"/>
  <c r="ADT3" i="37"/>
  <c r="ADW3" i="37"/>
  <c r="ADZ3" i="37"/>
  <c r="AEC3" i="37"/>
  <c r="AEF3" i="37"/>
  <c r="AEK3" i="37"/>
  <c r="AEN3" i="37"/>
  <c r="AEQ3" i="37"/>
  <c r="AET3" i="37"/>
  <c r="AEW3" i="37"/>
  <c r="AEZ3" i="37"/>
  <c r="AFC3" i="37"/>
  <c r="AFH3" i="37"/>
  <c r="AFK3" i="37"/>
  <c r="AFN3" i="37"/>
  <c r="AFQ3" i="37"/>
  <c r="AFT3" i="37"/>
  <c r="AFW3" i="37"/>
  <c r="AFZ3" i="37"/>
  <c r="QM3" i="37"/>
  <c r="QP3" i="37"/>
  <c r="QS3" i="37"/>
  <c r="QV3" i="37"/>
  <c r="QY3" i="37"/>
  <c r="RB3" i="37"/>
  <c r="RI3" i="37"/>
  <c r="RL3" i="37"/>
  <c r="RO3" i="37"/>
  <c r="RR3" i="37"/>
  <c r="RU3" i="37"/>
  <c r="RX3" i="37"/>
  <c r="SE3" i="37"/>
  <c r="SH3" i="37"/>
  <c r="SK3" i="37"/>
  <c r="SN3" i="37"/>
  <c r="SQ3" i="37"/>
  <c r="ST3" i="37"/>
  <c r="D2" i="7" l="1"/>
  <c r="ANS3" i="37"/>
  <c r="ZW3" i="37"/>
  <c r="AOO3" i="37"/>
  <c r="TR3" i="37"/>
  <c r="AMW3" i="37"/>
  <c r="AGY3" i="37"/>
  <c r="AMA3" i="37"/>
  <c r="RZ3" i="37"/>
  <c r="AAT3" i="37"/>
  <c r="AHU3" i="37"/>
  <c r="ACN3" i="37"/>
  <c r="AIQ3" i="37"/>
  <c r="ADK3" i="37"/>
  <c r="WI3" i="37"/>
  <c r="AJM3" i="37"/>
  <c r="ABQ3" i="37"/>
  <c r="AEH3" i="37"/>
  <c r="XF3" i="37"/>
  <c r="AKI3" i="37"/>
  <c r="SV3" i="37"/>
  <c r="YC3" i="37"/>
  <c r="UO3" i="37"/>
  <c r="RD3" i="37"/>
  <c r="AFE3" i="37"/>
  <c r="AGB3" i="37"/>
  <c r="YZ3" i="37"/>
  <c r="VL3" i="37"/>
  <c r="ALE3" i="37"/>
  <c r="B589" i="3" l="1"/>
  <c r="I582" i="3"/>
  <c r="KV21" i="37" s="1"/>
  <c r="L582" i="3"/>
  <c r="KY21" i="37" s="1"/>
  <c r="O582" i="3"/>
  <c r="LB21" i="37" s="1"/>
  <c r="R582" i="3"/>
  <c r="LE21" i="37" s="1"/>
  <c r="U582" i="3"/>
  <c r="X582" i="3"/>
  <c r="LK21" i="37" s="1"/>
  <c r="I583" i="3"/>
  <c r="LT21" i="37" s="1"/>
  <c r="L583" i="3"/>
  <c r="LW21" i="37" s="1"/>
  <c r="O583" i="3"/>
  <c r="LZ21" i="37" s="1"/>
  <c r="R583" i="3"/>
  <c r="MC21" i="37" s="1"/>
  <c r="U583" i="3"/>
  <c r="MF21" i="37" s="1"/>
  <c r="X583" i="3"/>
  <c r="MI21" i="37" s="1"/>
  <c r="I584" i="3"/>
  <c r="MR21" i="37" s="1"/>
  <c r="L584" i="3"/>
  <c r="MU21" i="37" s="1"/>
  <c r="O584" i="3"/>
  <c r="MX21" i="37" s="1"/>
  <c r="R584" i="3"/>
  <c r="NA21" i="37" s="1"/>
  <c r="U584" i="3"/>
  <c r="ND21" i="37" s="1"/>
  <c r="X584" i="3"/>
  <c r="NG21" i="37" s="1"/>
  <c r="I585" i="3"/>
  <c r="NP21" i="37" s="1"/>
  <c r="L585" i="3"/>
  <c r="NS21" i="37" s="1"/>
  <c r="O585" i="3"/>
  <c r="NV21" i="37" s="1"/>
  <c r="R585" i="3"/>
  <c r="NY21" i="37" s="1"/>
  <c r="U585" i="3"/>
  <c r="OB21" i="37" s="1"/>
  <c r="X585" i="3"/>
  <c r="OE21" i="37" s="1"/>
  <c r="I586" i="3"/>
  <c r="ON21" i="37" s="1"/>
  <c r="L586" i="3"/>
  <c r="OQ21" i="37" s="1"/>
  <c r="O586" i="3"/>
  <c r="OT21" i="37" s="1"/>
  <c r="R586" i="3"/>
  <c r="OW21" i="37" s="1"/>
  <c r="U586" i="3"/>
  <c r="OZ21" i="37" s="1"/>
  <c r="X586" i="3"/>
  <c r="PC21" i="37" s="1"/>
  <c r="F587" i="3"/>
  <c r="PF21" i="37" s="1"/>
  <c r="G587" i="3"/>
  <c r="H587" i="3"/>
  <c r="J587" i="3"/>
  <c r="K587" i="3"/>
  <c r="M587" i="3"/>
  <c r="N587" i="3"/>
  <c r="P587" i="3"/>
  <c r="Q587" i="3"/>
  <c r="S587" i="3"/>
  <c r="T587" i="3"/>
  <c r="V587" i="3"/>
  <c r="W587" i="3"/>
  <c r="Y587" i="3"/>
  <c r="V579" i="3"/>
  <c r="S579" i="3"/>
  <c r="P579" i="3"/>
  <c r="M579" i="3"/>
  <c r="J579" i="3"/>
  <c r="G579" i="3"/>
  <c r="I570" i="3"/>
  <c r="BV21" i="37" s="1"/>
  <c r="L570" i="3"/>
  <c r="BY21" i="37" s="1"/>
  <c r="O570" i="3"/>
  <c r="CB21" i="37" s="1"/>
  <c r="R570" i="3"/>
  <c r="CE21" i="37" s="1"/>
  <c r="U570" i="3"/>
  <c r="CH21" i="37" s="1"/>
  <c r="X570" i="3"/>
  <c r="CK21" i="37" s="1"/>
  <c r="I571" i="3"/>
  <c r="CQ21" i="37" s="1"/>
  <c r="L571" i="3"/>
  <c r="CT21" i="37" s="1"/>
  <c r="O571" i="3"/>
  <c r="CW21" i="37" s="1"/>
  <c r="R571" i="3"/>
  <c r="CZ21" i="37" s="1"/>
  <c r="U571" i="3"/>
  <c r="DC21" i="37" s="1"/>
  <c r="X571" i="3"/>
  <c r="DF21" i="37" s="1"/>
  <c r="I572" i="3"/>
  <c r="DL21" i="37" s="1"/>
  <c r="L572" i="3"/>
  <c r="DO21" i="37" s="1"/>
  <c r="O572" i="3"/>
  <c r="DR21" i="37" s="1"/>
  <c r="R572" i="3"/>
  <c r="DU21" i="37" s="1"/>
  <c r="U572" i="3"/>
  <c r="DX21" i="37" s="1"/>
  <c r="X572" i="3"/>
  <c r="EA21" i="37" s="1"/>
  <c r="F573" i="3"/>
  <c r="ED21" i="37" s="1"/>
  <c r="G573" i="3"/>
  <c r="EE21" i="37" s="1"/>
  <c r="H573" i="3"/>
  <c r="J573" i="3"/>
  <c r="EH21" i="37" s="1"/>
  <c r="K573" i="3"/>
  <c r="EI21" i="37" s="1"/>
  <c r="M573" i="3"/>
  <c r="EK21" i="37" s="1"/>
  <c r="N573" i="3"/>
  <c r="EL21" i="37" s="1"/>
  <c r="P573" i="3"/>
  <c r="EN21" i="37" s="1"/>
  <c r="Q573" i="3"/>
  <c r="EO21" i="37" s="1"/>
  <c r="S573" i="3"/>
  <c r="EQ21" i="37" s="1"/>
  <c r="T573" i="3"/>
  <c r="ER21" i="37" s="1"/>
  <c r="V573" i="3"/>
  <c r="ET21" i="37" s="1"/>
  <c r="W573" i="3"/>
  <c r="EU21" i="37" s="1"/>
  <c r="Y573" i="3"/>
  <c r="EW21" i="37" s="1"/>
  <c r="I574" i="3"/>
  <c r="L574" i="3"/>
  <c r="O574" i="3"/>
  <c r="R574" i="3"/>
  <c r="FK21" i="37" s="1"/>
  <c r="U574" i="3"/>
  <c r="X574" i="3"/>
  <c r="I575" i="3"/>
  <c r="FW21" i="37" s="1"/>
  <c r="L575" i="3"/>
  <c r="FZ21" i="37" s="1"/>
  <c r="O575" i="3"/>
  <c r="GC21" i="37" s="1"/>
  <c r="R575" i="3"/>
  <c r="GF21" i="37" s="1"/>
  <c r="U575" i="3"/>
  <c r="GI21" i="37" s="1"/>
  <c r="X575" i="3"/>
  <c r="GL21" i="37" s="1"/>
  <c r="F576" i="3"/>
  <c r="GO21" i="37" s="1"/>
  <c r="G576" i="3"/>
  <c r="GP21" i="37" s="1"/>
  <c r="H576" i="3"/>
  <c r="GQ21" i="37" s="1"/>
  <c r="J576" i="3"/>
  <c r="GS21" i="37" s="1"/>
  <c r="K576" i="3"/>
  <c r="GT21" i="37" s="1"/>
  <c r="M576" i="3"/>
  <c r="GV21" i="37" s="1"/>
  <c r="N576" i="3"/>
  <c r="P576" i="3"/>
  <c r="GY21" i="37" s="1"/>
  <c r="Q576" i="3"/>
  <c r="GZ21" i="37" s="1"/>
  <c r="S576" i="3"/>
  <c r="HB21" i="37" s="1"/>
  <c r="T576" i="3"/>
  <c r="HC21" i="37" s="1"/>
  <c r="V576" i="3"/>
  <c r="HE21" i="37" s="1"/>
  <c r="W576" i="3"/>
  <c r="HF21" i="37" s="1"/>
  <c r="Y576" i="3"/>
  <c r="HH21" i="37" s="1"/>
  <c r="B561" i="3"/>
  <c r="I554" i="3"/>
  <c r="KV20" i="37" s="1"/>
  <c r="L554" i="3"/>
  <c r="KY20" i="37" s="1"/>
  <c r="O554" i="3"/>
  <c r="LB20" i="37" s="1"/>
  <c r="R554" i="3"/>
  <c r="LE20" i="37" s="1"/>
  <c r="U554" i="3"/>
  <c r="LH20" i="37" s="1"/>
  <c r="X554" i="3"/>
  <c r="I555" i="3"/>
  <c r="LT20" i="37" s="1"/>
  <c r="L555" i="3"/>
  <c r="LW20" i="37" s="1"/>
  <c r="O555" i="3"/>
  <c r="LZ20" i="37" s="1"/>
  <c r="R555" i="3"/>
  <c r="U555" i="3"/>
  <c r="X555" i="3"/>
  <c r="MI20" i="37" s="1"/>
  <c r="I556" i="3"/>
  <c r="MR20" i="37" s="1"/>
  <c r="L556" i="3"/>
  <c r="MU20" i="37" s="1"/>
  <c r="O556" i="3"/>
  <c r="MX20" i="37" s="1"/>
  <c r="R556" i="3"/>
  <c r="NA20" i="37" s="1"/>
  <c r="U556" i="3"/>
  <c r="ND20" i="37" s="1"/>
  <c r="X556" i="3"/>
  <c r="NG20" i="37" s="1"/>
  <c r="I557" i="3"/>
  <c r="NP20" i="37" s="1"/>
  <c r="L557" i="3"/>
  <c r="NS20" i="37" s="1"/>
  <c r="O557" i="3"/>
  <c r="NV20" i="37" s="1"/>
  <c r="R557" i="3"/>
  <c r="NY20" i="37" s="1"/>
  <c r="U557" i="3"/>
  <c r="OB20" i="37" s="1"/>
  <c r="X557" i="3"/>
  <c r="OE20" i="37" s="1"/>
  <c r="I558" i="3"/>
  <c r="ON20" i="37" s="1"/>
  <c r="L558" i="3"/>
  <c r="OQ20" i="37" s="1"/>
  <c r="O558" i="3"/>
  <c r="OT20" i="37" s="1"/>
  <c r="R558" i="3"/>
  <c r="OW20" i="37" s="1"/>
  <c r="U558" i="3"/>
  <c r="OZ20" i="37" s="1"/>
  <c r="X558" i="3"/>
  <c r="PC20" i="37" s="1"/>
  <c r="F559" i="3"/>
  <c r="PF20" i="37" s="1"/>
  <c r="G559" i="3"/>
  <c r="H559" i="3"/>
  <c r="J559" i="3"/>
  <c r="K559" i="3"/>
  <c r="M559" i="3"/>
  <c r="N559" i="3"/>
  <c r="P559" i="3"/>
  <c r="Q559" i="3"/>
  <c r="S559" i="3"/>
  <c r="T559" i="3"/>
  <c r="V559" i="3"/>
  <c r="W559" i="3"/>
  <c r="Y559" i="3"/>
  <c r="V551" i="3"/>
  <c r="S551" i="3"/>
  <c r="P551" i="3"/>
  <c r="M551" i="3"/>
  <c r="J551" i="3"/>
  <c r="G551" i="3"/>
  <c r="I542" i="3"/>
  <c r="BV20" i="37" s="1"/>
  <c r="L542" i="3"/>
  <c r="BY20" i="37" s="1"/>
  <c r="O542" i="3"/>
  <c r="CB20" i="37" s="1"/>
  <c r="R542" i="3"/>
  <c r="CE20" i="37" s="1"/>
  <c r="U542" i="3"/>
  <c r="CH20" i="37" s="1"/>
  <c r="X542" i="3"/>
  <c r="I543" i="3"/>
  <c r="CQ20" i="37" s="1"/>
  <c r="L543" i="3"/>
  <c r="CT20" i="37" s="1"/>
  <c r="O543" i="3"/>
  <c r="CW20" i="37" s="1"/>
  <c r="R543" i="3"/>
  <c r="CZ20" i="37" s="1"/>
  <c r="U543" i="3"/>
  <c r="DC20" i="37" s="1"/>
  <c r="X543" i="3"/>
  <c r="DF20" i="37" s="1"/>
  <c r="I544" i="3"/>
  <c r="DL20" i="37" s="1"/>
  <c r="L544" i="3"/>
  <c r="DO20" i="37" s="1"/>
  <c r="O544" i="3"/>
  <c r="DR20" i="37" s="1"/>
  <c r="R544" i="3"/>
  <c r="DU20" i="37" s="1"/>
  <c r="U544" i="3"/>
  <c r="DX20" i="37" s="1"/>
  <c r="X544" i="3"/>
  <c r="EA20" i="37" s="1"/>
  <c r="F545" i="3"/>
  <c r="ED20" i="37" s="1"/>
  <c r="G545" i="3"/>
  <c r="EE20" i="37" s="1"/>
  <c r="H545" i="3"/>
  <c r="EF20" i="37" s="1"/>
  <c r="J545" i="3"/>
  <c r="EH20" i="37" s="1"/>
  <c r="K545" i="3"/>
  <c r="EI20" i="37" s="1"/>
  <c r="M545" i="3"/>
  <c r="EK20" i="37" s="1"/>
  <c r="N545" i="3"/>
  <c r="EL20" i="37" s="1"/>
  <c r="P545" i="3"/>
  <c r="EN20" i="37" s="1"/>
  <c r="Q545" i="3"/>
  <c r="EO20" i="37" s="1"/>
  <c r="S545" i="3"/>
  <c r="EQ20" i="37" s="1"/>
  <c r="T545" i="3"/>
  <c r="ER20" i="37" s="1"/>
  <c r="V545" i="3"/>
  <c r="W545" i="3"/>
  <c r="EU20" i="37" s="1"/>
  <c r="Y545" i="3"/>
  <c r="EW20" i="37" s="1"/>
  <c r="I546" i="3"/>
  <c r="L546" i="3"/>
  <c r="O546" i="3"/>
  <c r="R546" i="3"/>
  <c r="FK20" i="37" s="1"/>
  <c r="U546" i="3"/>
  <c r="X546" i="3"/>
  <c r="I547" i="3"/>
  <c r="FW20" i="37" s="1"/>
  <c r="L547" i="3"/>
  <c r="FZ20" i="37" s="1"/>
  <c r="O547" i="3"/>
  <c r="GC20" i="37" s="1"/>
  <c r="R547" i="3"/>
  <c r="GF20" i="37" s="1"/>
  <c r="U547" i="3"/>
  <c r="GI20" i="37" s="1"/>
  <c r="X547" i="3"/>
  <c r="GL20" i="37" s="1"/>
  <c r="F548" i="3"/>
  <c r="GO20" i="37" s="1"/>
  <c r="G548" i="3"/>
  <c r="H548" i="3"/>
  <c r="GQ20" i="37" s="1"/>
  <c r="J548" i="3"/>
  <c r="GS20" i="37" s="1"/>
  <c r="K548" i="3"/>
  <c r="GT20" i="37" s="1"/>
  <c r="M548" i="3"/>
  <c r="GV20" i="37" s="1"/>
  <c r="N548" i="3"/>
  <c r="GW20" i="37" s="1"/>
  <c r="P548" i="3"/>
  <c r="GY20" i="37" s="1"/>
  <c r="Q548" i="3"/>
  <c r="S548" i="3"/>
  <c r="T548" i="3"/>
  <c r="HC20" i="37" s="1"/>
  <c r="V548" i="3"/>
  <c r="HE20" i="37" s="1"/>
  <c r="W548" i="3"/>
  <c r="HF20" i="37" s="1"/>
  <c r="Y548" i="3"/>
  <c r="HH20" i="37" s="1"/>
  <c r="B533" i="3"/>
  <c r="I526" i="3"/>
  <c r="KV19" i="37" s="1"/>
  <c r="L526" i="3"/>
  <c r="KY19" i="37" s="1"/>
  <c r="O526" i="3"/>
  <c r="LB19" i="37" s="1"/>
  <c r="R526" i="3"/>
  <c r="LE19" i="37" s="1"/>
  <c r="U526" i="3"/>
  <c r="LH19" i="37" s="1"/>
  <c r="X526" i="3"/>
  <c r="LK19" i="37" s="1"/>
  <c r="I527" i="3"/>
  <c r="LT19" i="37" s="1"/>
  <c r="L527" i="3"/>
  <c r="LW19" i="37" s="1"/>
  <c r="O527" i="3"/>
  <c r="LZ19" i="37" s="1"/>
  <c r="R527" i="3"/>
  <c r="MC19" i="37" s="1"/>
  <c r="U527" i="3"/>
  <c r="MF19" i="37" s="1"/>
  <c r="X527" i="3"/>
  <c r="MI19" i="37" s="1"/>
  <c r="I528" i="3"/>
  <c r="MR19" i="37" s="1"/>
  <c r="L528" i="3"/>
  <c r="MU19" i="37" s="1"/>
  <c r="O528" i="3"/>
  <c r="MX19" i="37" s="1"/>
  <c r="R528" i="3"/>
  <c r="NA19" i="37" s="1"/>
  <c r="U528" i="3"/>
  <c r="ND19" i="37" s="1"/>
  <c r="X528" i="3"/>
  <c r="NG19" i="37" s="1"/>
  <c r="I529" i="3"/>
  <c r="NP19" i="37" s="1"/>
  <c r="L529" i="3"/>
  <c r="NS19" i="37" s="1"/>
  <c r="O529" i="3"/>
  <c r="NV19" i="37" s="1"/>
  <c r="R529" i="3"/>
  <c r="NY19" i="37" s="1"/>
  <c r="U529" i="3"/>
  <c r="OB19" i="37" s="1"/>
  <c r="X529" i="3"/>
  <c r="OE19" i="37" s="1"/>
  <c r="I530" i="3"/>
  <c r="ON19" i="37" s="1"/>
  <c r="L530" i="3"/>
  <c r="OQ19" i="37" s="1"/>
  <c r="O530" i="3"/>
  <c r="OT19" i="37" s="1"/>
  <c r="R530" i="3"/>
  <c r="OW19" i="37" s="1"/>
  <c r="U530" i="3"/>
  <c r="OZ19" i="37" s="1"/>
  <c r="X530" i="3"/>
  <c r="PC19" i="37" s="1"/>
  <c r="F531" i="3"/>
  <c r="PF19" i="37" s="1"/>
  <c r="G531" i="3"/>
  <c r="H531" i="3"/>
  <c r="J531" i="3"/>
  <c r="K531" i="3"/>
  <c r="M531" i="3"/>
  <c r="N531" i="3"/>
  <c r="P531" i="3"/>
  <c r="Q531" i="3"/>
  <c r="S531" i="3"/>
  <c r="T531" i="3"/>
  <c r="V531" i="3"/>
  <c r="W531" i="3"/>
  <c r="Y531" i="3"/>
  <c r="V523" i="3"/>
  <c r="S523" i="3"/>
  <c r="P523" i="3"/>
  <c r="M523" i="3"/>
  <c r="J523" i="3"/>
  <c r="G523" i="3"/>
  <c r="I514" i="3"/>
  <c r="BV19" i="37" s="1"/>
  <c r="L514" i="3"/>
  <c r="BY19" i="37" s="1"/>
  <c r="O514" i="3"/>
  <c r="CB19" i="37" s="1"/>
  <c r="R514" i="3"/>
  <c r="CE19" i="37" s="1"/>
  <c r="U514" i="3"/>
  <c r="CH19" i="37" s="1"/>
  <c r="X514" i="3"/>
  <c r="CK19" i="37" s="1"/>
  <c r="I515" i="3"/>
  <c r="CQ19" i="37" s="1"/>
  <c r="L515" i="3"/>
  <c r="CT19" i="37" s="1"/>
  <c r="O515" i="3"/>
  <c r="CW19" i="37" s="1"/>
  <c r="R515" i="3"/>
  <c r="CZ19" i="37" s="1"/>
  <c r="U515" i="3"/>
  <c r="DC19" i="37" s="1"/>
  <c r="X515" i="3"/>
  <c r="DF19" i="37" s="1"/>
  <c r="I516" i="3"/>
  <c r="DL19" i="37" s="1"/>
  <c r="L516" i="3"/>
  <c r="DO19" i="37" s="1"/>
  <c r="O516" i="3"/>
  <c r="DR19" i="37" s="1"/>
  <c r="R516" i="3"/>
  <c r="DU19" i="37" s="1"/>
  <c r="U516" i="3"/>
  <c r="DX19" i="37" s="1"/>
  <c r="X516" i="3"/>
  <c r="EA19" i="37" s="1"/>
  <c r="F517" i="3"/>
  <c r="ED19" i="37" s="1"/>
  <c r="G517" i="3"/>
  <c r="EE19" i="37" s="1"/>
  <c r="H517" i="3"/>
  <c r="EF19" i="37" s="1"/>
  <c r="J517" i="3"/>
  <c r="EH19" i="37" s="1"/>
  <c r="K517" i="3"/>
  <c r="EI19" i="37" s="1"/>
  <c r="M517" i="3"/>
  <c r="EK19" i="37" s="1"/>
  <c r="N517" i="3"/>
  <c r="P517" i="3"/>
  <c r="EN19" i="37" s="1"/>
  <c r="Q517" i="3"/>
  <c r="EO19" i="37" s="1"/>
  <c r="S517" i="3"/>
  <c r="EQ19" i="37" s="1"/>
  <c r="T517" i="3"/>
  <c r="ER19" i="37" s="1"/>
  <c r="V517" i="3"/>
  <c r="ET19" i="37" s="1"/>
  <c r="W517" i="3"/>
  <c r="EU19" i="37" s="1"/>
  <c r="Y517" i="3"/>
  <c r="EW19" i="37" s="1"/>
  <c r="I518" i="3"/>
  <c r="L518" i="3"/>
  <c r="O518" i="3"/>
  <c r="R518" i="3"/>
  <c r="FK19" i="37" s="1"/>
  <c r="U518" i="3"/>
  <c r="X518" i="3"/>
  <c r="I519" i="3"/>
  <c r="FW19" i="37" s="1"/>
  <c r="L519" i="3"/>
  <c r="FZ19" i="37" s="1"/>
  <c r="O519" i="3"/>
  <c r="GC19" i="37" s="1"/>
  <c r="R519" i="3"/>
  <c r="GF19" i="37" s="1"/>
  <c r="U519" i="3"/>
  <c r="GI19" i="37" s="1"/>
  <c r="X519" i="3"/>
  <c r="GL19" i="37" s="1"/>
  <c r="F520" i="3"/>
  <c r="GO19" i="37" s="1"/>
  <c r="G520" i="3"/>
  <c r="GP19" i="37" s="1"/>
  <c r="H520" i="3"/>
  <c r="GQ19" i="37" s="1"/>
  <c r="J520" i="3"/>
  <c r="GS19" i="37" s="1"/>
  <c r="K520" i="3"/>
  <c r="M520" i="3"/>
  <c r="GV19" i="37" s="1"/>
  <c r="N520" i="3"/>
  <c r="GW19" i="37" s="1"/>
  <c r="P520" i="3"/>
  <c r="GY19" i="37" s="1"/>
  <c r="Q520" i="3"/>
  <c r="GZ19" i="37" s="1"/>
  <c r="S520" i="3"/>
  <c r="T520" i="3"/>
  <c r="V520" i="3"/>
  <c r="HE19" i="37" s="1"/>
  <c r="W520" i="3"/>
  <c r="Y520" i="3"/>
  <c r="HH19" i="37" s="1"/>
  <c r="B505" i="3"/>
  <c r="I498" i="3"/>
  <c r="KV18" i="37" s="1"/>
  <c r="L498" i="3"/>
  <c r="KY18" i="37" s="1"/>
  <c r="O498" i="3"/>
  <c r="R498" i="3"/>
  <c r="LE18" i="37" s="1"/>
  <c r="U498" i="3"/>
  <c r="LH18" i="37" s="1"/>
  <c r="X498" i="3"/>
  <c r="LK18" i="37" s="1"/>
  <c r="I499" i="3"/>
  <c r="LT18" i="37" s="1"/>
  <c r="L499" i="3"/>
  <c r="LW18" i="37" s="1"/>
  <c r="O499" i="3"/>
  <c r="LZ18" i="37" s="1"/>
  <c r="R499" i="3"/>
  <c r="MC18" i="37" s="1"/>
  <c r="U499" i="3"/>
  <c r="MF18" i="37" s="1"/>
  <c r="X499" i="3"/>
  <c r="MI18" i="37" s="1"/>
  <c r="I500" i="3"/>
  <c r="MR18" i="37" s="1"/>
  <c r="L500" i="3"/>
  <c r="MU18" i="37" s="1"/>
  <c r="O500" i="3"/>
  <c r="MX18" i="37" s="1"/>
  <c r="R500" i="3"/>
  <c r="NA18" i="37" s="1"/>
  <c r="U500" i="3"/>
  <c r="ND18" i="37" s="1"/>
  <c r="X500" i="3"/>
  <c r="NG18" i="37" s="1"/>
  <c r="I501" i="3"/>
  <c r="NP18" i="37" s="1"/>
  <c r="L501" i="3"/>
  <c r="NS18" i="37" s="1"/>
  <c r="O501" i="3"/>
  <c r="NV18" i="37" s="1"/>
  <c r="R501" i="3"/>
  <c r="NY18" i="37" s="1"/>
  <c r="U501" i="3"/>
  <c r="OB18" i="37" s="1"/>
  <c r="X501" i="3"/>
  <c r="OE18" i="37" s="1"/>
  <c r="I502" i="3"/>
  <c r="ON18" i="37" s="1"/>
  <c r="L502" i="3"/>
  <c r="OQ18" i="37" s="1"/>
  <c r="O502" i="3"/>
  <c r="R502" i="3"/>
  <c r="OW18" i="37" s="1"/>
  <c r="U502" i="3"/>
  <c r="OZ18" i="37" s="1"/>
  <c r="X502" i="3"/>
  <c r="PC18" i="37" s="1"/>
  <c r="F503" i="3"/>
  <c r="PF18" i="37" s="1"/>
  <c r="G503" i="3"/>
  <c r="H503" i="3"/>
  <c r="J503" i="3"/>
  <c r="K503" i="3"/>
  <c r="M503" i="3"/>
  <c r="N503" i="3"/>
  <c r="P503" i="3"/>
  <c r="Q503" i="3"/>
  <c r="S503" i="3"/>
  <c r="T503" i="3"/>
  <c r="V503" i="3"/>
  <c r="W503" i="3"/>
  <c r="Y503" i="3"/>
  <c r="V495" i="3"/>
  <c r="S495" i="3"/>
  <c r="P495" i="3"/>
  <c r="M495" i="3"/>
  <c r="J495" i="3"/>
  <c r="G495" i="3"/>
  <c r="I486" i="3"/>
  <c r="BV18" i="37" s="1"/>
  <c r="L486" i="3"/>
  <c r="BY18" i="37" s="1"/>
  <c r="O486" i="3"/>
  <c r="CB18" i="37" s="1"/>
  <c r="R486" i="3"/>
  <c r="CE18" i="37" s="1"/>
  <c r="U486" i="3"/>
  <c r="CH18" i="37" s="1"/>
  <c r="X486" i="3"/>
  <c r="CK18" i="37" s="1"/>
  <c r="I487" i="3"/>
  <c r="CQ18" i="37" s="1"/>
  <c r="L487" i="3"/>
  <c r="CT18" i="37" s="1"/>
  <c r="O487" i="3"/>
  <c r="R487" i="3"/>
  <c r="U487" i="3"/>
  <c r="DC18" i="37" s="1"/>
  <c r="X487" i="3"/>
  <c r="DF18" i="37" s="1"/>
  <c r="I488" i="3"/>
  <c r="DL18" i="37" s="1"/>
  <c r="L488" i="3"/>
  <c r="DO18" i="37" s="1"/>
  <c r="O488" i="3"/>
  <c r="DR18" i="37" s="1"/>
  <c r="R488" i="3"/>
  <c r="DU18" i="37" s="1"/>
  <c r="U488" i="3"/>
  <c r="DX18" i="37" s="1"/>
  <c r="X488" i="3"/>
  <c r="EA18" i="37" s="1"/>
  <c r="F489" i="3"/>
  <c r="ED18" i="37" s="1"/>
  <c r="G489" i="3"/>
  <c r="EE18" i="37" s="1"/>
  <c r="H489" i="3"/>
  <c r="EF18" i="37" s="1"/>
  <c r="J489" i="3"/>
  <c r="EH18" i="37" s="1"/>
  <c r="K489" i="3"/>
  <c r="EI18" i="37" s="1"/>
  <c r="M489" i="3"/>
  <c r="EK18" i="37" s="1"/>
  <c r="N489" i="3"/>
  <c r="P489" i="3"/>
  <c r="EN18" i="37" s="1"/>
  <c r="Q489" i="3"/>
  <c r="EO18" i="37" s="1"/>
  <c r="S489" i="3"/>
  <c r="EQ18" i="37" s="1"/>
  <c r="T489" i="3"/>
  <c r="V489" i="3"/>
  <c r="ET18" i="37" s="1"/>
  <c r="W489" i="3"/>
  <c r="EU18" i="37" s="1"/>
  <c r="Y489" i="3"/>
  <c r="EW18" i="37" s="1"/>
  <c r="I490" i="3"/>
  <c r="FB18" i="37" s="1"/>
  <c r="L490" i="3"/>
  <c r="O490" i="3"/>
  <c r="FH18" i="37" s="1"/>
  <c r="R490" i="3"/>
  <c r="FK18" i="37" s="1"/>
  <c r="U490" i="3"/>
  <c r="X490" i="3"/>
  <c r="I491" i="3"/>
  <c r="FW18" i="37" s="1"/>
  <c r="L491" i="3"/>
  <c r="FZ18" i="37" s="1"/>
  <c r="O491" i="3"/>
  <c r="GC18" i="37" s="1"/>
  <c r="R491" i="3"/>
  <c r="GF18" i="37" s="1"/>
  <c r="U491" i="3"/>
  <c r="GI18" i="37" s="1"/>
  <c r="X491" i="3"/>
  <c r="GL18" i="37" s="1"/>
  <c r="F492" i="3"/>
  <c r="GO18" i="37" s="1"/>
  <c r="G492" i="3"/>
  <c r="GP18" i="37" s="1"/>
  <c r="H492" i="3"/>
  <c r="J492" i="3"/>
  <c r="GS18" i="37" s="1"/>
  <c r="K492" i="3"/>
  <c r="GT18" i="37" s="1"/>
  <c r="M492" i="3"/>
  <c r="GV18" i="37" s="1"/>
  <c r="N492" i="3"/>
  <c r="GW18" i="37" s="1"/>
  <c r="P492" i="3"/>
  <c r="GY18" i="37" s="1"/>
  <c r="Q492" i="3"/>
  <c r="GZ18" i="37" s="1"/>
  <c r="S492" i="3"/>
  <c r="T492" i="3"/>
  <c r="HC18" i="37" s="1"/>
  <c r="V492" i="3"/>
  <c r="HE18" i="37" s="1"/>
  <c r="W492" i="3"/>
  <c r="HF18" i="37" s="1"/>
  <c r="Y492" i="3"/>
  <c r="HH18" i="37" s="1"/>
  <c r="B477" i="3"/>
  <c r="I470" i="3"/>
  <c r="KV17" i="37" s="1"/>
  <c r="L470" i="3"/>
  <c r="O470" i="3"/>
  <c r="LB17" i="37" s="1"/>
  <c r="R470" i="3"/>
  <c r="LE17" i="37" s="1"/>
  <c r="U470" i="3"/>
  <c r="LH17" i="37" s="1"/>
  <c r="X470" i="3"/>
  <c r="LK17" i="37" s="1"/>
  <c r="I471" i="3"/>
  <c r="LT17" i="37" s="1"/>
  <c r="L471" i="3"/>
  <c r="LW17" i="37" s="1"/>
  <c r="O471" i="3"/>
  <c r="LZ17" i="37" s="1"/>
  <c r="R471" i="3"/>
  <c r="MC17" i="37" s="1"/>
  <c r="U471" i="3"/>
  <c r="MF17" i="37" s="1"/>
  <c r="X471" i="3"/>
  <c r="MI17" i="37" s="1"/>
  <c r="I472" i="3"/>
  <c r="MR17" i="37" s="1"/>
  <c r="L472" i="3"/>
  <c r="MU17" i="37" s="1"/>
  <c r="O472" i="3"/>
  <c r="MX17" i="37" s="1"/>
  <c r="R472" i="3"/>
  <c r="U472" i="3"/>
  <c r="ND17" i="37" s="1"/>
  <c r="X472" i="3"/>
  <c r="NG17" i="37" s="1"/>
  <c r="I473" i="3"/>
  <c r="NP17" i="37" s="1"/>
  <c r="L473" i="3"/>
  <c r="NS17" i="37" s="1"/>
  <c r="O473" i="3"/>
  <c r="NV17" i="37" s="1"/>
  <c r="R473" i="3"/>
  <c r="NY17" i="37" s="1"/>
  <c r="U473" i="3"/>
  <c r="OB17" i="37" s="1"/>
  <c r="X473" i="3"/>
  <c r="OE17" i="37" s="1"/>
  <c r="I474" i="3"/>
  <c r="ON17" i="37" s="1"/>
  <c r="L474" i="3"/>
  <c r="OQ17" i="37" s="1"/>
  <c r="O474" i="3"/>
  <c r="OT17" i="37" s="1"/>
  <c r="R474" i="3"/>
  <c r="OW17" i="37" s="1"/>
  <c r="U474" i="3"/>
  <c r="OZ17" i="37" s="1"/>
  <c r="X474" i="3"/>
  <c r="PC17" i="37" s="1"/>
  <c r="F475" i="3"/>
  <c r="PF17" i="37" s="1"/>
  <c r="G475" i="3"/>
  <c r="H475" i="3"/>
  <c r="J475" i="3"/>
  <c r="K475" i="3"/>
  <c r="M475" i="3"/>
  <c r="N475" i="3"/>
  <c r="P475" i="3"/>
  <c r="Q475" i="3"/>
  <c r="S475" i="3"/>
  <c r="T475" i="3"/>
  <c r="V475" i="3"/>
  <c r="W475" i="3"/>
  <c r="Y475" i="3"/>
  <c r="V467" i="3"/>
  <c r="S467" i="3"/>
  <c r="P467" i="3"/>
  <c r="M467" i="3"/>
  <c r="J467" i="3"/>
  <c r="G467" i="3"/>
  <c r="I458" i="3"/>
  <c r="BV17" i="37" s="1"/>
  <c r="L458" i="3"/>
  <c r="BY17" i="37" s="1"/>
  <c r="O458" i="3"/>
  <c r="CB17" i="37" s="1"/>
  <c r="R458" i="3"/>
  <c r="CE17" i="37" s="1"/>
  <c r="U458" i="3"/>
  <c r="CH17" i="37" s="1"/>
  <c r="X458" i="3"/>
  <c r="I459" i="3"/>
  <c r="L459" i="3"/>
  <c r="CT17" i="37" s="1"/>
  <c r="O459" i="3"/>
  <c r="CW17" i="37" s="1"/>
  <c r="R459" i="3"/>
  <c r="U459" i="3"/>
  <c r="DC17" i="37" s="1"/>
  <c r="X459" i="3"/>
  <c r="DF17" i="37" s="1"/>
  <c r="I460" i="3"/>
  <c r="DL17" i="37" s="1"/>
  <c r="L460" i="3"/>
  <c r="DO17" i="37" s="1"/>
  <c r="O460" i="3"/>
  <c r="DR17" i="37" s="1"/>
  <c r="R460" i="3"/>
  <c r="DU17" i="37" s="1"/>
  <c r="U460" i="3"/>
  <c r="DX17" i="37" s="1"/>
  <c r="X460" i="3"/>
  <c r="EA17" i="37" s="1"/>
  <c r="F461" i="3"/>
  <c r="ED17" i="37" s="1"/>
  <c r="G461" i="3"/>
  <c r="EE17" i="37" s="1"/>
  <c r="H461" i="3"/>
  <c r="EF17" i="37" s="1"/>
  <c r="J461" i="3"/>
  <c r="EH17" i="37" s="1"/>
  <c r="K461" i="3"/>
  <c r="EI17" i="37" s="1"/>
  <c r="M461" i="3"/>
  <c r="EK17" i="37" s="1"/>
  <c r="N461" i="3"/>
  <c r="EL17" i="37" s="1"/>
  <c r="P461" i="3"/>
  <c r="EN17" i="37" s="1"/>
  <c r="Q461" i="3"/>
  <c r="EO17" i="37" s="1"/>
  <c r="S461" i="3"/>
  <c r="EQ17" i="37" s="1"/>
  <c r="T461" i="3"/>
  <c r="V461" i="3"/>
  <c r="W461" i="3"/>
  <c r="EU17" i="37" s="1"/>
  <c r="Y461" i="3"/>
  <c r="EW17" i="37" s="1"/>
  <c r="I462" i="3"/>
  <c r="FB17" i="37" s="1"/>
  <c r="L462" i="3"/>
  <c r="O462" i="3"/>
  <c r="FH17" i="37" s="1"/>
  <c r="R462" i="3"/>
  <c r="FK17" i="37" s="1"/>
  <c r="U462" i="3"/>
  <c r="X462" i="3"/>
  <c r="I463" i="3"/>
  <c r="L463" i="3"/>
  <c r="O463" i="3"/>
  <c r="R463" i="3"/>
  <c r="U463" i="3"/>
  <c r="X463" i="3"/>
  <c r="F464" i="3"/>
  <c r="G464" i="3"/>
  <c r="H464" i="3"/>
  <c r="J464" i="3"/>
  <c r="K464" i="3"/>
  <c r="M464" i="3"/>
  <c r="N464" i="3"/>
  <c r="P464" i="3"/>
  <c r="Q464" i="3"/>
  <c r="S464" i="3"/>
  <c r="T464" i="3"/>
  <c r="V464" i="3"/>
  <c r="W464" i="3"/>
  <c r="Y464" i="3"/>
  <c r="J465" i="3"/>
  <c r="HN17" i="37" s="1"/>
  <c r="B449" i="3"/>
  <c r="I442" i="3"/>
  <c r="KV16" i="37" s="1"/>
  <c r="L442" i="3"/>
  <c r="KY16" i="37" s="1"/>
  <c r="O442" i="3"/>
  <c r="LB16" i="37" s="1"/>
  <c r="R442" i="3"/>
  <c r="LE16" i="37" s="1"/>
  <c r="U442" i="3"/>
  <c r="LH16" i="37" s="1"/>
  <c r="X442" i="3"/>
  <c r="LK16" i="37" s="1"/>
  <c r="I443" i="3"/>
  <c r="LT16" i="37" s="1"/>
  <c r="L443" i="3"/>
  <c r="LW16" i="37" s="1"/>
  <c r="O443" i="3"/>
  <c r="LZ16" i="37" s="1"/>
  <c r="R443" i="3"/>
  <c r="MC16" i="37" s="1"/>
  <c r="U443" i="3"/>
  <c r="MF16" i="37" s="1"/>
  <c r="X443" i="3"/>
  <c r="MI16" i="37" s="1"/>
  <c r="I444" i="3"/>
  <c r="MR16" i="37" s="1"/>
  <c r="L444" i="3"/>
  <c r="MU16" i="37" s="1"/>
  <c r="O444" i="3"/>
  <c r="MX16" i="37" s="1"/>
  <c r="R444" i="3"/>
  <c r="NA16" i="37" s="1"/>
  <c r="U444" i="3"/>
  <c r="ND16" i="37" s="1"/>
  <c r="X444" i="3"/>
  <c r="NG16" i="37" s="1"/>
  <c r="I445" i="3"/>
  <c r="NP16" i="37" s="1"/>
  <c r="L445" i="3"/>
  <c r="NS16" i="37" s="1"/>
  <c r="O445" i="3"/>
  <c r="NV16" i="37" s="1"/>
  <c r="R445" i="3"/>
  <c r="NY16" i="37" s="1"/>
  <c r="U445" i="3"/>
  <c r="OB16" i="37" s="1"/>
  <c r="X445" i="3"/>
  <c r="OE16" i="37" s="1"/>
  <c r="I446" i="3"/>
  <c r="ON16" i="37" s="1"/>
  <c r="L446" i="3"/>
  <c r="OQ16" i="37" s="1"/>
  <c r="O446" i="3"/>
  <c r="OT16" i="37" s="1"/>
  <c r="R446" i="3"/>
  <c r="OW16" i="37" s="1"/>
  <c r="U446" i="3"/>
  <c r="OZ16" i="37" s="1"/>
  <c r="X446" i="3"/>
  <c r="PC16" i="37" s="1"/>
  <c r="F447" i="3"/>
  <c r="PF16" i="37" s="1"/>
  <c r="G447" i="3"/>
  <c r="H447" i="3"/>
  <c r="J447" i="3"/>
  <c r="K447" i="3"/>
  <c r="M447" i="3"/>
  <c r="N447" i="3"/>
  <c r="P447" i="3"/>
  <c r="Q447" i="3"/>
  <c r="S447" i="3"/>
  <c r="T447" i="3"/>
  <c r="V447" i="3"/>
  <c r="W447" i="3"/>
  <c r="Y447" i="3"/>
  <c r="V439" i="3"/>
  <c r="S439" i="3"/>
  <c r="P439" i="3"/>
  <c r="M439" i="3"/>
  <c r="J439" i="3"/>
  <c r="G439" i="3"/>
  <c r="I430" i="3"/>
  <c r="BV16" i="37" s="1"/>
  <c r="L430" i="3"/>
  <c r="BY16" i="37" s="1"/>
  <c r="O430" i="3"/>
  <c r="CB16" i="37" s="1"/>
  <c r="R430" i="3"/>
  <c r="CE16" i="37" s="1"/>
  <c r="U430" i="3"/>
  <c r="CH16" i="37" s="1"/>
  <c r="X430" i="3"/>
  <c r="CK16" i="37" s="1"/>
  <c r="I431" i="3"/>
  <c r="CQ16" i="37" s="1"/>
  <c r="L431" i="3"/>
  <c r="CT16" i="37" s="1"/>
  <c r="O431" i="3"/>
  <c r="CW16" i="37" s="1"/>
  <c r="R431" i="3"/>
  <c r="CZ16" i="37" s="1"/>
  <c r="U431" i="3"/>
  <c r="DC16" i="37" s="1"/>
  <c r="X431" i="3"/>
  <c r="DF16" i="37" s="1"/>
  <c r="I432" i="3"/>
  <c r="DL16" i="37" s="1"/>
  <c r="L432" i="3"/>
  <c r="DO16" i="37" s="1"/>
  <c r="O432" i="3"/>
  <c r="DR16" i="37" s="1"/>
  <c r="R432" i="3"/>
  <c r="DU16" i="37" s="1"/>
  <c r="U432" i="3"/>
  <c r="DX16" i="37" s="1"/>
  <c r="X432" i="3"/>
  <c r="EA16" i="37" s="1"/>
  <c r="F433" i="3"/>
  <c r="ED16" i="37" s="1"/>
  <c r="G433" i="3"/>
  <c r="EE16" i="37" s="1"/>
  <c r="H433" i="3"/>
  <c r="EF16" i="37" s="1"/>
  <c r="J433" i="3"/>
  <c r="EH16" i="37" s="1"/>
  <c r="K433" i="3"/>
  <c r="EI16" i="37" s="1"/>
  <c r="M433" i="3"/>
  <c r="EK16" i="37" s="1"/>
  <c r="N433" i="3"/>
  <c r="EL16" i="37" s="1"/>
  <c r="P433" i="3"/>
  <c r="EN16" i="37" s="1"/>
  <c r="Q433" i="3"/>
  <c r="EO16" i="37" s="1"/>
  <c r="S433" i="3"/>
  <c r="EQ16" i="37" s="1"/>
  <c r="T433" i="3"/>
  <c r="ER16" i="37" s="1"/>
  <c r="V433" i="3"/>
  <c r="ET16" i="37" s="1"/>
  <c r="W433" i="3"/>
  <c r="EU16" i="37" s="1"/>
  <c r="Y433" i="3"/>
  <c r="EW16" i="37" s="1"/>
  <c r="I434" i="3"/>
  <c r="L434" i="3"/>
  <c r="O434" i="3"/>
  <c r="R434" i="3"/>
  <c r="FK16" i="37" s="1"/>
  <c r="U434" i="3"/>
  <c r="X434" i="3"/>
  <c r="I435" i="3"/>
  <c r="FW16" i="37" s="1"/>
  <c r="L435" i="3"/>
  <c r="FZ16" i="37" s="1"/>
  <c r="O435" i="3"/>
  <c r="GC16" i="37" s="1"/>
  <c r="R435" i="3"/>
  <c r="GF16" i="37" s="1"/>
  <c r="U435" i="3"/>
  <c r="GI16" i="37" s="1"/>
  <c r="X435" i="3"/>
  <c r="GL16" i="37" s="1"/>
  <c r="F436" i="3"/>
  <c r="GO16" i="37" s="1"/>
  <c r="G436" i="3"/>
  <c r="GP16" i="37" s="1"/>
  <c r="H436" i="3"/>
  <c r="GQ16" i="37" s="1"/>
  <c r="J436" i="3"/>
  <c r="GS16" i="37" s="1"/>
  <c r="K436" i="3"/>
  <c r="GT16" i="37" s="1"/>
  <c r="M436" i="3"/>
  <c r="GV16" i="37" s="1"/>
  <c r="N436" i="3"/>
  <c r="GW16" i="37" s="1"/>
  <c r="P436" i="3"/>
  <c r="GY16" i="37" s="1"/>
  <c r="Q436" i="3"/>
  <c r="GZ16" i="37" s="1"/>
  <c r="S436" i="3"/>
  <c r="HB16" i="37" s="1"/>
  <c r="T436" i="3"/>
  <c r="HC16" i="37" s="1"/>
  <c r="V436" i="3"/>
  <c r="HE16" i="37" s="1"/>
  <c r="W436" i="3"/>
  <c r="HF16" i="37" s="1"/>
  <c r="Y436" i="3"/>
  <c r="HH16" i="37" s="1"/>
  <c r="B421" i="3"/>
  <c r="I414" i="3"/>
  <c r="KV15" i="37" s="1"/>
  <c r="L414" i="3"/>
  <c r="KY15" i="37" s="1"/>
  <c r="O414" i="3"/>
  <c r="LB15" i="37" s="1"/>
  <c r="R414" i="3"/>
  <c r="LE15" i="37" s="1"/>
  <c r="U414" i="3"/>
  <c r="LH15" i="37" s="1"/>
  <c r="X414" i="3"/>
  <c r="LK15" i="37" s="1"/>
  <c r="I415" i="3"/>
  <c r="LT15" i="37" s="1"/>
  <c r="L415" i="3"/>
  <c r="LW15" i="37" s="1"/>
  <c r="O415" i="3"/>
  <c r="R415" i="3"/>
  <c r="MC15" i="37" s="1"/>
  <c r="U415" i="3"/>
  <c r="MF15" i="37" s="1"/>
  <c r="X415" i="3"/>
  <c r="MI15" i="37" s="1"/>
  <c r="I416" i="3"/>
  <c r="MR15" i="37" s="1"/>
  <c r="L416" i="3"/>
  <c r="MU15" i="37" s="1"/>
  <c r="O416" i="3"/>
  <c r="MX15" i="37" s="1"/>
  <c r="R416" i="3"/>
  <c r="NA15" i="37" s="1"/>
  <c r="U416" i="3"/>
  <c r="ND15" i="37" s="1"/>
  <c r="X416" i="3"/>
  <c r="NG15" i="37" s="1"/>
  <c r="I417" i="3"/>
  <c r="NP15" i="37" s="1"/>
  <c r="L417" i="3"/>
  <c r="NS15" i="37" s="1"/>
  <c r="O417" i="3"/>
  <c r="NV15" i="37" s="1"/>
  <c r="R417" i="3"/>
  <c r="NY15" i="37" s="1"/>
  <c r="U417" i="3"/>
  <c r="OB15" i="37" s="1"/>
  <c r="X417" i="3"/>
  <c r="OE15" i="37" s="1"/>
  <c r="I418" i="3"/>
  <c r="ON15" i="37" s="1"/>
  <c r="L418" i="3"/>
  <c r="OQ15" i="37" s="1"/>
  <c r="O418" i="3"/>
  <c r="OT15" i="37" s="1"/>
  <c r="R418" i="3"/>
  <c r="OW15" i="37" s="1"/>
  <c r="U418" i="3"/>
  <c r="OZ15" i="37" s="1"/>
  <c r="X418" i="3"/>
  <c r="PC15" i="37" s="1"/>
  <c r="F419" i="3"/>
  <c r="PF15" i="37" s="1"/>
  <c r="G419" i="3"/>
  <c r="H419" i="3"/>
  <c r="J419" i="3"/>
  <c r="K419" i="3"/>
  <c r="M419" i="3"/>
  <c r="N419" i="3"/>
  <c r="P419" i="3"/>
  <c r="Q419" i="3"/>
  <c r="S419" i="3"/>
  <c r="T419" i="3"/>
  <c r="V419" i="3"/>
  <c r="W419" i="3"/>
  <c r="Y419" i="3"/>
  <c r="V411" i="3"/>
  <c r="S411" i="3"/>
  <c r="P411" i="3"/>
  <c r="M411" i="3"/>
  <c r="J411" i="3"/>
  <c r="G411" i="3"/>
  <c r="I402" i="3"/>
  <c r="BV15" i="37" s="1"/>
  <c r="L402" i="3"/>
  <c r="BY15" i="37" s="1"/>
  <c r="O402" i="3"/>
  <c r="CB15" i="37" s="1"/>
  <c r="R402" i="3"/>
  <c r="CE15" i="37" s="1"/>
  <c r="U402" i="3"/>
  <c r="CH15" i="37" s="1"/>
  <c r="X402" i="3"/>
  <c r="I403" i="3"/>
  <c r="CQ15" i="37" s="1"/>
  <c r="L403" i="3"/>
  <c r="CT15" i="37" s="1"/>
  <c r="O403" i="3"/>
  <c r="CW15" i="37" s="1"/>
  <c r="R403" i="3"/>
  <c r="CZ15" i="37" s="1"/>
  <c r="U403" i="3"/>
  <c r="DC15" i="37" s="1"/>
  <c r="X403" i="3"/>
  <c r="DF15" i="37" s="1"/>
  <c r="I404" i="3"/>
  <c r="DL15" i="37" s="1"/>
  <c r="L404" i="3"/>
  <c r="DO15" i="37" s="1"/>
  <c r="O404" i="3"/>
  <c r="DR15" i="37" s="1"/>
  <c r="R404" i="3"/>
  <c r="DU15" i="37" s="1"/>
  <c r="U404" i="3"/>
  <c r="DX15" i="37" s="1"/>
  <c r="X404" i="3"/>
  <c r="EA15" i="37" s="1"/>
  <c r="F405" i="3"/>
  <c r="ED15" i="37" s="1"/>
  <c r="G405" i="3"/>
  <c r="EE15" i="37" s="1"/>
  <c r="H405" i="3"/>
  <c r="EF15" i="37" s="1"/>
  <c r="J405" i="3"/>
  <c r="K405" i="3"/>
  <c r="EI15" i="37" s="1"/>
  <c r="M405" i="3"/>
  <c r="EK15" i="37" s="1"/>
  <c r="N405" i="3"/>
  <c r="EL15" i="37" s="1"/>
  <c r="P405" i="3"/>
  <c r="EN15" i="37" s="1"/>
  <c r="Q405" i="3"/>
  <c r="EO15" i="37" s="1"/>
  <c r="S405" i="3"/>
  <c r="EQ15" i="37" s="1"/>
  <c r="T405" i="3"/>
  <c r="ER15" i="37" s="1"/>
  <c r="V405" i="3"/>
  <c r="W405" i="3"/>
  <c r="EU15" i="37" s="1"/>
  <c r="Y405" i="3"/>
  <c r="EW15" i="37" s="1"/>
  <c r="I406" i="3"/>
  <c r="FB15" i="37" s="1"/>
  <c r="L406" i="3"/>
  <c r="O406" i="3"/>
  <c r="FH15" i="37" s="1"/>
  <c r="R406" i="3"/>
  <c r="FK15" i="37" s="1"/>
  <c r="U406" i="3"/>
  <c r="X406" i="3"/>
  <c r="I407" i="3"/>
  <c r="FW15" i="37" s="1"/>
  <c r="L407" i="3"/>
  <c r="FZ15" i="37" s="1"/>
  <c r="O407" i="3"/>
  <c r="GC15" i="37" s="1"/>
  <c r="R407" i="3"/>
  <c r="GF15" i="37" s="1"/>
  <c r="U407" i="3"/>
  <c r="GI15" i="37" s="1"/>
  <c r="X407" i="3"/>
  <c r="GL15" i="37" s="1"/>
  <c r="F408" i="3"/>
  <c r="GO15" i="37" s="1"/>
  <c r="G408" i="3"/>
  <c r="H408" i="3"/>
  <c r="J408" i="3"/>
  <c r="GS15" i="37" s="1"/>
  <c r="K408" i="3"/>
  <c r="GT15" i="37" s="1"/>
  <c r="M408" i="3"/>
  <c r="GV15" i="37" s="1"/>
  <c r="N408" i="3"/>
  <c r="GW15" i="37" s="1"/>
  <c r="P408" i="3"/>
  <c r="Q408" i="3"/>
  <c r="S408" i="3"/>
  <c r="HB15" i="37" s="1"/>
  <c r="T408" i="3"/>
  <c r="V408" i="3"/>
  <c r="HE15" i="37" s="1"/>
  <c r="W408" i="3"/>
  <c r="HF15" i="37" s="1"/>
  <c r="Y408" i="3"/>
  <c r="B393" i="3"/>
  <c r="I386" i="3"/>
  <c r="KV14" i="37" s="1"/>
  <c r="L386" i="3"/>
  <c r="O386" i="3"/>
  <c r="LB14" i="37" s="1"/>
  <c r="R386" i="3"/>
  <c r="LE14" i="37" s="1"/>
  <c r="U386" i="3"/>
  <c r="LH14" i="37" s="1"/>
  <c r="X386" i="3"/>
  <c r="LK14" i="37" s="1"/>
  <c r="I387" i="3"/>
  <c r="LT14" i="37" s="1"/>
  <c r="L387" i="3"/>
  <c r="LW14" i="37" s="1"/>
  <c r="O387" i="3"/>
  <c r="LZ14" i="37" s="1"/>
  <c r="R387" i="3"/>
  <c r="MC14" i="37" s="1"/>
  <c r="U387" i="3"/>
  <c r="MF14" i="37" s="1"/>
  <c r="X387" i="3"/>
  <c r="MI14" i="37" s="1"/>
  <c r="I388" i="3"/>
  <c r="MR14" i="37" s="1"/>
  <c r="L388" i="3"/>
  <c r="MU14" i="37" s="1"/>
  <c r="O388" i="3"/>
  <c r="MX14" i="37" s="1"/>
  <c r="R388" i="3"/>
  <c r="NA14" i="37" s="1"/>
  <c r="U388" i="3"/>
  <c r="ND14" i="37" s="1"/>
  <c r="X388" i="3"/>
  <c r="NG14" i="37" s="1"/>
  <c r="I389" i="3"/>
  <c r="NP14" i="37" s="1"/>
  <c r="L389" i="3"/>
  <c r="NS14" i="37" s="1"/>
  <c r="O389" i="3"/>
  <c r="NV14" i="37" s="1"/>
  <c r="R389" i="3"/>
  <c r="NY14" i="37" s="1"/>
  <c r="U389" i="3"/>
  <c r="OB14" i="37" s="1"/>
  <c r="X389" i="3"/>
  <c r="OE14" i="37" s="1"/>
  <c r="I390" i="3"/>
  <c r="ON14" i="37" s="1"/>
  <c r="L390" i="3"/>
  <c r="OQ14" i="37" s="1"/>
  <c r="O390" i="3"/>
  <c r="OT14" i="37" s="1"/>
  <c r="R390" i="3"/>
  <c r="OW14" i="37" s="1"/>
  <c r="U390" i="3"/>
  <c r="OZ14" i="37" s="1"/>
  <c r="X390" i="3"/>
  <c r="PC14" i="37" s="1"/>
  <c r="F391" i="3"/>
  <c r="PF14" i="37" s="1"/>
  <c r="G391" i="3"/>
  <c r="H391" i="3"/>
  <c r="J391" i="3"/>
  <c r="K391" i="3"/>
  <c r="M391" i="3"/>
  <c r="N391" i="3"/>
  <c r="P391" i="3"/>
  <c r="Q391" i="3"/>
  <c r="S391" i="3"/>
  <c r="T391" i="3"/>
  <c r="V391" i="3"/>
  <c r="W391" i="3"/>
  <c r="Y391" i="3"/>
  <c r="V383" i="3"/>
  <c r="S383" i="3"/>
  <c r="P383" i="3"/>
  <c r="M383" i="3"/>
  <c r="J383" i="3"/>
  <c r="G383" i="3"/>
  <c r="I374" i="3"/>
  <c r="BV14" i="37" s="1"/>
  <c r="L374" i="3"/>
  <c r="BY14" i="37" s="1"/>
  <c r="O374" i="3"/>
  <c r="CB14" i="37" s="1"/>
  <c r="R374" i="3"/>
  <c r="CE14" i="37" s="1"/>
  <c r="U374" i="3"/>
  <c r="X374" i="3"/>
  <c r="I375" i="3"/>
  <c r="L375" i="3"/>
  <c r="CT14" i="37" s="1"/>
  <c r="O375" i="3"/>
  <c r="CW14" i="37" s="1"/>
  <c r="R375" i="3"/>
  <c r="CZ14" i="37" s="1"/>
  <c r="U375" i="3"/>
  <c r="DC14" i="37" s="1"/>
  <c r="X375" i="3"/>
  <c r="DF14" i="37" s="1"/>
  <c r="I376" i="3"/>
  <c r="DL14" i="37" s="1"/>
  <c r="L376" i="3"/>
  <c r="DO14" i="37" s="1"/>
  <c r="O376" i="3"/>
  <c r="DR14" i="37" s="1"/>
  <c r="R376" i="3"/>
  <c r="DU14" i="37" s="1"/>
  <c r="U376" i="3"/>
  <c r="DX14" i="37" s="1"/>
  <c r="X376" i="3"/>
  <c r="EA14" i="37" s="1"/>
  <c r="F377" i="3"/>
  <c r="ED14" i="37" s="1"/>
  <c r="G377" i="3"/>
  <c r="EE14" i="37" s="1"/>
  <c r="H377" i="3"/>
  <c r="EF14" i="37" s="1"/>
  <c r="J377" i="3"/>
  <c r="K377" i="3"/>
  <c r="EI14" i="37" s="1"/>
  <c r="M377" i="3"/>
  <c r="EK14" i="37" s="1"/>
  <c r="N377" i="3"/>
  <c r="EL14" i="37" s="1"/>
  <c r="P377" i="3"/>
  <c r="EN14" i="37" s="1"/>
  <c r="Q377" i="3"/>
  <c r="EO14" i="37" s="1"/>
  <c r="S377" i="3"/>
  <c r="EQ14" i="37" s="1"/>
  <c r="T377" i="3"/>
  <c r="V377" i="3"/>
  <c r="ET14" i="37" s="1"/>
  <c r="W377" i="3"/>
  <c r="EU14" i="37" s="1"/>
  <c r="Y377" i="3"/>
  <c r="EW14" i="37" s="1"/>
  <c r="I378" i="3"/>
  <c r="FB14" i="37" s="1"/>
  <c r="L378" i="3"/>
  <c r="O378" i="3"/>
  <c r="R378" i="3"/>
  <c r="U378" i="3"/>
  <c r="X378" i="3"/>
  <c r="I379" i="3"/>
  <c r="FW14" i="37" s="1"/>
  <c r="L379" i="3"/>
  <c r="FZ14" i="37" s="1"/>
  <c r="O379" i="3"/>
  <c r="GC14" i="37" s="1"/>
  <c r="R379" i="3"/>
  <c r="GF14" i="37" s="1"/>
  <c r="U379" i="3"/>
  <c r="GI14" i="37" s="1"/>
  <c r="X379" i="3"/>
  <c r="GL14" i="37" s="1"/>
  <c r="F380" i="3"/>
  <c r="G380" i="3"/>
  <c r="H380" i="3"/>
  <c r="GQ14" i="37" s="1"/>
  <c r="J380" i="3"/>
  <c r="GS14" i="37" s="1"/>
  <c r="K380" i="3"/>
  <c r="GT14" i="37" s="1"/>
  <c r="M380" i="3"/>
  <c r="GV14" i="37" s="1"/>
  <c r="N380" i="3"/>
  <c r="GW14" i="37" s="1"/>
  <c r="P380" i="3"/>
  <c r="GY14" i="37" s="1"/>
  <c r="Q380" i="3"/>
  <c r="S380" i="3"/>
  <c r="HB14" i="37" s="1"/>
  <c r="T380" i="3"/>
  <c r="HC14" i="37" s="1"/>
  <c r="V380" i="3"/>
  <c r="HE14" i="37" s="1"/>
  <c r="W380" i="3"/>
  <c r="HF14" i="37" s="1"/>
  <c r="Y380" i="3"/>
  <c r="W381" i="3"/>
  <c r="IA14" i="37" s="1"/>
  <c r="B365" i="3"/>
  <c r="I358" i="3"/>
  <c r="KV13" i="37" s="1"/>
  <c r="L358" i="3"/>
  <c r="KY13" i="37" s="1"/>
  <c r="O358" i="3"/>
  <c r="LB13" i="37" s="1"/>
  <c r="R358" i="3"/>
  <c r="LE13" i="37" s="1"/>
  <c r="U358" i="3"/>
  <c r="LH13" i="37" s="1"/>
  <c r="X358" i="3"/>
  <c r="LK13" i="37" s="1"/>
  <c r="I359" i="3"/>
  <c r="LT13" i="37" s="1"/>
  <c r="L359" i="3"/>
  <c r="LW13" i="37" s="1"/>
  <c r="O359" i="3"/>
  <c r="LZ13" i="37" s="1"/>
  <c r="R359" i="3"/>
  <c r="MC13" i="37" s="1"/>
  <c r="U359" i="3"/>
  <c r="MF13" i="37" s="1"/>
  <c r="X359" i="3"/>
  <c r="MI13" i="37" s="1"/>
  <c r="I360" i="3"/>
  <c r="MR13" i="37" s="1"/>
  <c r="L360" i="3"/>
  <c r="MU13" i="37" s="1"/>
  <c r="O360" i="3"/>
  <c r="MX13" i="37" s="1"/>
  <c r="R360" i="3"/>
  <c r="NA13" i="37" s="1"/>
  <c r="U360" i="3"/>
  <c r="ND13" i="37" s="1"/>
  <c r="X360" i="3"/>
  <c r="NG13" i="37" s="1"/>
  <c r="I361" i="3"/>
  <c r="NP13" i="37" s="1"/>
  <c r="L361" i="3"/>
  <c r="NS13" i="37" s="1"/>
  <c r="O361" i="3"/>
  <c r="NV13" i="37" s="1"/>
  <c r="R361" i="3"/>
  <c r="NY13" i="37" s="1"/>
  <c r="U361" i="3"/>
  <c r="OB13" i="37" s="1"/>
  <c r="X361" i="3"/>
  <c r="OE13" i="37" s="1"/>
  <c r="I362" i="3"/>
  <c r="ON13" i="37" s="1"/>
  <c r="L362" i="3"/>
  <c r="OQ13" i="37" s="1"/>
  <c r="O362" i="3"/>
  <c r="OT13" i="37" s="1"/>
  <c r="R362" i="3"/>
  <c r="OW13" i="37" s="1"/>
  <c r="U362" i="3"/>
  <c r="OZ13" i="37" s="1"/>
  <c r="X362" i="3"/>
  <c r="PC13" i="37" s="1"/>
  <c r="F363" i="3"/>
  <c r="PF13" i="37" s="1"/>
  <c r="G363" i="3"/>
  <c r="H363" i="3"/>
  <c r="J363" i="3"/>
  <c r="K363" i="3"/>
  <c r="M363" i="3"/>
  <c r="N363" i="3"/>
  <c r="P363" i="3"/>
  <c r="Q363" i="3"/>
  <c r="S363" i="3"/>
  <c r="T363" i="3"/>
  <c r="V363" i="3"/>
  <c r="W363" i="3"/>
  <c r="Y363" i="3"/>
  <c r="V355" i="3"/>
  <c r="S355" i="3"/>
  <c r="P355" i="3"/>
  <c r="M355" i="3"/>
  <c r="J355" i="3"/>
  <c r="G355" i="3"/>
  <c r="I346" i="3"/>
  <c r="BV13" i="37" s="1"/>
  <c r="L346" i="3"/>
  <c r="BY13" i="37" s="1"/>
  <c r="O346" i="3"/>
  <c r="CB13" i="37" s="1"/>
  <c r="R346" i="3"/>
  <c r="CE13" i="37" s="1"/>
  <c r="U346" i="3"/>
  <c r="CH13" i="37" s="1"/>
  <c r="X346" i="3"/>
  <c r="CK13" i="37" s="1"/>
  <c r="I347" i="3"/>
  <c r="L347" i="3"/>
  <c r="CT13" i="37" s="1"/>
  <c r="O347" i="3"/>
  <c r="CW13" i="37" s="1"/>
  <c r="R347" i="3"/>
  <c r="CZ13" i="37" s="1"/>
  <c r="U347" i="3"/>
  <c r="DC13" i="37" s="1"/>
  <c r="X347" i="3"/>
  <c r="DF13" i="37" s="1"/>
  <c r="I348" i="3"/>
  <c r="DL13" i="37" s="1"/>
  <c r="L348" i="3"/>
  <c r="DO13" i="37" s="1"/>
  <c r="O348" i="3"/>
  <c r="DR13" i="37" s="1"/>
  <c r="R348" i="3"/>
  <c r="DU13" i="37" s="1"/>
  <c r="U348" i="3"/>
  <c r="DX13" i="37" s="1"/>
  <c r="X348" i="3"/>
  <c r="EA13" i="37" s="1"/>
  <c r="F349" i="3"/>
  <c r="ED13" i="37" s="1"/>
  <c r="G349" i="3"/>
  <c r="EE13" i="37" s="1"/>
  <c r="H349" i="3"/>
  <c r="EF13" i="37" s="1"/>
  <c r="J349" i="3"/>
  <c r="EH13" i="37" s="1"/>
  <c r="K349" i="3"/>
  <c r="M349" i="3"/>
  <c r="EK13" i="37" s="1"/>
  <c r="N349" i="3"/>
  <c r="EL13" i="37" s="1"/>
  <c r="P349" i="3"/>
  <c r="EN13" i="37" s="1"/>
  <c r="Q349" i="3"/>
  <c r="EO13" i="37" s="1"/>
  <c r="S349" i="3"/>
  <c r="T349" i="3"/>
  <c r="ER13" i="37" s="1"/>
  <c r="V349" i="3"/>
  <c r="ET13" i="37" s="1"/>
  <c r="W349" i="3"/>
  <c r="EU13" i="37" s="1"/>
  <c r="Y349" i="3"/>
  <c r="EW13" i="37" s="1"/>
  <c r="I350" i="3"/>
  <c r="L350" i="3"/>
  <c r="FE13" i="37" s="1"/>
  <c r="O350" i="3"/>
  <c r="R350" i="3"/>
  <c r="U350" i="3"/>
  <c r="X350" i="3"/>
  <c r="FQ13" i="37" s="1"/>
  <c r="I351" i="3"/>
  <c r="FW13" i="37" s="1"/>
  <c r="L351" i="3"/>
  <c r="FZ13" i="37" s="1"/>
  <c r="O351" i="3"/>
  <c r="GC13" i="37" s="1"/>
  <c r="R351" i="3"/>
  <c r="GF13" i="37" s="1"/>
  <c r="U351" i="3"/>
  <c r="GI13" i="37" s="1"/>
  <c r="X351" i="3"/>
  <c r="GL13" i="37" s="1"/>
  <c r="F352" i="3"/>
  <c r="G352" i="3"/>
  <c r="GP13" i="37" s="1"/>
  <c r="H352" i="3"/>
  <c r="GQ13" i="37" s="1"/>
  <c r="J352" i="3"/>
  <c r="GS13" i="37" s="1"/>
  <c r="K352" i="3"/>
  <c r="GT13" i="37" s="1"/>
  <c r="L352" i="3"/>
  <c r="GU13" i="37" s="1"/>
  <c r="M352" i="3"/>
  <c r="GV13" i="37" s="1"/>
  <c r="N352" i="3"/>
  <c r="P352" i="3"/>
  <c r="GY13" i="37" s="1"/>
  <c r="Q352" i="3"/>
  <c r="GZ13" i="37" s="1"/>
  <c r="S352" i="3"/>
  <c r="HB13" i="37" s="1"/>
  <c r="T352" i="3"/>
  <c r="HC13" i="37" s="1"/>
  <c r="V352" i="3"/>
  <c r="HE13" i="37" s="1"/>
  <c r="W352" i="3"/>
  <c r="HF13" i="37" s="1"/>
  <c r="Y352" i="3"/>
  <c r="HH13" i="37" s="1"/>
  <c r="B337" i="3"/>
  <c r="I330" i="3"/>
  <c r="KV12" i="37" s="1"/>
  <c r="L330" i="3"/>
  <c r="O330" i="3"/>
  <c r="LB12" i="37" s="1"/>
  <c r="R330" i="3"/>
  <c r="LE12" i="37" s="1"/>
  <c r="U330" i="3"/>
  <c r="LH12" i="37" s="1"/>
  <c r="X330" i="3"/>
  <c r="LK12" i="37" s="1"/>
  <c r="I331" i="3"/>
  <c r="LT12" i="37" s="1"/>
  <c r="L331" i="3"/>
  <c r="LW12" i="37" s="1"/>
  <c r="O331" i="3"/>
  <c r="LZ12" i="37" s="1"/>
  <c r="R331" i="3"/>
  <c r="MC12" i="37" s="1"/>
  <c r="U331" i="3"/>
  <c r="MF12" i="37" s="1"/>
  <c r="X331" i="3"/>
  <c r="MI12" i="37" s="1"/>
  <c r="I332" i="3"/>
  <c r="MR12" i="37" s="1"/>
  <c r="L332" i="3"/>
  <c r="MU12" i="37" s="1"/>
  <c r="O332" i="3"/>
  <c r="MX12" i="37" s="1"/>
  <c r="R332" i="3"/>
  <c r="NA12" i="37" s="1"/>
  <c r="U332" i="3"/>
  <c r="ND12" i="37" s="1"/>
  <c r="X332" i="3"/>
  <c r="NG12" i="37" s="1"/>
  <c r="I333" i="3"/>
  <c r="NP12" i="37" s="1"/>
  <c r="L333" i="3"/>
  <c r="NS12" i="37" s="1"/>
  <c r="O333" i="3"/>
  <c r="NV12" i="37" s="1"/>
  <c r="R333" i="3"/>
  <c r="NY12" i="37" s="1"/>
  <c r="U333" i="3"/>
  <c r="OB12" i="37" s="1"/>
  <c r="X333" i="3"/>
  <c r="OE12" i="37" s="1"/>
  <c r="I334" i="3"/>
  <c r="ON12" i="37" s="1"/>
  <c r="L334" i="3"/>
  <c r="OQ12" i="37" s="1"/>
  <c r="O334" i="3"/>
  <c r="OT12" i="37" s="1"/>
  <c r="R334" i="3"/>
  <c r="OW12" i="37" s="1"/>
  <c r="U334" i="3"/>
  <c r="OZ12" i="37" s="1"/>
  <c r="X334" i="3"/>
  <c r="PC12" i="37" s="1"/>
  <c r="F335" i="3"/>
  <c r="PF12" i="37" s="1"/>
  <c r="G335" i="3"/>
  <c r="H335" i="3"/>
  <c r="J335" i="3"/>
  <c r="K335" i="3"/>
  <c r="M335" i="3"/>
  <c r="N335" i="3"/>
  <c r="P335" i="3"/>
  <c r="Q335" i="3"/>
  <c r="S335" i="3"/>
  <c r="T335" i="3"/>
  <c r="V335" i="3"/>
  <c r="W335" i="3"/>
  <c r="Y335" i="3"/>
  <c r="V327" i="3"/>
  <c r="S327" i="3"/>
  <c r="P327" i="3"/>
  <c r="M327" i="3"/>
  <c r="J327" i="3"/>
  <c r="G327" i="3"/>
  <c r="I318" i="3"/>
  <c r="BV12" i="37" s="1"/>
  <c r="L318" i="3"/>
  <c r="BY12" i="37" s="1"/>
  <c r="O318" i="3"/>
  <c r="CB12" i="37" s="1"/>
  <c r="R318" i="3"/>
  <c r="CE12" i="37" s="1"/>
  <c r="U318" i="3"/>
  <c r="X318" i="3"/>
  <c r="CK12" i="37" s="1"/>
  <c r="I319" i="3"/>
  <c r="L319" i="3"/>
  <c r="CT12" i="37" s="1"/>
  <c r="O319" i="3"/>
  <c r="CW12" i="37" s="1"/>
  <c r="R319" i="3"/>
  <c r="CZ12" i="37" s="1"/>
  <c r="U319" i="3"/>
  <c r="DC12" i="37" s="1"/>
  <c r="X319" i="3"/>
  <c r="DF12" i="37" s="1"/>
  <c r="I320" i="3"/>
  <c r="DL12" i="37" s="1"/>
  <c r="L320" i="3"/>
  <c r="DO12" i="37" s="1"/>
  <c r="O320" i="3"/>
  <c r="DR12" i="37" s="1"/>
  <c r="R320" i="3"/>
  <c r="DU12" i="37" s="1"/>
  <c r="U320" i="3"/>
  <c r="DX12" i="37" s="1"/>
  <c r="X320" i="3"/>
  <c r="EA12" i="37" s="1"/>
  <c r="F321" i="3"/>
  <c r="ED12" i="37" s="1"/>
  <c r="G321" i="3"/>
  <c r="EE12" i="37" s="1"/>
  <c r="H321" i="3"/>
  <c r="J321" i="3"/>
  <c r="EH12" i="37" s="1"/>
  <c r="K321" i="3"/>
  <c r="EI12" i="37" s="1"/>
  <c r="M321" i="3"/>
  <c r="EK12" i="37" s="1"/>
  <c r="N321" i="3"/>
  <c r="EL12" i="37" s="1"/>
  <c r="P321" i="3"/>
  <c r="EN12" i="37" s="1"/>
  <c r="Q321" i="3"/>
  <c r="EO12" i="37" s="1"/>
  <c r="S321" i="3"/>
  <c r="EQ12" i="37" s="1"/>
  <c r="T321" i="3"/>
  <c r="ER12" i="37" s="1"/>
  <c r="V321" i="3"/>
  <c r="ET12" i="37" s="1"/>
  <c r="W321" i="3"/>
  <c r="EU12" i="37" s="1"/>
  <c r="Y321" i="3"/>
  <c r="EW12" i="37" s="1"/>
  <c r="I322" i="3"/>
  <c r="FB12" i="37" s="1"/>
  <c r="L322" i="3"/>
  <c r="FE12" i="37" s="1"/>
  <c r="O322" i="3"/>
  <c r="R322" i="3"/>
  <c r="U322" i="3"/>
  <c r="FN12" i="37" s="1"/>
  <c r="X322" i="3"/>
  <c r="I323" i="3"/>
  <c r="FW12" i="37" s="1"/>
  <c r="L323" i="3"/>
  <c r="FZ12" i="37" s="1"/>
  <c r="O323" i="3"/>
  <c r="GC12" i="37" s="1"/>
  <c r="R323" i="3"/>
  <c r="GF12" i="37" s="1"/>
  <c r="U323" i="3"/>
  <c r="GI12" i="37" s="1"/>
  <c r="X323" i="3"/>
  <c r="GL12" i="37" s="1"/>
  <c r="F324" i="3"/>
  <c r="GO12" i="37" s="1"/>
  <c r="G324" i="3"/>
  <c r="GP12" i="37" s="1"/>
  <c r="H324" i="3"/>
  <c r="GQ12" i="37" s="1"/>
  <c r="J324" i="3"/>
  <c r="GS12" i="37" s="1"/>
  <c r="K324" i="3"/>
  <c r="GT12" i="37" s="1"/>
  <c r="L324" i="3"/>
  <c r="GU12" i="37" s="1"/>
  <c r="M324" i="3"/>
  <c r="N324" i="3"/>
  <c r="GW12" i="37" s="1"/>
  <c r="P324" i="3"/>
  <c r="Q324" i="3"/>
  <c r="GZ12" i="37" s="1"/>
  <c r="S324" i="3"/>
  <c r="HB12" i="37" s="1"/>
  <c r="T324" i="3"/>
  <c r="HC12" i="37" s="1"/>
  <c r="V324" i="3"/>
  <c r="HE12" i="37" s="1"/>
  <c r="W324" i="3"/>
  <c r="HF12" i="37" s="1"/>
  <c r="Y324" i="3"/>
  <c r="HH12" i="37" s="1"/>
  <c r="K325" i="3"/>
  <c r="HO12" i="37" s="1"/>
  <c r="B309" i="3"/>
  <c r="I302" i="3"/>
  <c r="KV11" i="37" s="1"/>
  <c r="L302" i="3"/>
  <c r="KY11" i="37" s="1"/>
  <c r="O302" i="3"/>
  <c r="LB11" i="37" s="1"/>
  <c r="R302" i="3"/>
  <c r="LE11" i="37" s="1"/>
  <c r="U302" i="3"/>
  <c r="LH11" i="37" s="1"/>
  <c r="X302" i="3"/>
  <c r="LK11" i="37" s="1"/>
  <c r="I303" i="3"/>
  <c r="LT11" i="37" s="1"/>
  <c r="L303" i="3"/>
  <c r="O303" i="3"/>
  <c r="LZ11" i="37" s="1"/>
  <c r="R303" i="3"/>
  <c r="MC11" i="37" s="1"/>
  <c r="U303" i="3"/>
  <c r="MF11" i="37" s="1"/>
  <c r="X303" i="3"/>
  <c r="MI11" i="37" s="1"/>
  <c r="I304" i="3"/>
  <c r="MR11" i="37" s="1"/>
  <c r="L304" i="3"/>
  <c r="MU11" i="37" s="1"/>
  <c r="O304" i="3"/>
  <c r="MX11" i="37" s="1"/>
  <c r="R304" i="3"/>
  <c r="NA11" i="37" s="1"/>
  <c r="U304" i="3"/>
  <c r="ND11" i="37" s="1"/>
  <c r="X304" i="3"/>
  <c r="NG11" i="37" s="1"/>
  <c r="I305" i="3"/>
  <c r="NP11" i="37" s="1"/>
  <c r="L305" i="3"/>
  <c r="NS11" i="37" s="1"/>
  <c r="O305" i="3"/>
  <c r="NV11" i="37" s="1"/>
  <c r="R305" i="3"/>
  <c r="NY11" i="37" s="1"/>
  <c r="U305" i="3"/>
  <c r="OB11" i="37" s="1"/>
  <c r="X305" i="3"/>
  <c r="OE11" i="37" s="1"/>
  <c r="I306" i="3"/>
  <c r="ON11" i="37" s="1"/>
  <c r="L306" i="3"/>
  <c r="OQ11" i="37" s="1"/>
  <c r="O306" i="3"/>
  <c r="OT11" i="37" s="1"/>
  <c r="R306" i="3"/>
  <c r="OW11" i="37" s="1"/>
  <c r="U306" i="3"/>
  <c r="OZ11" i="37" s="1"/>
  <c r="X306" i="3"/>
  <c r="PC11" i="37" s="1"/>
  <c r="F307" i="3"/>
  <c r="PF11" i="37" s="1"/>
  <c r="G307" i="3"/>
  <c r="H307" i="3"/>
  <c r="J307" i="3"/>
  <c r="K307" i="3"/>
  <c r="M307" i="3"/>
  <c r="N307" i="3"/>
  <c r="P307" i="3"/>
  <c r="Q307" i="3"/>
  <c r="S307" i="3"/>
  <c r="T307" i="3"/>
  <c r="V307" i="3"/>
  <c r="W307" i="3"/>
  <c r="Y307" i="3"/>
  <c r="V299" i="3"/>
  <c r="S299" i="3"/>
  <c r="P299" i="3"/>
  <c r="M299" i="3"/>
  <c r="J299" i="3"/>
  <c r="G299" i="3"/>
  <c r="I290" i="3"/>
  <c r="BV11" i="37" s="1"/>
  <c r="L290" i="3"/>
  <c r="BY11" i="37" s="1"/>
  <c r="O290" i="3"/>
  <c r="CB11" i="37" s="1"/>
  <c r="R290" i="3"/>
  <c r="CE11" i="37" s="1"/>
  <c r="X290" i="3"/>
  <c r="I291" i="3"/>
  <c r="CQ11" i="37" s="1"/>
  <c r="L291" i="3"/>
  <c r="CT11" i="37" s="1"/>
  <c r="O291" i="3"/>
  <c r="CW11" i="37" s="1"/>
  <c r="R291" i="3"/>
  <c r="CZ11" i="37" s="1"/>
  <c r="U291" i="3"/>
  <c r="DC11" i="37" s="1"/>
  <c r="X291" i="3"/>
  <c r="DF11" i="37" s="1"/>
  <c r="I292" i="3"/>
  <c r="DL11" i="37" s="1"/>
  <c r="L292" i="3"/>
  <c r="DO11" i="37" s="1"/>
  <c r="O292" i="3"/>
  <c r="DR11" i="37" s="1"/>
  <c r="R292" i="3"/>
  <c r="DU11" i="37" s="1"/>
  <c r="U292" i="3"/>
  <c r="DX11" i="37" s="1"/>
  <c r="X292" i="3"/>
  <c r="EA11" i="37" s="1"/>
  <c r="F293" i="3"/>
  <c r="ED11" i="37" s="1"/>
  <c r="G293" i="3"/>
  <c r="EE11" i="37" s="1"/>
  <c r="H293" i="3"/>
  <c r="J293" i="3"/>
  <c r="EH11" i="37" s="1"/>
  <c r="K293" i="3"/>
  <c r="EI11" i="37" s="1"/>
  <c r="M293" i="3"/>
  <c r="EK11" i="37" s="1"/>
  <c r="N293" i="3"/>
  <c r="EL11" i="37" s="1"/>
  <c r="P293" i="3"/>
  <c r="EN11" i="37" s="1"/>
  <c r="Q293" i="3"/>
  <c r="EO11" i="37" s="1"/>
  <c r="S293" i="3"/>
  <c r="EQ11" i="37" s="1"/>
  <c r="T293" i="3"/>
  <c r="ER11" i="37" s="1"/>
  <c r="V293" i="3"/>
  <c r="ET11" i="37" s="1"/>
  <c r="W293" i="3"/>
  <c r="EU11" i="37" s="1"/>
  <c r="Y293" i="3"/>
  <c r="EW11" i="37" s="1"/>
  <c r="I294" i="3"/>
  <c r="L294" i="3"/>
  <c r="O294" i="3"/>
  <c r="R294" i="3"/>
  <c r="U294" i="3"/>
  <c r="X294" i="3"/>
  <c r="I295" i="3"/>
  <c r="FW11" i="37" s="1"/>
  <c r="L295" i="3"/>
  <c r="FZ11" i="37" s="1"/>
  <c r="O295" i="3"/>
  <c r="GC11" i="37" s="1"/>
  <c r="R295" i="3"/>
  <c r="GF11" i="37" s="1"/>
  <c r="U295" i="3"/>
  <c r="GI11" i="37" s="1"/>
  <c r="X295" i="3"/>
  <c r="GL11" i="37" s="1"/>
  <c r="F296" i="3"/>
  <c r="GO11" i="37" s="1"/>
  <c r="G296" i="3"/>
  <c r="GP11" i="37" s="1"/>
  <c r="H296" i="3"/>
  <c r="GQ11" i="37" s="1"/>
  <c r="J296" i="3"/>
  <c r="GS11" i="37" s="1"/>
  <c r="K296" i="3"/>
  <c r="GT11" i="37" s="1"/>
  <c r="M296" i="3"/>
  <c r="GV11" i="37" s="1"/>
  <c r="N296" i="3"/>
  <c r="P296" i="3"/>
  <c r="GY11" i="37" s="1"/>
  <c r="Q296" i="3"/>
  <c r="GZ11" i="37" s="1"/>
  <c r="S296" i="3"/>
  <c r="HB11" i="37" s="1"/>
  <c r="T296" i="3"/>
  <c r="HC11" i="37" s="1"/>
  <c r="V296" i="3"/>
  <c r="HE11" i="37" s="1"/>
  <c r="W296" i="3"/>
  <c r="HF11" i="37" s="1"/>
  <c r="Y296" i="3"/>
  <c r="HH11" i="37" s="1"/>
  <c r="B281" i="3"/>
  <c r="I274" i="3"/>
  <c r="KV10" i="37" s="1"/>
  <c r="L274" i="3"/>
  <c r="KY10" i="37" s="1"/>
  <c r="O274" i="3"/>
  <c r="LB10" i="37" s="1"/>
  <c r="R274" i="3"/>
  <c r="LE10" i="37" s="1"/>
  <c r="U274" i="3"/>
  <c r="LH10" i="37" s="1"/>
  <c r="X274" i="3"/>
  <c r="LK10" i="37" s="1"/>
  <c r="I275" i="3"/>
  <c r="LT10" i="37" s="1"/>
  <c r="L275" i="3"/>
  <c r="LW10" i="37" s="1"/>
  <c r="O275" i="3"/>
  <c r="LZ10" i="37" s="1"/>
  <c r="R275" i="3"/>
  <c r="MC10" i="37" s="1"/>
  <c r="U275" i="3"/>
  <c r="MF10" i="37" s="1"/>
  <c r="X275" i="3"/>
  <c r="MI10" i="37" s="1"/>
  <c r="I276" i="3"/>
  <c r="MR10" i="37" s="1"/>
  <c r="L276" i="3"/>
  <c r="MU10" i="37" s="1"/>
  <c r="O276" i="3"/>
  <c r="MX10" i="37" s="1"/>
  <c r="R276" i="3"/>
  <c r="NA10" i="37" s="1"/>
  <c r="U276" i="3"/>
  <c r="ND10" i="37" s="1"/>
  <c r="X276" i="3"/>
  <c r="NG10" i="37" s="1"/>
  <c r="I277" i="3"/>
  <c r="NP10" i="37" s="1"/>
  <c r="L277" i="3"/>
  <c r="NS10" i="37" s="1"/>
  <c r="O277" i="3"/>
  <c r="NV10" i="37" s="1"/>
  <c r="R277" i="3"/>
  <c r="NY10" i="37" s="1"/>
  <c r="U277" i="3"/>
  <c r="OB10" i="37" s="1"/>
  <c r="X277" i="3"/>
  <c r="OE10" i="37" s="1"/>
  <c r="I278" i="3"/>
  <c r="ON10" i="37" s="1"/>
  <c r="L278" i="3"/>
  <c r="OQ10" i="37" s="1"/>
  <c r="O278" i="3"/>
  <c r="OT10" i="37" s="1"/>
  <c r="R278" i="3"/>
  <c r="OW10" i="37" s="1"/>
  <c r="U278" i="3"/>
  <c r="OZ10" i="37" s="1"/>
  <c r="X278" i="3"/>
  <c r="PC10" i="37" s="1"/>
  <c r="F279" i="3"/>
  <c r="PF10" i="37" s="1"/>
  <c r="G279" i="3"/>
  <c r="H279" i="3"/>
  <c r="J279" i="3"/>
  <c r="K279" i="3"/>
  <c r="M279" i="3"/>
  <c r="N279" i="3"/>
  <c r="P279" i="3"/>
  <c r="Q279" i="3"/>
  <c r="S279" i="3"/>
  <c r="T279" i="3"/>
  <c r="V279" i="3"/>
  <c r="W279" i="3"/>
  <c r="Y279" i="3"/>
  <c r="V271" i="3"/>
  <c r="S271" i="3"/>
  <c r="P271" i="3"/>
  <c r="M271" i="3"/>
  <c r="J271" i="3"/>
  <c r="G271" i="3"/>
  <c r="I262" i="3"/>
  <c r="BV10" i="37" s="1"/>
  <c r="L262" i="3"/>
  <c r="BY10" i="37" s="1"/>
  <c r="O262" i="3"/>
  <c r="CB10" i="37" s="1"/>
  <c r="R262" i="3"/>
  <c r="CE10" i="37" s="1"/>
  <c r="U262" i="3"/>
  <c r="CH10" i="37" s="1"/>
  <c r="X262" i="3"/>
  <c r="I263" i="3"/>
  <c r="CQ10" i="37" s="1"/>
  <c r="L263" i="3"/>
  <c r="CT10" i="37" s="1"/>
  <c r="O263" i="3"/>
  <c r="CW10" i="37" s="1"/>
  <c r="R263" i="3"/>
  <c r="CZ10" i="37" s="1"/>
  <c r="U263" i="3"/>
  <c r="X263" i="3"/>
  <c r="DF10" i="37" s="1"/>
  <c r="I264" i="3"/>
  <c r="DL10" i="37" s="1"/>
  <c r="L264" i="3"/>
  <c r="DO10" i="37" s="1"/>
  <c r="O264" i="3"/>
  <c r="DR10" i="37" s="1"/>
  <c r="R264" i="3"/>
  <c r="DU10" i="37" s="1"/>
  <c r="U264" i="3"/>
  <c r="DX10" i="37" s="1"/>
  <c r="X264" i="3"/>
  <c r="EA10" i="37" s="1"/>
  <c r="F265" i="3"/>
  <c r="ED10" i="37" s="1"/>
  <c r="G265" i="3"/>
  <c r="EE10" i="37" s="1"/>
  <c r="H265" i="3"/>
  <c r="EF10" i="37" s="1"/>
  <c r="J265" i="3"/>
  <c r="EH10" i="37" s="1"/>
  <c r="K265" i="3"/>
  <c r="EI10" i="37" s="1"/>
  <c r="M265" i="3"/>
  <c r="EK10" i="37" s="1"/>
  <c r="N265" i="3"/>
  <c r="EL10" i="37" s="1"/>
  <c r="P265" i="3"/>
  <c r="EN10" i="37" s="1"/>
  <c r="Q265" i="3"/>
  <c r="S265" i="3"/>
  <c r="EQ10" i="37" s="1"/>
  <c r="T265" i="3"/>
  <c r="ER10" i="37" s="1"/>
  <c r="V265" i="3"/>
  <c r="ET10" i="37" s="1"/>
  <c r="W265" i="3"/>
  <c r="EU10" i="37" s="1"/>
  <c r="Y265" i="3"/>
  <c r="EW10" i="37" s="1"/>
  <c r="I266" i="3"/>
  <c r="L266" i="3"/>
  <c r="O266" i="3"/>
  <c r="R266" i="3"/>
  <c r="U266" i="3"/>
  <c r="X266" i="3"/>
  <c r="I267" i="3"/>
  <c r="FW10" i="37" s="1"/>
  <c r="L267" i="3"/>
  <c r="FZ10" i="37" s="1"/>
  <c r="O267" i="3"/>
  <c r="GC10" i="37" s="1"/>
  <c r="R267" i="3"/>
  <c r="GF10" i="37" s="1"/>
  <c r="U267" i="3"/>
  <c r="GI10" i="37" s="1"/>
  <c r="X267" i="3"/>
  <c r="GL10" i="37" s="1"/>
  <c r="F268" i="3"/>
  <c r="GO10" i="37" s="1"/>
  <c r="G268" i="3"/>
  <c r="H268" i="3"/>
  <c r="GQ10" i="37" s="1"/>
  <c r="J268" i="3"/>
  <c r="GS10" i="37" s="1"/>
  <c r="K268" i="3"/>
  <c r="GT10" i="37" s="1"/>
  <c r="M268" i="3"/>
  <c r="GV10" i="37" s="1"/>
  <c r="N268" i="3"/>
  <c r="GW10" i="37" s="1"/>
  <c r="P268" i="3"/>
  <c r="GY10" i="37" s="1"/>
  <c r="Q268" i="3"/>
  <c r="GZ10" i="37" s="1"/>
  <c r="S268" i="3"/>
  <c r="HB10" i="37" s="1"/>
  <c r="T268" i="3"/>
  <c r="HC10" i="37" s="1"/>
  <c r="V268" i="3"/>
  <c r="W268" i="3"/>
  <c r="Y268" i="3"/>
  <c r="HH10" i="37" s="1"/>
  <c r="B253" i="3"/>
  <c r="I246" i="3"/>
  <c r="KV9" i="37" s="1"/>
  <c r="L246" i="3"/>
  <c r="KY9" i="37" s="1"/>
  <c r="O246" i="3"/>
  <c r="LB9" i="37" s="1"/>
  <c r="R246" i="3"/>
  <c r="LE9" i="37" s="1"/>
  <c r="U246" i="3"/>
  <c r="LH9" i="37" s="1"/>
  <c r="X246" i="3"/>
  <c r="LK9" i="37" s="1"/>
  <c r="I247" i="3"/>
  <c r="LT9" i="37" s="1"/>
  <c r="L247" i="3"/>
  <c r="LW9" i="37" s="1"/>
  <c r="O247" i="3"/>
  <c r="LZ9" i="37" s="1"/>
  <c r="R247" i="3"/>
  <c r="MC9" i="37" s="1"/>
  <c r="U247" i="3"/>
  <c r="MF9" i="37" s="1"/>
  <c r="X247" i="3"/>
  <c r="MI9" i="37" s="1"/>
  <c r="I248" i="3"/>
  <c r="MR9" i="37" s="1"/>
  <c r="L248" i="3"/>
  <c r="MU9" i="37" s="1"/>
  <c r="O248" i="3"/>
  <c r="MX9" i="37" s="1"/>
  <c r="R248" i="3"/>
  <c r="NA9" i="37" s="1"/>
  <c r="U248" i="3"/>
  <c r="ND9" i="37" s="1"/>
  <c r="X248" i="3"/>
  <c r="NG9" i="37" s="1"/>
  <c r="I249" i="3"/>
  <c r="NP9" i="37" s="1"/>
  <c r="L249" i="3"/>
  <c r="NS9" i="37" s="1"/>
  <c r="O249" i="3"/>
  <c r="NV9" i="37" s="1"/>
  <c r="R249" i="3"/>
  <c r="NY9" i="37" s="1"/>
  <c r="U249" i="3"/>
  <c r="OB9" i="37" s="1"/>
  <c r="X249" i="3"/>
  <c r="OE9" i="37" s="1"/>
  <c r="I250" i="3"/>
  <c r="ON9" i="37" s="1"/>
  <c r="L250" i="3"/>
  <c r="OQ9" i="37" s="1"/>
  <c r="O250" i="3"/>
  <c r="OT9" i="37" s="1"/>
  <c r="R250" i="3"/>
  <c r="OW9" i="37" s="1"/>
  <c r="U250" i="3"/>
  <c r="OZ9" i="37" s="1"/>
  <c r="X250" i="3"/>
  <c r="PC9" i="37" s="1"/>
  <c r="F251" i="3"/>
  <c r="PF9" i="37" s="1"/>
  <c r="G251" i="3"/>
  <c r="H251" i="3"/>
  <c r="J251" i="3"/>
  <c r="K251" i="3"/>
  <c r="M251" i="3"/>
  <c r="N251" i="3"/>
  <c r="P251" i="3"/>
  <c r="Q251" i="3"/>
  <c r="S251" i="3"/>
  <c r="T251" i="3"/>
  <c r="V251" i="3"/>
  <c r="W251" i="3"/>
  <c r="Y251" i="3"/>
  <c r="V243" i="3"/>
  <c r="S243" i="3"/>
  <c r="P243" i="3"/>
  <c r="M243" i="3"/>
  <c r="J243" i="3"/>
  <c r="G243" i="3"/>
  <c r="I234" i="3"/>
  <c r="BV9" i="37" s="1"/>
  <c r="L234" i="3"/>
  <c r="BY9" i="37" s="1"/>
  <c r="O234" i="3"/>
  <c r="R234" i="3"/>
  <c r="CE9" i="37" s="1"/>
  <c r="U234" i="3"/>
  <c r="CH9" i="37" s="1"/>
  <c r="X234" i="3"/>
  <c r="CK9" i="37" s="1"/>
  <c r="I235" i="3"/>
  <c r="CQ9" i="37" s="1"/>
  <c r="L235" i="3"/>
  <c r="CT9" i="37" s="1"/>
  <c r="O235" i="3"/>
  <c r="CW9" i="37" s="1"/>
  <c r="R235" i="3"/>
  <c r="CZ9" i="37" s="1"/>
  <c r="U235" i="3"/>
  <c r="DC9" i="37" s="1"/>
  <c r="X235" i="3"/>
  <c r="DF9" i="37" s="1"/>
  <c r="I236" i="3"/>
  <c r="DL9" i="37" s="1"/>
  <c r="L236" i="3"/>
  <c r="DO9" i="37" s="1"/>
  <c r="O236" i="3"/>
  <c r="DR9" i="37" s="1"/>
  <c r="R236" i="3"/>
  <c r="DU9" i="37" s="1"/>
  <c r="U236" i="3"/>
  <c r="DX9" i="37" s="1"/>
  <c r="X236" i="3"/>
  <c r="EA9" i="37" s="1"/>
  <c r="F237" i="3"/>
  <c r="ED9" i="37" s="1"/>
  <c r="G237" i="3"/>
  <c r="EE9" i="37" s="1"/>
  <c r="H237" i="3"/>
  <c r="EF9" i="37" s="1"/>
  <c r="J237" i="3"/>
  <c r="EH9" i="37" s="1"/>
  <c r="K237" i="3"/>
  <c r="EI9" i="37" s="1"/>
  <c r="M237" i="3"/>
  <c r="EK9" i="37" s="1"/>
  <c r="N237" i="3"/>
  <c r="EL9" i="37" s="1"/>
  <c r="P237" i="3"/>
  <c r="EN9" i="37" s="1"/>
  <c r="Q237" i="3"/>
  <c r="S237" i="3"/>
  <c r="T237" i="3"/>
  <c r="ER9" i="37" s="1"/>
  <c r="V237" i="3"/>
  <c r="ET9" i="37" s="1"/>
  <c r="W237" i="3"/>
  <c r="EU9" i="37" s="1"/>
  <c r="Y237" i="3"/>
  <c r="EW9" i="37" s="1"/>
  <c r="I238" i="3"/>
  <c r="L238" i="3"/>
  <c r="FE9" i="37" s="1"/>
  <c r="O238" i="3"/>
  <c r="R238" i="3"/>
  <c r="FK9" i="37" s="1"/>
  <c r="U238" i="3"/>
  <c r="FN9" i="37" s="1"/>
  <c r="X238" i="3"/>
  <c r="FQ9" i="37" s="1"/>
  <c r="I239" i="3"/>
  <c r="FW9" i="37" s="1"/>
  <c r="L239" i="3"/>
  <c r="FZ9" i="37" s="1"/>
  <c r="O239" i="3"/>
  <c r="GC9" i="37" s="1"/>
  <c r="R239" i="3"/>
  <c r="GF9" i="37" s="1"/>
  <c r="U239" i="3"/>
  <c r="GI9" i="37" s="1"/>
  <c r="X239" i="3"/>
  <c r="GL9" i="37" s="1"/>
  <c r="F240" i="3"/>
  <c r="GO9" i="37" s="1"/>
  <c r="G240" i="3"/>
  <c r="GP9" i="37" s="1"/>
  <c r="H240" i="3"/>
  <c r="GQ9" i="37" s="1"/>
  <c r="J240" i="3"/>
  <c r="GS9" i="37" s="1"/>
  <c r="K240" i="3"/>
  <c r="L240" i="3"/>
  <c r="GU9" i="37" s="1"/>
  <c r="M240" i="3"/>
  <c r="N240" i="3"/>
  <c r="GW9" i="37" s="1"/>
  <c r="P240" i="3"/>
  <c r="GY9" i="37" s="1"/>
  <c r="Q240" i="3"/>
  <c r="GZ9" i="37" s="1"/>
  <c r="S240" i="3"/>
  <c r="HB9" i="37" s="1"/>
  <c r="T240" i="3"/>
  <c r="HC9" i="37" s="1"/>
  <c r="V240" i="3"/>
  <c r="HE9" i="37" s="1"/>
  <c r="W240" i="3"/>
  <c r="Y240" i="3"/>
  <c r="B225" i="3"/>
  <c r="I218" i="3"/>
  <c r="KV8" i="37" s="1"/>
  <c r="L218" i="3"/>
  <c r="KY8" i="37" s="1"/>
  <c r="O218" i="3"/>
  <c r="LB8" i="37" s="1"/>
  <c r="R218" i="3"/>
  <c r="LE8" i="37" s="1"/>
  <c r="U218" i="3"/>
  <c r="LH8" i="37" s="1"/>
  <c r="X218" i="3"/>
  <c r="LK8" i="37" s="1"/>
  <c r="I219" i="3"/>
  <c r="LT8" i="37" s="1"/>
  <c r="L219" i="3"/>
  <c r="LW8" i="37" s="1"/>
  <c r="O219" i="3"/>
  <c r="LZ8" i="37" s="1"/>
  <c r="R219" i="3"/>
  <c r="MC8" i="37" s="1"/>
  <c r="U219" i="3"/>
  <c r="MF8" i="37" s="1"/>
  <c r="X219" i="3"/>
  <c r="MI8" i="37" s="1"/>
  <c r="I220" i="3"/>
  <c r="MR8" i="37" s="1"/>
  <c r="L220" i="3"/>
  <c r="MU8" i="37" s="1"/>
  <c r="O220" i="3"/>
  <c r="MX8" i="37" s="1"/>
  <c r="R220" i="3"/>
  <c r="NA8" i="37" s="1"/>
  <c r="U220" i="3"/>
  <c r="ND8" i="37" s="1"/>
  <c r="X220" i="3"/>
  <c r="NG8" i="37" s="1"/>
  <c r="I221" i="3"/>
  <c r="NP8" i="37" s="1"/>
  <c r="L221" i="3"/>
  <c r="NS8" i="37" s="1"/>
  <c r="O221" i="3"/>
  <c r="NV8" i="37" s="1"/>
  <c r="R221" i="3"/>
  <c r="NY8" i="37" s="1"/>
  <c r="U221" i="3"/>
  <c r="OB8" i="37" s="1"/>
  <c r="X221" i="3"/>
  <c r="OE8" i="37" s="1"/>
  <c r="I222" i="3"/>
  <c r="ON8" i="37" s="1"/>
  <c r="L222" i="3"/>
  <c r="OQ8" i="37" s="1"/>
  <c r="O222" i="3"/>
  <c r="OT8" i="37" s="1"/>
  <c r="R222" i="3"/>
  <c r="OW8" i="37" s="1"/>
  <c r="U222" i="3"/>
  <c r="OZ8" i="37" s="1"/>
  <c r="X222" i="3"/>
  <c r="PC8" i="37" s="1"/>
  <c r="F223" i="3"/>
  <c r="PF8" i="37" s="1"/>
  <c r="G223" i="3"/>
  <c r="H223" i="3"/>
  <c r="J223" i="3"/>
  <c r="K223" i="3"/>
  <c r="M223" i="3"/>
  <c r="N223" i="3"/>
  <c r="P223" i="3"/>
  <c r="Q223" i="3"/>
  <c r="S223" i="3"/>
  <c r="T223" i="3"/>
  <c r="V223" i="3"/>
  <c r="W223" i="3"/>
  <c r="Y223" i="3"/>
  <c r="V215" i="3"/>
  <c r="S215" i="3"/>
  <c r="P215" i="3"/>
  <c r="M215" i="3"/>
  <c r="J215" i="3"/>
  <c r="G215" i="3"/>
  <c r="I206" i="3"/>
  <c r="BV8" i="37" s="1"/>
  <c r="L206" i="3"/>
  <c r="BY8" i="37" s="1"/>
  <c r="O206" i="3"/>
  <c r="CB8" i="37" s="1"/>
  <c r="R206" i="3"/>
  <c r="CE8" i="37" s="1"/>
  <c r="U206" i="3"/>
  <c r="CH8" i="37" s="1"/>
  <c r="X206" i="3"/>
  <c r="I207" i="3"/>
  <c r="CQ8" i="37" s="1"/>
  <c r="L207" i="3"/>
  <c r="CT8" i="37" s="1"/>
  <c r="O207" i="3"/>
  <c r="CW8" i="37" s="1"/>
  <c r="R207" i="3"/>
  <c r="CZ8" i="37" s="1"/>
  <c r="U207" i="3"/>
  <c r="DC8" i="37" s="1"/>
  <c r="X207" i="3"/>
  <c r="DF8" i="37" s="1"/>
  <c r="I208" i="3"/>
  <c r="DL8" i="37" s="1"/>
  <c r="L208" i="3"/>
  <c r="DO8" i="37" s="1"/>
  <c r="O208" i="3"/>
  <c r="DR8" i="37" s="1"/>
  <c r="R208" i="3"/>
  <c r="DU8" i="37" s="1"/>
  <c r="U208" i="3"/>
  <c r="DX8" i="37" s="1"/>
  <c r="X208" i="3"/>
  <c r="EA8" i="37" s="1"/>
  <c r="F209" i="3"/>
  <c r="ED8" i="37" s="1"/>
  <c r="G209" i="3"/>
  <c r="EE8" i="37" s="1"/>
  <c r="H209" i="3"/>
  <c r="EF8" i="37" s="1"/>
  <c r="J209" i="3"/>
  <c r="EH8" i="37" s="1"/>
  <c r="K209" i="3"/>
  <c r="EI8" i="37" s="1"/>
  <c r="M209" i="3"/>
  <c r="EK8" i="37" s="1"/>
  <c r="N209" i="3"/>
  <c r="P209" i="3"/>
  <c r="EN8" i="37" s="1"/>
  <c r="Q209" i="3"/>
  <c r="EO8" i="37" s="1"/>
  <c r="S209" i="3"/>
  <c r="EQ8" i="37" s="1"/>
  <c r="T209" i="3"/>
  <c r="ER8" i="37" s="1"/>
  <c r="V209" i="3"/>
  <c r="W209" i="3"/>
  <c r="EU8" i="37" s="1"/>
  <c r="Y209" i="3"/>
  <c r="EW8" i="37" s="1"/>
  <c r="I210" i="3"/>
  <c r="L210" i="3"/>
  <c r="FE8" i="37" s="1"/>
  <c r="O210" i="3"/>
  <c r="R210" i="3"/>
  <c r="U210" i="3"/>
  <c r="X210" i="3"/>
  <c r="I211" i="3"/>
  <c r="FW8" i="37" s="1"/>
  <c r="L211" i="3"/>
  <c r="FZ8" i="37" s="1"/>
  <c r="O211" i="3"/>
  <c r="GC8" i="37" s="1"/>
  <c r="R211" i="3"/>
  <c r="GF8" i="37" s="1"/>
  <c r="U211" i="3"/>
  <c r="GI8" i="37" s="1"/>
  <c r="X211" i="3"/>
  <c r="GL8" i="37" s="1"/>
  <c r="F212" i="3"/>
  <c r="GO8" i="37" s="1"/>
  <c r="G212" i="3"/>
  <c r="H212" i="3"/>
  <c r="GQ8" i="37" s="1"/>
  <c r="J212" i="3"/>
  <c r="GS8" i="37" s="1"/>
  <c r="K212" i="3"/>
  <c r="GT8" i="37" s="1"/>
  <c r="L212" i="3"/>
  <c r="GU8" i="37" s="1"/>
  <c r="M212" i="3"/>
  <c r="GV8" i="37" s="1"/>
  <c r="N212" i="3"/>
  <c r="GW8" i="37" s="1"/>
  <c r="P212" i="3"/>
  <c r="GY8" i="37" s="1"/>
  <c r="Q212" i="3"/>
  <c r="GZ8" i="37" s="1"/>
  <c r="S212" i="3"/>
  <c r="HB8" i="37" s="1"/>
  <c r="T212" i="3"/>
  <c r="HC8" i="37" s="1"/>
  <c r="V212" i="3"/>
  <c r="HE8" i="37" s="1"/>
  <c r="W212" i="3"/>
  <c r="HF8" i="37" s="1"/>
  <c r="Y212" i="3"/>
  <c r="HH8" i="37" s="1"/>
  <c r="B197" i="3"/>
  <c r="I190" i="3"/>
  <c r="KV7" i="37" s="1"/>
  <c r="L190" i="3"/>
  <c r="KY7" i="37" s="1"/>
  <c r="O190" i="3"/>
  <c r="LB7" i="37" s="1"/>
  <c r="R190" i="3"/>
  <c r="LE7" i="37" s="1"/>
  <c r="U190" i="3"/>
  <c r="LH7" i="37" s="1"/>
  <c r="X190" i="3"/>
  <c r="LK7" i="37" s="1"/>
  <c r="I191" i="3"/>
  <c r="LT7" i="37" s="1"/>
  <c r="L191" i="3"/>
  <c r="LW7" i="37" s="1"/>
  <c r="O191" i="3"/>
  <c r="LZ7" i="37" s="1"/>
  <c r="R191" i="3"/>
  <c r="MC7" i="37" s="1"/>
  <c r="U191" i="3"/>
  <c r="MF7" i="37" s="1"/>
  <c r="X191" i="3"/>
  <c r="MI7" i="37" s="1"/>
  <c r="I192" i="3"/>
  <c r="MR7" i="37" s="1"/>
  <c r="L192" i="3"/>
  <c r="MU7" i="37" s="1"/>
  <c r="O192" i="3"/>
  <c r="MX7" i="37" s="1"/>
  <c r="R192" i="3"/>
  <c r="NA7" i="37" s="1"/>
  <c r="U192" i="3"/>
  <c r="ND7" i="37" s="1"/>
  <c r="X192" i="3"/>
  <c r="NG7" i="37" s="1"/>
  <c r="I193" i="3"/>
  <c r="NP7" i="37" s="1"/>
  <c r="L193" i="3"/>
  <c r="NS7" i="37" s="1"/>
  <c r="O193" i="3"/>
  <c r="NV7" i="37" s="1"/>
  <c r="R193" i="3"/>
  <c r="NY7" i="37" s="1"/>
  <c r="U193" i="3"/>
  <c r="OB7" i="37" s="1"/>
  <c r="X193" i="3"/>
  <c r="OE7" i="37" s="1"/>
  <c r="I194" i="3"/>
  <c r="ON7" i="37" s="1"/>
  <c r="L194" i="3"/>
  <c r="OQ7" i="37" s="1"/>
  <c r="O194" i="3"/>
  <c r="OT7" i="37" s="1"/>
  <c r="R194" i="3"/>
  <c r="OW7" i="37" s="1"/>
  <c r="U194" i="3"/>
  <c r="OZ7" i="37" s="1"/>
  <c r="X194" i="3"/>
  <c r="PC7" i="37" s="1"/>
  <c r="F195" i="3"/>
  <c r="PF7" i="37" s="1"/>
  <c r="G195" i="3"/>
  <c r="H195" i="3"/>
  <c r="J195" i="3"/>
  <c r="K195" i="3"/>
  <c r="M195" i="3"/>
  <c r="N195" i="3"/>
  <c r="P195" i="3"/>
  <c r="Q195" i="3"/>
  <c r="S195" i="3"/>
  <c r="T195" i="3"/>
  <c r="V195" i="3"/>
  <c r="W195" i="3"/>
  <c r="Y195" i="3"/>
  <c r="V187" i="3"/>
  <c r="S187" i="3"/>
  <c r="P187" i="3"/>
  <c r="M187" i="3"/>
  <c r="J187" i="3"/>
  <c r="G187" i="3"/>
  <c r="I178" i="3"/>
  <c r="BV7" i="37" s="1"/>
  <c r="L178" i="3"/>
  <c r="BY7" i="37" s="1"/>
  <c r="O178" i="3"/>
  <c r="CB7" i="37" s="1"/>
  <c r="R178" i="3"/>
  <c r="CE7" i="37" s="1"/>
  <c r="U178" i="3"/>
  <c r="CH7" i="37" s="1"/>
  <c r="X178" i="3"/>
  <c r="CK7" i="37" s="1"/>
  <c r="I179" i="3"/>
  <c r="CQ7" i="37" s="1"/>
  <c r="L179" i="3"/>
  <c r="CT7" i="37" s="1"/>
  <c r="O179" i="3"/>
  <c r="CW7" i="37" s="1"/>
  <c r="R179" i="3"/>
  <c r="CZ7" i="37" s="1"/>
  <c r="U179" i="3"/>
  <c r="DC7" i="37" s="1"/>
  <c r="X179" i="3"/>
  <c r="DF7" i="37" s="1"/>
  <c r="I180" i="3"/>
  <c r="DL7" i="37" s="1"/>
  <c r="L180" i="3"/>
  <c r="DO7" i="37" s="1"/>
  <c r="O180" i="3"/>
  <c r="DR7" i="37" s="1"/>
  <c r="R180" i="3"/>
  <c r="DU7" i="37" s="1"/>
  <c r="U180" i="3"/>
  <c r="DX7" i="37" s="1"/>
  <c r="X180" i="3"/>
  <c r="EA7" i="37" s="1"/>
  <c r="F181" i="3"/>
  <c r="ED7" i="37" s="1"/>
  <c r="G181" i="3"/>
  <c r="EE7" i="37" s="1"/>
  <c r="H181" i="3"/>
  <c r="EF7" i="37" s="1"/>
  <c r="J181" i="3"/>
  <c r="K181" i="3"/>
  <c r="EI7" i="37" s="1"/>
  <c r="M181" i="3"/>
  <c r="EK7" i="37" s="1"/>
  <c r="N181" i="3"/>
  <c r="EL7" i="37" s="1"/>
  <c r="P181" i="3"/>
  <c r="EN7" i="37" s="1"/>
  <c r="Q181" i="3"/>
  <c r="EO7" i="37" s="1"/>
  <c r="S181" i="3"/>
  <c r="T181" i="3"/>
  <c r="ER7" i="37" s="1"/>
  <c r="V181" i="3"/>
  <c r="ET7" i="37" s="1"/>
  <c r="W181" i="3"/>
  <c r="Y181" i="3"/>
  <c r="EW7" i="37" s="1"/>
  <c r="I182" i="3"/>
  <c r="L182" i="3"/>
  <c r="FE7" i="37" s="1"/>
  <c r="O182" i="3"/>
  <c r="R182" i="3"/>
  <c r="U182" i="3"/>
  <c r="X182" i="3"/>
  <c r="FQ7" i="37" s="1"/>
  <c r="I183" i="3"/>
  <c r="FW7" i="37" s="1"/>
  <c r="L183" i="3"/>
  <c r="FZ7" i="37" s="1"/>
  <c r="O183" i="3"/>
  <c r="GC7" i="37" s="1"/>
  <c r="R183" i="3"/>
  <c r="GF7" i="37" s="1"/>
  <c r="U183" i="3"/>
  <c r="GI7" i="37" s="1"/>
  <c r="X183" i="3"/>
  <c r="GL7" i="37" s="1"/>
  <c r="F184" i="3"/>
  <c r="GO7" i="37" s="1"/>
  <c r="G184" i="3"/>
  <c r="GP7" i="37" s="1"/>
  <c r="H184" i="3"/>
  <c r="GQ7" i="37" s="1"/>
  <c r="J184" i="3"/>
  <c r="GS7" i="37" s="1"/>
  <c r="K184" i="3"/>
  <c r="GT7" i="37" s="1"/>
  <c r="L184" i="3"/>
  <c r="GU7" i="37" s="1"/>
  <c r="M184" i="3"/>
  <c r="N184" i="3"/>
  <c r="GW7" i="37" s="1"/>
  <c r="P184" i="3"/>
  <c r="GY7" i="37" s="1"/>
  <c r="Q184" i="3"/>
  <c r="GZ7" i="37" s="1"/>
  <c r="S184" i="3"/>
  <c r="HB7" i="37" s="1"/>
  <c r="T184" i="3"/>
  <c r="HC7" i="37" s="1"/>
  <c r="V184" i="3"/>
  <c r="HE7" i="37" s="1"/>
  <c r="W184" i="3"/>
  <c r="HF7" i="37" s="1"/>
  <c r="Y184" i="3"/>
  <c r="HH7" i="37" s="1"/>
  <c r="B169" i="3"/>
  <c r="I162" i="3"/>
  <c r="KV6" i="37" s="1"/>
  <c r="L162" i="3"/>
  <c r="KY6" i="37" s="1"/>
  <c r="O162" i="3"/>
  <c r="LB6" i="37" s="1"/>
  <c r="R162" i="3"/>
  <c r="LE6" i="37" s="1"/>
  <c r="U162" i="3"/>
  <c r="LH6" i="37" s="1"/>
  <c r="X162" i="3"/>
  <c r="LK6" i="37" s="1"/>
  <c r="I163" i="3"/>
  <c r="LT6" i="37" s="1"/>
  <c r="L163" i="3"/>
  <c r="LW6" i="37" s="1"/>
  <c r="O163" i="3"/>
  <c r="LZ6" i="37" s="1"/>
  <c r="R163" i="3"/>
  <c r="MC6" i="37" s="1"/>
  <c r="U163" i="3"/>
  <c r="MF6" i="37" s="1"/>
  <c r="X163" i="3"/>
  <c r="MI6" i="37" s="1"/>
  <c r="I164" i="3"/>
  <c r="MR6" i="37" s="1"/>
  <c r="L164" i="3"/>
  <c r="MU6" i="37" s="1"/>
  <c r="O164" i="3"/>
  <c r="MX6" i="37" s="1"/>
  <c r="R164" i="3"/>
  <c r="NA6" i="37" s="1"/>
  <c r="U164" i="3"/>
  <c r="ND6" i="37" s="1"/>
  <c r="X164" i="3"/>
  <c r="NG6" i="37" s="1"/>
  <c r="I165" i="3"/>
  <c r="NP6" i="37" s="1"/>
  <c r="L165" i="3"/>
  <c r="NS6" i="37" s="1"/>
  <c r="O165" i="3"/>
  <c r="NV6" i="37" s="1"/>
  <c r="R165" i="3"/>
  <c r="NY6" i="37" s="1"/>
  <c r="U165" i="3"/>
  <c r="OB6" i="37" s="1"/>
  <c r="X165" i="3"/>
  <c r="OE6" i="37" s="1"/>
  <c r="I166" i="3"/>
  <c r="ON6" i="37" s="1"/>
  <c r="L166" i="3"/>
  <c r="OQ6" i="37" s="1"/>
  <c r="O166" i="3"/>
  <c r="OT6" i="37" s="1"/>
  <c r="R166" i="3"/>
  <c r="OW6" i="37" s="1"/>
  <c r="U166" i="3"/>
  <c r="OZ6" i="37" s="1"/>
  <c r="X166" i="3"/>
  <c r="PC6" i="37" s="1"/>
  <c r="F167" i="3"/>
  <c r="PF6" i="37" s="1"/>
  <c r="G167" i="3"/>
  <c r="H167" i="3"/>
  <c r="J167" i="3"/>
  <c r="K167" i="3"/>
  <c r="M167" i="3"/>
  <c r="N167" i="3"/>
  <c r="P167" i="3"/>
  <c r="Q167" i="3"/>
  <c r="S167" i="3"/>
  <c r="T167" i="3"/>
  <c r="V167" i="3"/>
  <c r="W167" i="3"/>
  <c r="Y167" i="3"/>
  <c r="V159" i="3"/>
  <c r="S159" i="3"/>
  <c r="P159" i="3"/>
  <c r="M159" i="3"/>
  <c r="J159" i="3"/>
  <c r="G159" i="3"/>
  <c r="I150" i="3"/>
  <c r="BV6" i="37" s="1"/>
  <c r="L150" i="3"/>
  <c r="BY6" i="37" s="1"/>
  <c r="O150" i="3"/>
  <c r="R150" i="3"/>
  <c r="CE6" i="37" s="1"/>
  <c r="U150" i="3"/>
  <c r="CH6" i="37" s="1"/>
  <c r="X150" i="3"/>
  <c r="I151" i="3"/>
  <c r="CQ6" i="37" s="1"/>
  <c r="L151" i="3"/>
  <c r="CT6" i="37" s="1"/>
  <c r="O151" i="3"/>
  <c r="CW6" i="37" s="1"/>
  <c r="R151" i="3"/>
  <c r="CZ6" i="37" s="1"/>
  <c r="U151" i="3"/>
  <c r="X151" i="3"/>
  <c r="DF6" i="37" s="1"/>
  <c r="I152" i="3"/>
  <c r="DL6" i="37" s="1"/>
  <c r="L152" i="3"/>
  <c r="DO6" i="37" s="1"/>
  <c r="O152" i="3"/>
  <c r="DR6" i="37" s="1"/>
  <c r="R152" i="3"/>
  <c r="DU6" i="37" s="1"/>
  <c r="U152" i="3"/>
  <c r="DX6" i="37" s="1"/>
  <c r="X152" i="3"/>
  <c r="EA6" i="37" s="1"/>
  <c r="F153" i="3"/>
  <c r="ED6" i="37" s="1"/>
  <c r="G153" i="3"/>
  <c r="EE6" i="37" s="1"/>
  <c r="H153" i="3"/>
  <c r="EF6" i="37" s="1"/>
  <c r="J153" i="3"/>
  <c r="EH6" i="37" s="1"/>
  <c r="K153" i="3"/>
  <c r="M153" i="3"/>
  <c r="EK6" i="37" s="1"/>
  <c r="N153" i="3"/>
  <c r="EL6" i="37" s="1"/>
  <c r="P153" i="3"/>
  <c r="EN6" i="37" s="1"/>
  <c r="Q153" i="3"/>
  <c r="EO6" i="37" s="1"/>
  <c r="S153" i="3"/>
  <c r="EQ6" i="37" s="1"/>
  <c r="T153" i="3"/>
  <c r="ER6" i="37" s="1"/>
  <c r="V153" i="3"/>
  <c r="ET6" i="37" s="1"/>
  <c r="W153" i="3"/>
  <c r="Y153" i="3"/>
  <c r="EW6" i="37" s="1"/>
  <c r="I154" i="3"/>
  <c r="FB6" i="37" s="1"/>
  <c r="L154" i="3"/>
  <c r="O154" i="3"/>
  <c r="R154" i="3"/>
  <c r="U154" i="3"/>
  <c r="X154" i="3"/>
  <c r="I155" i="3"/>
  <c r="FW6" i="37" s="1"/>
  <c r="L155" i="3"/>
  <c r="FZ6" i="37" s="1"/>
  <c r="O155" i="3"/>
  <c r="GC6" i="37" s="1"/>
  <c r="R155" i="3"/>
  <c r="U155" i="3"/>
  <c r="GI6" i="37" s="1"/>
  <c r="X155" i="3"/>
  <c r="GL6" i="37" s="1"/>
  <c r="F156" i="3"/>
  <c r="GO6" i="37" s="1"/>
  <c r="G156" i="3"/>
  <c r="H156" i="3"/>
  <c r="J156" i="3"/>
  <c r="GS6" i="37" s="1"/>
  <c r="K156" i="3"/>
  <c r="GT6" i="37" s="1"/>
  <c r="M156" i="3"/>
  <c r="GV6" i="37" s="1"/>
  <c r="N156" i="3"/>
  <c r="P156" i="3"/>
  <c r="GY6" i="37" s="1"/>
  <c r="Q156" i="3"/>
  <c r="GZ6" i="37" s="1"/>
  <c r="S156" i="3"/>
  <c r="HB6" i="37" s="1"/>
  <c r="T156" i="3"/>
  <c r="HC6" i="37" s="1"/>
  <c r="V156" i="3"/>
  <c r="HE6" i="37" s="1"/>
  <c r="W156" i="3"/>
  <c r="HF6" i="37" s="1"/>
  <c r="Y156" i="3"/>
  <c r="HH6" i="37" s="1"/>
  <c r="B141" i="3"/>
  <c r="I134" i="3"/>
  <c r="KV5" i="37" s="1"/>
  <c r="L134" i="3"/>
  <c r="KY5" i="37" s="1"/>
  <c r="O134" i="3"/>
  <c r="LB5" i="37" s="1"/>
  <c r="R134" i="3"/>
  <c r="LE5" i="37" s="1"/>
  <c r="U134" i="3"/>
  <c r="LH5" i="37" s="1"/>
  <c r="X134" i="3"/>
  <c r="LK5" i="37" s="1"/>
  <c r="I135" i="3"/>
  <c r="LT5" i="37" s="1"/>
  <c r="L135" i="3"/>
  <c r="LW5" i="37" s="1"/>
  <c r="O135" i="3"/>
  <c r="LZ5" i="37" s="1"/>
  <c r="R135" i="3"/>
  <c r="MC5" i="37" s="1"/>
  <c r="U135" i="3"/>
  <c r="MF5" i="37" s="1"/>
  <c r="X135" i="3"/>
  <c r="MI5" i="37" s="1"/>
  <c r="I136" i="3"/>
  <c r="MR5" i="37" s="1"/>
  <c r="L136" i="3"/>
  <c r="MU5" i="37" s="1"/>
  <c r="O136" i="3"/>
  <c r="MX5" i="37" s="1"/>
  <c r="R136" i="3"/>
  <c r="NA5" i="37" s="1"/>
  <c r="U136" i="3"/>
  <c r="ND5" i="37" s="1"/>
  <c r="X136" i="3"/>
  <c r="NG5" i="37" s="1"/>
  <c r="I137" i="3"/>
  <c r="NP5" i="37" s="1"/>
  <c r="L137" i="3"/>
  <c r="NS5" i="37" s="1"/>
  <c r="O137" i="3"/>
  <c r="NV5" i="37" s="1"/>
  <c r="R137" i="3"/>
  <c r="NY5" i="37" s="1"/>
  <c r="U137" i="3"/>
  <c r="OB5" i="37" s="1"/>
  <c r="X137" i="3"/>
  <c r="OE5" i="37" s="1"/>
  <c r="I138" i="3"/>
  <c r="ON5" i="37" s="1"/>
  <c r="L138" i="3"/>
  <c r="OQ5" i="37" s="1"/>
  <c r="O138" i="3"/>
  <c r="OT5" i="37" s="1"/>
  <c r="R138" i="3"/>
  <c r="OW5" i="37" s="1"/>
  <c r="U138" i="3"/>
  <c r="OZ5" i="37" s="1"/>
  <c r="X138" i="3"/>
  <c r="PC5" i="37" s="1"/>
  <c r="F139" i="3"/>
  <c r="PF5" i="37" s="1"/>
  <c r="G139" i="3"/>
  <c r="H139" i="3"/>
  <c r="J139" i="3"/>
  <c r="K139" i="3"/>
  <c r="M139" i="3"/>
  <c r="N139" i="3"/>
  <c r="P139" i="3"/>
  <c r="Q139" i="3"/>
  <c r="S139" i="3"/>
  <c r="T139" i="3"/>
  <c r="V139" i="3"/>
  <c r="W139" i="3"/>
  <c r="Y139" i="3"/>
  <c r="V131" i="3"/>
  <c r="S131" i="3"/>
  <c r="P131" i="3"/>
  <c r="M131" i="3"/>
  <c r="J131" i="3"/>
  <c r="G131" i="3"/>
  <c r="I122" i="3"/>
  <c r="BV5" i="37" s="1"/>
  <c r="L122" i="3"/>
  <c r="BY5" i="37" s="1"/>
  <c r="O122" i="3"/>
  <c r="R122" i="3"/>
  <c r="U122" i="3"/>
  <c r="CH5" i="37" s="1"/>
  <c r="X122" i="3"/>
  <c r="CK5" i="37" s="1"/>
  <c r="I123" i="3"/>
  <c r="CQ5" i="37" s="1"/>
  <c r="L123" i="3"/>
  <c r="CT5" i="37" s="1"/>
  <c r="O123" i="3"/>
  <c r="CW5" i="37" s="1"/>
  <c r="R123" i="3"/>
  <c r="CZ5" i="37" s="1"/>
  <c r="U123" i="3"/>
  <c r="DC5" i="37" s="1"/>
  <c r="X123" i="3"/>
  <c r="DF5" i="37" s="1"/>
  <c r="I124" i="3"/>
  <c r="DL5" i="37" s="1"/>
  <c r="L124" i="3"/>
  <c r="DO5" i="37" s="1"/>
  <c r="O124" i="3"/>
  <c r="DR5" i="37" s="1"/>
  <c r="R124" i="3"/>
  <c r="DU5" i="37" s="1"/>
  <c r="U124" i="3"/>
  <c r="DX5" i="37" s="1"/>
  <c r="X124" i="3"/>
  <c r="EA5" i="37" s="1"/>
  <c r="F125" i="3"/>
  <c r="ED5" i="37" s="1"/>
  <c r="G125" i="3"/>
  <c r="H125" i="3"/>
  <c r="J125" i="3"/>
  <c r="EH5" i="37" s="1"/>
  <c r="K125" i="3"/>
  <c r="M125" i="3"/>
  <c r="EK5" i="37" s="1"/>
  <c r="N125" i="3"/>
  <c r="EL5" i="37" s="1"/>
  <c r="P125" i="3"/>
  <c r="EN5" i="37" s="1"/>
  <c r="Q125" i="3"/>
  <c r="EO5" i="37" s="1"/>
  <c r="S125" i="3"/>
  <c r="T125" i="3"/>
  <c r="ER5" i="37" s="1"/>
  <c r="V125" i="3"/>
  <c r="ET5" i="37" s="1"/>
  <c r="W125" i="3"/>
  <c r="Y125" i="3"/>
  <c r="EW5" i="37" s="1"/>
  <c r="I126" i="3"/>
  <c r="FB5" i="37" s="1"/>
  <c r="L126" i="3"/>
  <c r="O126" i="3"/>
  <c r="R126" i="3"/>
  <c r="FK5" i="37" s="1"/>
  <c r="U126" i="3"/>
  <c r="X126" i="3"/>
  <c r="I127" i="3"/>
  <c r="FW5" i="37" s="1"/>
  <c r="L127" i="3"/>
  <c r="FZ5" i="37" s="1"/>
  <c r="O127" i="3"/>
  <c r="GC5" i="37" s="1"/>
  <c r="R127" i="3"/>
  <c r="GF5" i="37" s="1"/>
  <c r="U127" i="3"/>
  <c r="GI5" i="37" s="1"/>
  <c r="X127" i="3"/>
  <c r="GL5" i="37" s="1"/>
  <c r="F128" i="3"/>
  <c r="GO5" i="37" s="1"/>
  <c r="G128" i="3"/>
  <c r="GP5" i="37" s="1"/>
  <c r="H128" i="3"/>
  <c r="GQ5" i="37" s="1"/>
  <c r="I128" i="3"/>
  <c r="GR5" i="37" s="1"/>
  <c r="J128" i="3"/>
  <c r="GS5" i="37" s="1"/>
  <c r="K128" i="3"/>
  <c r="GT5" i="37" s="1"/>
  <c r="M128" i="3"/>
  <c r="N128" i="3"/>
  <c r="P128" i="3"/>
  <c r="GY5" i="37" s="1"/>
  <c r="Q128" i="3"/>
  <c r="GZ5" i="37" s="1"/>
  <c r="S128" i="3"/>
  <c r="HB5" i="37" s="1"/>
  <c r="T128" i="3"/>
  <c r="HC5" i="37" s="1"/>
  <c r="V128" i="3"/>
  <c r="HE5" i="37" s="1"/>
  <c r="W128" i="3"/>
  <c r="HF5" i="37" s="1"/>
  <c r="Y128" i="3"/>
  <c r="HH5" i="37" s="1"/>
  <c r="B113" i="3"/>
  <c r="I106" i="3"/>
  <c r="KV4" i="37" s="1"/>
  <c r="L106" i="3"/>
  <c r="KY4" i="37" s="1"/>
  <c r="O106" i="3"/>
  <c r="LB4" i="37" s="1"/>
  <c r="R106" i="3"/>
  <c r="LE4" i="37" s="1"/>
  <c r="U106" i="3"/>
  <c r="LH4" i="37" s="1"/>
  <c r="X106" i="3"/>
  <c r="LK4" i="37" s="1"/>
  <c r="I107" i="3"/>
  <c r="LT4" i="37" s="1"/>
  <c r="L107" i="3"/>
  <c r="LW4" i="37" s="1"/>
  <c r="O107" i="3"/>
  <c r="LZ4" i="37" s="1"/>
  <c r="R107" i="3"/>
  <c r="MC4" i="37" s="1"/>
  <c r="U107" i="3"/>
  <c r="MF4" i="37" s="1"/>
  <c r="X107" i="3"/>
  <c r="MI4" i="37" s="1"/>
  <c r="I108" i="3"/>
  <c r="L108" i="3"/>
  <c r="MU4" i="37" s="1"/>
  <c r="O108" i="3"/>
  <c r="MX4" i="37" s="1"/>
  <c r="R108" i="3"/>
  <c r="NA4" i="37" s="1"/>
  <c r="U108" i="3"/>
  <c r="ND4" i="37" s="1"/>
  <c r="X108" i="3"/>
  <c r="NG4" i="37" s="1"/>
  <c r="I109" i="3"/>
  <c r="NP4" i="37" s="1"/>
  <c r="L109" i="3"/>
  <c r="NS4" i="37" s="1"/>
  <c r="O109" i="3"/>
  <c r="NV4" i="37" s="1"/>
  <c r="R109" i="3"/>
  <c r="NY4" i="37" s="1"/>
  <c r="U109" i="3"/>
  <c r="OB4" i="37" s="1"/>
  <c r="X109" i="3"/>
  <c r="OE4" i="37" s="1"/>
  <c r="I110" i="3"/>
  <c r="ON4" i="37" s="1"/>
  <c r="L110" i="3"/>
  <c r="OQ4" i="37" s="1"/>
  <c r="O110" i="3"/>
  <c r="OT4" i="37" s="1"/>
  <c r="R110" i="3"/>
  <c r="OW4" i="37" s="1"/>
  <c r="U110" i="3"/>
  <c r="OZ4" i="37" s="1"/>
  <c r="X110" i="3"/>
  <c r="PC4" i="37" s="1"/>
  <c r="F111" i="3"/>
  <c r="PF4" i="37" s="1"/>
  <c r="G111" i="3"/>
  <c r="H111" i="3"/>
  <c r="J111" i="3"/>
  <c r="K111" i="3"/>
  <c r="M111" i="3"/>
  <c r="N111" i="3"/>
  <c r="P111" i="3"/>
  <c r="Q111" i="3"/>
  <c r="S111" i="3"/>
  <c r="T111" i="3"/>
  <c r="V111" i="3"/>
  <c r="W111" i="3"/>
  <c r="Y111" i="3"/>
  <c r="V103" i="3"/>
  <c r="S103" i="3"/>
  <c r="P103" i="3"/>
  <c r="M103" i="3"/>
  <c r="J103" i="3"/>
  <c r="G103" i="3"/>
  <c r="I94" i="3"/>
  <c r="BV4" i="37" s="1"/>
  <c r="L94" i="3"/>
  <c r="BY4" i="37" s="1"/>
  <c r="O94" i="3"/>
  <c r="R94" i="3"/>
  <c r="U94" i="3"/>
  <c r="CH4" i="37" s="1"/>
  <c r="X94" i="3"/>
  <c r="CK4" i="37" s="1"/>
  <c r="I95" i="3"/>
  <c r="CQ4" i="37" s="1"/>
  <c r="L95" i="3"/>
  <c r="O95" i="3"/>
  <c r="CW4" i="37" s="1"/>
  <c r="R95" i="3"/>
  <c r="CZ4" i="37" s="1"/>
  <c r="U95" i="3"/>
  <c r="X95" i="3"/>
  <c r="DF4" i="37" s="1"/>
  <c r="I96" i="3"/>
  <c r="DL4" i="37" s="1"/>
  <c r="L96" i="3"/>
  <c r="DO4" i="37" s="1"/>
  <c r="O96" i="3"/>
  <c r="DR4" i="37" s="1"/>
  <c r="R96" i="3"/>
  <c r="DU4" i="37" s="1"/>
  <c r="U96" i="3"/>
  <c r="DX4" i="37" s="1"/>
  <c r="X96" i="3"/>
  <c r="EA4" i="37" s="1"/>
  <c r="F97" i="3"/>
  <c r="ED4" i="37" s="1"/>
  <c r="G97" i="3"/>
  <c r="EE4" i="37" s="1"/>
  <c r="H97" i="3"/>
  <c r="EF4" i="37" s="1"/>
  <c r="J97" i="3"/>
  <c r="EH4" i="37" s="1"/>
  <c r="K97" i="3"/>
  <c r="EI4" i="37" s="1"/>
  <c r="M97" i="3"/>
  <c r="EK4" i="37" s="1"/>
  <c r="N97" i="3"/>
  <c r="EL4" i="37" s="1"/>
  <c r="P97" i="3"/>
  <c r="EN4" i="37" s="1"/>
  <c r="Q97" i="3"/>
  <c r="EO4" i="37" s="1"/>
  <c r="S97" i="3"/>
  <c r="EQ4" i="37" s="1"/>
  <c r="T97" i="3"/>
  <c r="ER4" i="37" s="1"/>
  <c r="V97" i="3"/>
  <c r="ET4" i="37" s="1"/>
  <c r="W97" i="3"/>
  <c r="EU4" i="37" s="1"/>
  <c r="Y97" i="3"/>
  <c r="EW4" i="37" s="1"/>
  <c r="I98" i="3"/>
  <c r="FB4" i="37" s="1"/>
  <c r="L98" i="3"/>
  <c r="O98" i="3"/>
  <c r="R98" i="3"/>
  <c r="FK4" i="37" s="1"/>
  <c r="U98" i="3"/>
  <c r="X98" i="3"/>
  <c r="I99" i="3"/>
  <c r="FW4" i="37" s="1"/>
  <c r="L99" i="3"/>
  <c r="FZ4" i="37" s="1"/>
  <c r="O99" i="3"/>
  <c r="GC4" i="37" s="1"/>
  <c r="R99" i="3"/>
  <c r="GF4" i="37" s="1"/>
  <c r="U99" i="3"/>
  <c r="GI4" i="37" s="1"/>
  <c r="X99" i="3"/>
  <c r="GL4" i="37" s="1"/>
  <c r="F100" i="3"/>
  <c r="GO4" i="37" s="1"/>
  <c r="G100" i="3"/>
  <c r="GP4" i="37" s="1"/>
  <c r="H100" i="3"/>
  <c r="I100" i="3"/>
  <c r="GR4" i="37" s="1"/>
  <c r="J100" i="3"/>
  <c r="GS4" i="37" s="1"/>
  <c r="K100" i="3"/>
  <c r="M100" i="3"/>
  <c r="GV4" i="37" s="1"/>
  <c r="N100" i="3"/>
  <c r="GW4" i="37" s="1"/>
  <c r="P100" i="3"/>
  <c r="GY4" i="37" s="1"/>
  <c r="Q100" i="3"/>
  <c r="GZ4" i="37" s="1"/>
  <c r="R100" i="3"/>
  <c r="HA4" i="37" s="1"/>
  <c r="S100" i="3"/>
  <c r="HB4" i="37" s="1"/>
  <c r="T100" i="3"/>
  <c r="V100" i="3"/>
  <c r="HE4" i="37" s="1"/>
  <c r="W100" i="3"/>
  <c r="HF4" i="37" s="1"/>
  <c r="Y100" i="3"/>
  <c r="I78" i="3"/>
  <c r="KV3" i="37" s="1"/>
  <c r="L78" i="3"/>
  <c r="KY3" i="37" s="1"/>
  <c r="O78" i="3"/>
  <c r="LB3" i="37" s="1"/>
  <c r="R78" i="3"/>
  <c r="LE3" i="37" s="1"/>
  <c r="U78" i="3"/>
  <c r="LH3" i="37" s="1"/>
  <c r="X78" i="3"/>
  <c r="LK3" i="37" s="1"/>
  <c r="I79" i="3"/>
  <c r="LT3" i="37" s="1"/>
  <c r="L79" i="3"/>
  <c r="LW3" i="37" s="1"/>
  <c r="O79" i="3"/>
  <c r="LZ3" i="37" s="1"/>
  <c r="R79" i="3"/>
  <c r="MC3" i="37" s="1"/>
  <c r="U79" i="3"/>
  <c r="MF3" i="37" s="1"/>
  <c r="X79" i="3"/>
  <c r="MI3" i="37" s="1"/>
  <c r="I80" i="3"/>
  <c r="MR3" i="37" s="1"/>
  <c r="L80" i="3"/>
  <c r="MU3" i="37" s="1"/>
  <c r="O80" i="3"/>
  <c r="MX3" i="37" s="1"/>
  <c r="R80" i="3"/>
  <c r="NA3" i="37" s="1"/>
  <c r="U80" i="3"/>
  <c r="X80" i="3"/>
  <c r="NG3" i="37" s="1"/>
  <c r="I81" i="3"/>
  <c r="NP3" i="37" s="1"/>
  <c r="L81" i="3"/>
  <c r="NS3" i="37" s="1"/>
  <c r="O81" i="3"/>
  <c r="NV3" i="37" s="1"/>
  <c r="R81" i="3"/>
  <c r="NY3" i="37" s="1"/>
  <c r="U81" i="3"/>
  <c r="OB3" i="37" s="1"/>
  <c r="X81" i="3"/>
  <c r="OE3" i="37" s="1"/>
  <c r="I82" i="3"/>
  <c r="ON3" i="37" s="1"/>
  <c r="L82" i="3"/>
  <c r="OQ3" i="37" s="1"/>
  <c r="O82" i="3"/>
  <c r="OT3" i="37" s="1"/>
  <c r="R82" i="3"/>
  <c r="OW3" i="37" s="1"/>
  <c r="U82" i="3"/>
  <c r="OZ3" i="37" s="1"/>
  <c r="X82" i="3"/>
  <c r="PC3" i="37" s="1"/>
  <c r="F83" i="3"/>
  <c r="PF3" i="37" s="1"/>
  <c r="G83" i="3"/>
  <c r="H83" i="3"/>
  <c r="J83" i="3"/>
  <c r="K83" i="3"/>
  <c r="M83" i="3"/>
  <c r="N83" i="3"/>
  <c r="P83" i="3"/>
  <c r="Q83" i="3"/>
  <c r="S83" i="3"/>
  <c r="T83" i="3"/>
  <c r="V83" i="3"/>
  <c r="W83" i="3"/>
  <c r="Y83" i="3"/>
  <c r="V75" i="3"/>
  <c r="S75" i="3"/>
  <c r="P75" i="3"/>
  <c r="M75" i="3"/>
  <c r="J75" i="3"/>
  <c r="G75" i="3"/>
  <c r="BV3" i="37"/>
  <c r="BY3" i="37"/>
  <c r="O66" i="3"/>
  <c r="CB3" i="37" s="1"/>
  <c r="R66" i="3"/>
  <c r="U66" i="3"/>
  <c r="CH3" i="37" s="1"/>
  <c r="X66" i="3"/>
  <c r="CK3" i="37" s="1"/>
  <c r="I67" i="3"/>
  <c r="CQ3" i="37" s="1"/>
  <c r="L67" i="3"/>
  <c r="O67" i="3"/>
  <c r="CW3" i="37" s="1"/>
  <c r="R67" i="3"/>
  <c r="CZ3" i="37" s="1"/>
  <c r="U67" i="3"/>
  <c r="DC3" i="37" s="1"/>
  <c r="X67" i="3"/>
  <c r="I68" i="3"/>
  <c r="DL3" i="37" s="1"/>
  <c r="L68" i="3"/>
  <c r="DO3" i="37" s="1"/>
  <c r="O68" i="3"/>
  <c r="DR3" i="37" s="1"/>
  <c r="R68" i="3"/>
  <c r="DU3" i="37" s="1"/>
  <c r="U68" i="3"/>
  <c r="DX3" i="37" s="1"/>
  <c r="X68" i="3"/>
  <c r="EA3" i="37" s="1"/>
  <c r="F69" i="3"/>
  <c r="ED3" i="37" s="1"/>
  <c r="G69" i="3"/>
  <c r="EE3" i="37" s="1"/>
  <c r="H69" i="3"/>
  <c r="EF3" i="37" s="1"/>
  <c r="J69" i="3"/>
  <c r="EH3" i="37" s="1"/>
  <c r="K69" i="3"/>
  <c r="EI3" i="37" s="1"/>
  <c r="M69" i="3"/>
  <c r="EK3" i="37" s="1"/>
  <c r="N69" i="3"/>
  <c r="EL3" i="37" s="1"/>
  <c r="P69" i="3"/>
  <c r="EN3" i="37" s="1"/>
  <c r="Q69" i="3"/>
  <c r="EO3" i="37" s="1"/>
  <c r="S69" i="3"/>
  <c r="T69" i="3"/>
  <c r="ER3" i="37" s="1"/>
  <c r="V69" i="3"/>
  <c r="ET3" i="37" s="1"/>
  <c r="W69" i="3"/>
  <c r="EU3" i="37" s="1"/>
  <c r="Y69" i="3"/>
  <c r="EW3" i="37" s="1"/>
  <c r="I70" i="3"/>
  <c r="L70" i="3"/>
  <c r="FE3" i="37" s="1"/>
  <c r="O70" i="3"/>
  <c r="R70" i="3"/>
  <c r="FK3" i="37" s="1"/>
  <c r="U70" i="3"/>
  <c r="X70" i="3"/>
  <c r="I71" i="3"/>
  <c r="FW3" i="37" s="1"/>
  <c r="L71" i="3"/>
  <c r="FZ3" i="37" s="1"/>
  <c r="O71" i="3"/>
  <c r="GC3" i="37" s="1"/>
  <c r="R71" i="3"/>
  <c r="GF3" i="37" s="1"/>
  <c r="U71" i="3"/>
  <c r="GI3" i="37" s="1"/>
  <c r="X71" i="3"/>
  <c r="GL3" i="37" s="1"/>
  <c r="F72" i="3"/>
  <c r="GO3" i="37" s="1"/>
  <c r="G72" i="3"/>
  <c r="H72" i="3"/>
  <c r="GQ3" i="37" s="1"/>
  <c r="J72" i="3"/>
  <c r="GS3" i="37" s="1"/>
  <c r="K72" i="3"/>
  <c r="GT3" i="37" s="1"/>
  <c r="M72" i="3"/>
  <c r="N72" i="3"/>
  <c r="P72" i="3"/>
  <c r="GY3" i="37" s="1"/>
  <c r="Q72" i="3"/>
  <c r="GZ3" i="37" s="1"/>
  <c r="S72" i="3"/>
  <c r="HB3" i="37" s="1"/>
  <c r="T72" i="3"/>
  <c r="HC3" i="37" s="1"/>
  <c r="V72" i="3"/>
  <c r="HE3" i="37" s="1"/>
  <c r="W72" i="3"/>
  <c r="HF3" i="37" s="1"/>
  <c r="Y72" i="3"/>
  <c r="HH3" i="37" s="1"/>
  <c r="G55" i="3"/>
  <c r="PG2" i="37" s="1"/>
  <c r="H55" i="3"/>
  <c r="PH2" i="37" s="1"/>
  <c r="J55" i="3"/>
  <c r="PJ2" i="37" s="1"/>
  <c r="K55" i="3"/>
  <c r="PK2" i="37" s="1"/>
  <c r="M55" i="3"/>
  <c r="PM2" i="37" s="1"/>
  <c r="N55" i="3"/>
  <c r="PN2" i="37" s="1"/>
  <c r="P55" i="3"/>
  <c r="PP2" i="37" s="1"/>
  <c r="Q55" i="3"/>
  <c r="PQ2" i="37" s="1"/>
  <c r="S55" i="3"/>
  <c r="PS2" i="37" s="1"/>
  <c r="T55" i="3"/>
  <c r="PT2" i="37" s="1"/>
  <c r="V55" i="3"/>
  <c r="PV2" i="37" s="1"/>
  <c r="W55" i="3"/>
  <c r="PW2" i="37" s="1"/>
  <c r="Y55" i="3"/>
  <c r="PY2" i="37" s="1"/>
  <c r="F55" i="3"/>
  <c r="PF2" i="37" s="1"/>
  <c r="F298" i="32"/>
  <c r="G298" i="32" s="1"/>
  <c r="F299" i="32"/>
  <c r="G299" i="32" s="1"/>
  <c r="F300" i="32"/>
  <c r="G300" i="32" s="1"/>
  <c r="F301" i="32"/>
  <c r="G301" i="32" s="1"/>
  <c r="F302" i="32"/>
  <c r="G302" i="32" s="1"/>
  <c r="O408" i="3" l="1"/>
  <c r="GX15" i="37" s="1"/>
  <c r="J157" i="3"/>
  <c r="HN6" i="37" s="1"/>
  <c r="S465" i="3"/>
  <c r="HW17" i="37" s="1"/>
  <c r="H353" i="3"/>
  <c r="HL13" i="37" s="1"/>
  <c r="R545" i="3"/>
  <c r="EP20" i="37" s="1"/>
  <c r="I408" i="3"/>
  <c r="GR15" i="37" s="1"/>
  <c r="U240" i="3"/>
  <c r="HD9" i="37" s="1"/>
  <c r="I380" i="3"/>
  <c r="GR14" i="37" s="1"/>
  <c r="S129" i="3"/>
  <c r="HW5" i="37" s="1"/>
  <c r="EQ5" i="37"/>
  <c r="O156" i="3"/>
  <c r="GX6" i="37" s="1"/>
  <c r="FH6" i="37"/>
  <c r="O153" i="3"/>
  <c r="CB6" i="37"/>
  <c r="G269" i="3"/>
  <c r="HK10" i="37" s="1"/>
  <c r="GP10" i="37"/>
  <c r="F381" i="3"/>
  <c r="HJ14" i="37" s="1"/>
  <c r="GO14" i="37"/>
  <c r="I72" i="3"/>
  <c r="GR3" i="37" s="1"/>
  <c r="FB3" i="37"/>
  <c r="W129" i="3"/>
  <c r="IA5" i="37" s="1"/>
  <c r="EU5" i="37"/>
  <c r="K129" i="3"/>
  <c r="HO5" i="37" s="1"/>
  <c r="EI5" i="37"/>
  <c r="G157" i="3"/>
  <c r="HK6" i="37" s="1"/>
  <c r="GP6" i="37"/>
  <c r="X156" i="3"/>
  <c r="HG6" i="37" s="1"/>
  <c r="FQ6" i="37"/>
  <c r="X153" i="3"/>
  <c r="EV6" i="37" s="1"/>
  <c r="CK6" i="37"/>
  <c r="R184" i="3"/>
  <c r="HA7" i="37" s="1"/>
  <c r="FK7" i="37"/>
  <c r="S185" i="3"/>
  <c r="HW7" i="37" s="1"/>
  <c r="EQ7" i="37"/>
  <c r="W241" i="3"/>
  <c r="IA9" i="37" s="1"/>
  <c r="HF9" i="37"/>
  <c r="M241" i="3"/>
  <c r="HQ9" i="37" s="1"/>
  <c r="GV9" i="37"/>
  <c r="O240" i="3"/>
  <c r="GX9" i="37" s="1"/>
  <c r="FH9" i="37"/>
  <c r="Q241" i="3"/>
  <c r="HU9" i="37" s="1"/>
  <c r="EO9" i="37"/>
  <c r="W269" i="3"/>
  <c r="IA10" i="37" s="1"/>
  <c r="HF10" i="37"/>
  <c r="I268" i="3"/>
  <c r="GR10" i="37" s="1"/>
  <c r="FB10" i="37"/>
  <c r="X296" i="3"/>
  <c r="HG11" i="37" s="1"/>
  <c r="FQ11" i="37"/>
  <c r="X293" i="3"/>
  <c r="EV11" i="37" s="1"/>
  <c r="CK11" i="37"/>
  <c r="L307" i="3"/>
  <c r="LW11" i="37"/>
  <c r="X324" i="3"/>
  <c r="HG12" i="37" s="1"/>
  <c r="FQ12" i="37"/>
  <c r="L391" i="3"/>
  <c r="KY14" i="37"/>
  <c r="Q409" i="3"/>
  <c r="HU15" i="37" s="1"/>
  <c r="GZ15" i="37"/>
  <c r="H409" i="3"/>
  <c r="HL15" i="37" s="1"/>
  <c r="GQ15" i="37"/>
  <c r="Z415" i="3"/>
  <c r="LZ15" i="37"/>
  <c r="HG17" i="37"/>
  <c r="GL17" i="37"/>
  <c r="W521" i="3"/>
  <c r="IA19" i="37" s="1"/>
  <c r="HF19" i="37"/>
  <c r="K521" i="3"/>
  <c r="HO19" i="37" s="1"/>
  <c r="GT19" i="37"/>
  <c r="I520" i="3"/>
  <c r="GR19" i="37" s="1"/>
  <c r="FB19" i="37"/>
  <c r="N521" i="3"/>
  <c r="HR19" i="37" s="1"/>
  <c r="EL19" i="37"/>
  <c r="R559" i="3"/>
  <c r="MC20" i="37"/>
  <c r="U576" i="3"/>
  <c r="HD21" i="37" s="1"/>
  <c r="FN21" i="37"/>
  <c r="H577" i="3"/>
  <c r="HL21" i="37" s="1"/>
  <c r="EF21" i="37"/>
  <c r="H101" i="3"/>
  <c r="HL4" i="37" s="1"/>
  <c r="GQ4" i="37"/>
  <c r="X97" i="3"/>
  <c r="L97" i="3"/>
  <c r="EJ4" i="37" s="1"/>
  <c r="CT4" i="37"/>
  <c r="M185" i="3"/>
  <c r="HQ7" i="37" s="1"/>
  <c r="GV7" i="37"/>
  <c r="O184" i="3"/>
  <c r="GX7" i="37" s="1"/>
  <c r="FH7" i="37"/>
  <c r="I212" i="3"/>
  <c r="GR8" i="37" s="1"/>
  <c r="FB8" i="37"/>
  <c r="N213" i="3"/>
  <c r="HR8" i="37" s="1"/>
  <c r="EL8" i="37"/>
  <c r="O237" i="3"/>
  <c r="EM9" i="37" s="1"/>
  <c r="CB9" i="37"/>
  <c r="V269" i="3"/>
  <c r="HZ10" i="37" s="1"/>
  <c r="HE10" i="37"/>
  <c r="U296" i="3"/>
  <c r="HD11" i="37" s="1"/>
  <c r="FN11" i="37"/>
  <c r="H297" i="3"/>
  <c r="HL11" i="37" s="1"/>
  <c r="EF11" i="37"/>
  <c r="U293" i="3"/>
  <c r="ES11" i="37" s="1"/>
  <c r="CH11" i="37"/>
  <c r="P325" i="3"/>
  <c r="HT12" i="37" s="1"/>
  <c r="GY12" i="37"/>
  <c r="H325" i="3"/>
  <c r="HL12" i="37" s="1"/>
  <c r="EF12" i="37"/>
  <c r="U321" i="3"/>
  <c r="ES12" i="37" s="1"/>
  <c r="CH12" i="37"/>
  <c r="K353" i="3"/>
  <c r="HO13" i="37" s="1"/>
  <c r="EI13" i="37"/>
  <c r="I349" i="3"/>
  <c r="CQ13" i="37"/>
  <c r="I377" i="3"/>
  <c r="EG14" i="37" s="1"/>
  <c r="CQ14" i="37"/>
  <c r="P409" i="3"/>
  <c r="HT15" i="37" s="1"/>
  <c r="GY15" i="37"/>
  <c r="G409" i="3"/>
  <c r="HK15" i="37" s="1"/>
  <c r="GP15" i="37"/>
  <c r="X408" i="3"/>
  <c r="HG15" i="37" s="1"/>
  <c r="FQ15" i="37"/>
  <c r="V409" i="3"/>
  <c r="HZ15" i="37" s="1"/>
  <c r="ET15" i="37"/>
  <c r="J409" i="3"/>
  <c r="HN15" i="37" s="1"/>
  <c r="EH15" i="37"/>
  <c r="X405" i="3"/>
  <c r="EV15" i="37" s="1"/>
  <c r="CK15" i="37"/>
  <c r="O436" i="3"/>
  <c r="GX16" i="37" s="1"/>
  <c r="FH16" i="37"/>
  <c r="HD17" i="37"/>
  <c r="GI17" i="37"/>
  <c r="S549" i="3"/>
  <c r="HW20" i="37" s="1"/>
  <c r="HB20" i="37"/>
  <c r="G549" i="3"/>
  <c r="HK20" i="37" s="1"/>
  <c r="GP20" i="37"/>
  <c r="X548" i="3"/>
  <c r="HG20" i="37" s="1"/>
  <c r="FQ20" i="37"/>
  <c r="V549" i="3"/>
  <c r="HZ20" i="37" s="1"/>
  <c r="ET20" i="37"/>
  <c r="L69" i="3"/>
  <c r="EJ3" i="37" s="1"/>
  <c r="CT3" i="37"/>
  <c r="X128" i="3"/>
  <c r="HG5" i="37" s="1"/>
  <c r="FQ5" i="37"/>
  <c r="U156" i="3"/>
  <c r="HD6" i="37" s="1"/>
  <c r="FN6" i="37"/>
  <c r="G73" i="3"/>
  <c r="HK3" i="37" s="1"/>
  <c r="GP3" i="37"/>
  <c r="U83" i="3"/>
  <c r="ND3" i="37"/>
  <c r="X100" i="3"/>
  <c r="HG4" i="37" s="1"/>
  <c r="FQ4" i="37"/>
  <c r="U128" i="3"/>
  <c r="HD5" i="37" s="1"/>
  <c r="FN5" i="37"/>
  <c r="H129" i="3"/>
  <c r="HL5" i="37" s="1"/>
  <c r="EF5" i="37"/>
  <c r="N157" i="3"/>
  <c r="HR6" i="37" s="1"/>
  <c r="GW6" i="37"/>
  <c r="R156" i="3"/>
  <c r="HA6" i="37" s="1"/>
  <c r="FK6" i="37"/>
  <c r="K241" i="3"/>
  <c r="HO9" i="37" s="1"/>
  <c r="GT9" i="37"/>
  <c r="I240" i="3"/>
  <c r="FB9" i="37"/>
  <c r="R296" i="3"/>
  <c r="HA11" i="37" s="1"/>
  <c r="FK11" i="37"/>
  <c r="R324" i="3"/>
  <c r="HA12" i="37" s="1"/>
  <c r="FK12" i="37"/>
  <c r="Q353" i="3"/>
  <c r="HU13" i="37" s="1"/>
  <c r="F353" i="3"/>
  <c r="HJ13" i="37" s="1"/>
  <c r="GO13" i="37"/>
  <c r="U352" i="3"/>
  <c r="FN13" i="37"/>
  <c r="U349" i="3"/>
  <c r="ES13" i="37" s="1"/>
  <c r="Q381" i="3"/>
  <c r="HU14" i="37" s="1"/>
  <c r="GZ14" i="37"/>
  <c r="G381" i="3"/>
  <c r="HK14" i="37" s="1"/>
  <c r="GP14" i="37"/>
  <c r="X380" i="3"/>
  <c r="HG14" i="37" s="1"/>
  <c r="FQ14" i="37"/>
  <c r="J381" i="3"/>
  <c r="HN14" i="37" s="1"/>
  <c r="EH14" i="37"/>
  <c r="X377" i="3"/>
  <c r="EV14" i="37" s="1"/>
  <c r="CK14" i="37"/>
  <c r="U408" i="3"/>
  <c r="HD15" i="37" s="1"/>
  <c r="FN15" i="37"/>
  <c r="L436" i="3"/>
  <c r="GU16" i="37" s="1"/>
  <c r="FE16" i="37"/>
  <c r="HA17" i="37"/>
  <c r="GF17" i="37"/>
  <c r="L464" i="3"/>
  <c r="FE17" i="37"/>
  <c r="R461" i="3"/>
  <c r="EP17" i="37" s="1"/>
  <c r="CZ17" i="37"/>
  <c r="L492" i="3"/>
  <c r="GU18" i="37" s="1"/>
  <c r="FE18" i="37"/>
  <c r="R489" i="3"/>
  <c r="EP18" i="37" s="1"/>
  <c r="CZ18" i="37"/>
  <c r="T521" i="3"/>
  <c r="HX19" i="37" s="1"/>
  <c r="HC19" i="37"/>
  <c r="Q549" i="3"/>
  <c r="HU20" i="37" s="1"/>
  <c r="GZ20" i="37"/>
  <c r="U548" i="3"/>
  <c r="HD20" i="37" s="1"/>
  <c r="FN20" i="37"/>
  <c r="X545" i="3"/>
  <c r="EV20" i="37" s="1"/>
  <c r="CK20" i="37"/>
  <c r="N577" i="3"/>
  <c r="HR21" i="37" s="1"/>
  <c r="GW21" i="37"/>
  <c r="O576" i="3"/>
  <c r="GX21" i="37" s="1"/>
  <c r="FH21" i="37"/>
  <c r="Z582" i="3"/>
  <c r="LM21" i="37" s="1"/>
  <c r="LH21" i="37"/>
  <c r="Y409" i="3"/>
  <c r="IC15" i="37" s="1"/>
  <c r="HH15" i="37"/>
  <c r="I436" i="3"/>
  <c r="GR16" i="37" s="1"/>
  <c r="FB16" i="37"/>
  <c r="GX17" i="37"/>
  <c r="GC17" i="37"/>
  <c r="N493" i="3"/>
  <c r="HR18" i="37" s="1"/>
  <c r="EL18" i="37"/>
  <c r="O489" i="3"/>
  <c r="EM18" i="37" s="1"/>
  <c r="CW18" i="37"/>
  <c r="Z502" i="3"/>
  <c r="OT18" i="37"/>
  <c r="O503" i="3"/>
  <c r="LB18" i="37"/>
  <c r="S521" i="3"/>
  <c r="HW19" i="37" s="1"/>
  <c r="HB19" i="37"/>
  <c r="X520" i="3"/>
  <c r="HG19" i="37" s="1"/>
  <c r="FQ19" i="37"/>
  <c r="L576" i="3"/>
  <c r="GU21" i="37" s="1"/>
  <c r="FE21" i="37"/>
  <c r="X72" i="3"/>
  <c r="HG3" i="37" s="1"/>
  <c r="FQ3" i="37"/>
  <c r="N129" i="3"/>
  <c r="HR5" i="37" s="1"/>
  <c r="GW5" i="37"/>
  <c r="X268" i="3"/>
  <c r="HG10" i="37" s="1"/>
  <c r="FQ10" i="37"/>
  <c r="O296" i="3"/>
  <c r="GX11" i="37" s="1"/>
  <c r="FH11" i="37"/>
  <c r="N353" i="3"/>
  <c r="HR13" i="37" s="1"/>
  <c r="GW13" i="37"/>
  <c r="K73" i="3"/>
  <c r="HO3" i="37" s="1"/>
  <c r="M129" i="3"/>
  <c r="HQ5" i="37" s="1"/>
  <c r="GV5" i="37"/>
  <c r="O128" i="3"/>
  <c r="GX5" i="37" s="1"/>
  <c r="FH5" i="37"/>
  <c r="O125" i="3"/>
  <c r="EM5" i="37" s="1"/>
  <c r="CB5" i="37"/>
  <c r="Z155" i="3"/>
  <c r="GN6" i="37" s="1"/>
  <c r="GF6" i="37"/>
  <c r="L156" i="3"/>
  <c r="GU6" i="37" s="1"/>
  <c r="FE6" i="37"/>
  <c r="G213" i="3"/>
  <c r="HK8" i="37" s="1"/>
  <c r="GP8" i="37"/>
  <c r="X212" i="3"/>
  <c r="HG8" i="37" s="1"/>
  <c r="FQ8" i="37"/>
  <c r="V213" i="3"/>
  <c r="HZ8" i="37" s="1"/>
  <c r="ET8" i="37"/>
  <c r="X209" i="3"/>
  <c r="EV8" i="37" s="1"/>
  <c r="CK8" i="37"/>
  <c r="U268" i="3"/>
  <c r="HD10" i="37" s="1"/>
  <c r="FN10" i="37"/>
  <c r="L296" i="3"/>
  <c r="GU11" i="37" s="1"/>
  <c r="FE11" i="37"/>
  <c r="O352" i="3"/>
  <c r="GX13" i="37" s="1"/>
  <c r="FH13" i="37"/>
  <c r="S353" i="3"/>
  <c r="HW13" i="37" s="1"/>
  <c r="EQ13" i="37"/>
  <c r="P381" i="3"/>
  <c r="HT14" i="37" s="1"/>
  <c r="R380" i="3"/>
  <c r="HA14" i="37" s="1"/>
  <c r="FK14" i="37"/>
  <c r="I464" i="3"/>
  <c r="GU17" i="37"/>
  <c r="FZ17" i="37"/>
  <c r="L475" i="3"/>
  <c r="KY17" i="37"/>
  <c r="S493" i="3"/>
  <c r="HW18" i="37" s="1"/>
  <c r="HB18" i="37"/>
  <c r="I492" i="3"/>
  <c r="GR18" i="37" s="1"/>
  <c r="U520" i="3"/>
  <c r="HD19" i="37" s="1"/>
  <c r="FN19" i="37"/>
  <c r="N549" i="3"/>
  <c r="HR20" i="37" s="1"/>
  <c r="O548" i="3"/>
  <c r="GX20" i="37" s="1"/>
  <c r="FH20" i="37"/>
  <c r="X559" i="3"/>
  <c r="LK20" i="37"/>
  <c r="I576" i="3"/>
  <c r="GR21" i="37" s="1"/>
  <c r="FB21" i="37"/>
  <c r="R125" i="3"/>
  <c r="EP5" i="37" s="1"/>
  <c r="CE5" i="37"/>
  <c r="M325" i="3"/>
  <c r="HQ12" i="37" s="1"/>
  <c r="GV12" i="37"/>
  <c r="T381" i="3"/>
  <c r="HX14" i="37" s="1"/>
  <c r="ER14" i="37"/>
  <c r="Z71" i="3"/>
  <c r="GN3" i="37" s="1"/>
  <c r="R69" i="3"/>
  <c r="EP3" i="37" s="1"/>
  <c r="CE3" i="37"/>
  <c r="O100" i="3"/>
  <c r="GX4" i="37" s="1"/>
  <c r="FH4" i="37"/>
  <c r="R97" i="3"/>
  <c r="EP4" i="37" s="1"/>
  <c r="CE4" i="37"/>
  <c r="L128" i="3"/>
  <c r="GU5" i="37" s="1"/>
  <c r="FE5" i="37"/>
  <c r="W185" i="3"/>
  <c r="IA7" i="37" s="1"/>
  <c r="EU7" i="37"/>
  <c r="U212" i="3"/>
  <c r="HD8" i="37" s="1"/>
  <c r="FN8" i="37"/>
  <c r="J241" i="3"/>
  <c r="HN9" i="37" s="1"/>
  <c r="R268" i="3"/>
  <c r="HA10" i="37" s="1"/>
  <c r="FK10" i="37"/>
  <c r="I296" i="3"/>
  <c r="GR11" i="37" s="1"/>
  <c r="FB11" i="37"/>
  <c r="U324" i="3"/>
  <c r="HD12" i="37" s="1"/>
  <c r="Y381" i="3"/>
  <c r="IC14" i="37" s="1"/>
  <c r="HH14" i="37"/>
  <c r="O380" i="3"/>
  <c r="GX14" i="37" s="1"/>
  <c r="FH14" i="37"/>
  <c r="L408" i="3"/>
  <c r="GU15" i="37" s="1"/>
  <c r="FE15" i="37"/>
  <c r="GR17" i="37"/>
  <c r="FW17" i="37"/>
  <c r="H493" i="3"/>
  <c r="HL18" i="37" s="1"/>
  <c r="GQ18" i="37"/>
  <c r="L548" i="3"/>
  <c r="GU20" i="37" s="1"/>
  <c r="FE20" i="37"/>
  <c r="U100" i="3"/>
  <c r="HD4" i="37" s="1"/>
  <c r="FN4" i="37"/>
  <c r="U153" i="3"/>
  <c r="ES6" i="37" s="1"/>
  <c r="DC6" i="37"/>
  <c r="X265" i="3"/>
  <c r="EV10" i="37" s="1"/>
  <c r="CK10" i="37"/>
  <c r="O324" i="3"/>
  <c r="GX12" i="37" s="1"/>
  <c r="FH12" i="37"/>
  <c r="U377" i="3"/>
  <c r="ES14" i="37" s="1"/>
  <c r="CH14" i="37"/>
  <c r="N73" i="3"/>
  <c r="HR3" i="37" s="1"/>
  <c r="GW3" i="37"/>
  <c r="M73" i="3"/>
  <c r="HQ3" i="37" s="1"/>
  <c r="GV3" i="37"/>
  <c r="S73" i="3"/>
  <c r="HW3" i="37" s="1"/>
  <c r="EQ3" i="37"/>
  <c r="X69" i="3"/>
  <c r="EV3" i="37" s="1"/>
  <c r="DF3" i="37"/>
  <c r="L72" i="3"/>
  <c r="GU3" i="37" s="1"/>
  <c r="O72" i="3"/>
  <c r="GX3" i="37" s="1"/>
  <c r="FH3" i="37"/>
  <c r="K101" i="3"/>
  <c r="HO4" i="37" s="1"/>
  <c r="GT4" i="37"/>
  <c r="L100" i="3"/>
  <c r="GU4" i="37" s="1"/>
  <c r="FE4" i="37"/>
  <c r="U97" i="3"/>
  <c r="ES4" i="37" s="1"/>
  <c r="DC4" i="37"/>
  <c r="O97" i="3"/>
  <c r="EM4" i="37" s="1"/>
  <c r="CB4" i="37"/>
  <c r="I111" i="3"/>
  <c r="MR4" i="37"/>
  <c r="I156" i="3"/>
  <c r="GR6" i="37" s="1"/>
  <c r="J185" i="3"/>
  <c r="HN7" i="37" s="1"/>
  <c r="EH7" i="37"/>
  <c r="R212" i="3"/>
  <c r="HA8" i="37" s="1"/>
  <c r="FK8" i="37"/>
  <c r="Y241" i="3"/>
  <c r="IC9" i="37" s="1"/>
  <c r="HH9" i="37"/>
  <c r="I237" i="3"/>
  <c r="EG9" i="37" s="1"/>
  <c r="O268" i="3"/>
  <c r="GX10" i="37" s="1"/>
  <c r="FH10" i="37"/>
  <c r="Q269" i="3"/>
  <c r="HU10" i="37" s="1"/>
  <c r="EO10" i="37"/>
  <c r="U265" i="3"/>
  <c r="ES10" i="37" s="1"/>
  <c r="DC10" i="37"/>
  <c r="I352" i="3"/>
  <c r="GR13" i="37" s="1"/>
  <c r="FB13" i="37"/>
  <c r="L380" i="3"/>
  <c r="GU14" i="37" s="1"/>
  <c r="FE14" i="37"/>
  <c r="T409" i="3"/>
  <c r="HX15" i="37" s="1"/>
  <c r="HC15" i="37"/>
  <c r="X436" i="3"/>
  <c r="HG16" i="37" s="1"/>
  <c r="FQ16" i="37"/>
  <c r="P465" i="3"/>
  <c r="HT17" i="37" s="1"/>
  <c r="X464" i="3"/>
  <c r="FQ17" i="37"/>
  <c r="V465" i="3"/>
  <c r="HZ17" i="37" s="1"/>
  <c r="ET17" i="37"/>
  <c r="X461" i="3"/>
  <c r="EV17" i="37" s="1"/>
  <c r="CK17" i="37"/>
  <c r="R475" i="3"/>
  <c r="NA17" i="37"/>
  <c r="X492" i="3"/>
  <c r="HG18" i="37" s="1"/>
  <c r="FQ18" i="37"/>
  <c r="O520" i="3"/>
  <c r="GX19" i="37" s="1"/>
  <c r="FH19" i="37"/>
  <c r="I548" i="3"/>
  <c r="GR20" i="37" s="1"/>
  <c r="FB20" i="37"/>
  <c r="G129" i="3"/>
  <c r="HK5" i="37" s="1"/>
  <c r="EE5" i="37"/>
  <c r="I184" i="3"/>
  <c r="GR7" i="37" s="1"/>
  <c r="FB7" i="37"/>
  <c r="N297" i="3"/>
  <c r="HR11" i="37" s="1"/>
  <c r="GW11" i="37"/>
  <c r="R352" i="3"/>
  <c r="HA13" i="37" s="1"/>
  <c r="FK13" i="37"/>
  <c r="U380" i="3"/>
  <c r="HD14" i="37" s="1"/>
  <c r="FN14" i="37"/>
  <c r="U72" i="3"/>
  <c r="HD3" i="37" s="1"/>
  <c r="FN3" i="37"/>
  <c r="Y101" i="3"/>
  <c r="IC4" i="37" s="1"/>
  <c r="HH4" i="37"/>
  <c r="T101" i="3"/>
  <c r="HX4" i="37" s="1"/>
  <c r="HC4" i="37"/>
  <c r="H157" i="3"/>
  <c r="HL6" i="37" s="1"/>
  <c r="GQ6" i="37"/>
  <c r="W157" i="3"/>
  <c r="IA6" i="37" s="1"/>
  <c r="EU6" i="37"/>
  <c r="K157" i="3"/>
  <c r="HO6" i="37" s="1"/>
  <c r="EI6" i="37"/>
  <c r="U184" i="3"/>
  <c r="HD7" i="37" s="1"/>
  <c r="FN7" i="37"/>
  <c r="O212" i="3"/>
  <c r="GX8" i="37" s="1"/>
  <c r="FH8" i="37"/>
  <c r="X240" i="3"/>
  <c r="HG9" i="37" s="1"/>
  <c r="S241" i="3"/>
  <c r="HW9" i="37" s="1"/>
  <c r="EQ9" i="37"/>
  <c r="L268" i="3"/>
  <c r="GU10" i="37" s="1"/>
  <c r="FE10" i="37"/>
  <c r="I321" i="3"/>
  <c r="EG12" i="37" s="1"/>
  <c r="CQ12" i="37"/>
  <c r="I335" i="3"/>
  <c r="L335" i="3"/>
  <c r="KY12" i="37"/>
  <c r="U436" i="3"/>
  <c r="HD16" i="37" s="1"/>
  <c r="FN16" i="37"/>
  <c r="O464" i="3"/>
  <c r="F465" i="3"/>
  <c r="HJ17" i="37" s="1"/>
  <c r="U464" i="3"/>
  <c r="FN17" i="37"/>
  <c r="T465" i="3"/>
  <c r="HX17" i="37" s="1"/>
  <c r="ER17" i="37"/>
  <c r="F493" i="3"/>
  <c r="HJ18" i="37" s="1"/>
  <c r="O492" i="3"/>
  <c r="GX18" i="37" s="1"/>
  <c r="U492" i="3"/>
  <c r="HD18" i="37" s="1"/>
  <c r="FN18" i="37"/>
  <c r="T493" i="3"/>
  <c r="HX18" i="37" s="1"/>
  <c r="ER18" i="37"/>
  <c r="L520" i="3"/>
  <c r="GU19" i="37" s="1"/>
  <c r="FE19" i="37"/>
  <c r="U559" i="3"/>
  <c r="MF20" i="37"/>
  <c r="X576" i="3"/>
  <c r="HG21" i="37" s="1"/>
  <c r="FQ21" i="37"/>
  <c r="X73" i="3"/>
  <c r="IB3" i="37" s="1"/>
  <c r="V73" i="3"/>
  <c r="HZ3" i="37" s="1"/>
  <c r="X83" i="3"/>
  <c r="I461" i="3"/>
  <c r="EG17" i="37" s="1"/>
  <c r="CQ17" i="37"/>
  <c r="G465" i="3"/>
  <c r="HK17" i="37" s="1"/>
  <c r="I353" i="3"/>
  <c r="HM13" i="37" s="1"/>
  <c r="EG13" i="37"/>
  <c r="F577" i="3"/>
  <c r="HJ21" i="37" s="1"/>
  <c r="R573" i="3"/>
  <c r="EP21" i="37" s="1"/>
  <c r="L559" i="3"/>
  <c r="Z556" i="3"/>
  <c r="U545" i="3"/>
  <c r="O545" i="3"/>
  <c r="EM20" i="37" s="1"/>
  <c r="H549" i="3"/>
  <c r="HL20" i="37" s="1"/>
  <c r="O559" i="3"/>
  <c r="F521" i="3"/>
  <c r="HJ19" i="37" s="1"/>
  <c r="M521" i="3"/>
  <c r="HQ19" i="37" s="1"/>
  <c r="R517" i="3"/>
  <c r="EP19" i="37" s="1"/>
  <c r="Z530" i="3"/>
  <c r="P493" i="3"/>
  <c r="HT18" i="37" s="1"/>
  <c r="G493" i="3"/>
  <c r="HK18" i="37" s="1"/>
  <c r="V493" i="3"/>
  <c r="HZ18" i="37" s="1"/>
  <c r="X489" i="3"/>
  <c r="EV18" i="37" s="1"/>
  <c r="R503" i="3"/>
  <c r="X503" i="3"/>
  <c r="L503" i="3"/>
  <c r="W493" i="3"/>
  <c r="IA18" i="37" s="1"/>
  <c r="M493" i="3"/>
  <c r="HQ18" i="37" s="1"/>
  <c r="U489" i="3"/>
  <c r="K493" i="3"/>
  <c r="HO18" i="37" s="1"/>
  <c r="L489" i="3"/>
  <c r="EJ18" i="37" s="1"/>
  <c r="Z501" i="3"/>
  <c r="Y465" i="3"/>
  <c r="IC17" i="37" s="1"/>
  <c r="L461" i="3"/>
  <c r="O475" i="3"/>
  <c r="Z472" i="3"/>
  <c r="U475" i="3"/>
  <c r="N465" i="3"/>
  <c r="HR17" i="37" s="1"/>
  <c r="Q465" i="3"/>
  <c r="HU17" i="37" s="1"/>
  <c r="H465" i="3"/>
  <c r="HL17" i="37" s="1"/>
  <c r="H437" i="3"/>
  <c r="HL16" i="37" s="1"/>
  <c r="O419" i="3"/>
  <c r="L419" i="3"/>
  <c r="R419" i="3"/>
  <c r="N409" i="3"/>
  <c r="HR15" i="37" s="1"/>
  <c r="Z417" i="3"/>
  <c r="S409" i="3"/>
  <c r="HW15" i="37" s="1"/>
  <c r="Z404" i="3"/>
  <c r="EC15" i="37" s="1"/>
  <c r="Z379" i="3"/>
  <c r="GN14" i="37" s="1"/>
  <c r="O391" i="3"/>
  <c r="L377" i="3"/>
  <c r="N381" i="3"/>
  <c r="HR14" i="37" s="1"/>
  <c r="O377" i="3"/>
  <c r="R391" i="3"/>
  <c r="H381" i="3"/>
  <c r="HL14" i="37" s="1"/>
  <c r="Z389" i="3"/>
  <c r="T353" i="3"/>
  <c r="HX13" i="37" s="1"/>
  <c r="P353" i="3"/>
  <c r="HT13" i="37" s="1"/>
  <c r="L349" i="3"/>
  <c r="Y353" i="3"/>
  <c r="IC13" i="37" s="1"/>
  <c r="I363" i="3"/>
  <c r="X349" i="3"/>
  <c r="EV13" i="37" s="1"/>
  <c r="L363" i="3"/>
  <c r="Z318" i="3"/>
  <c r="CM12" i="37" s="1"/>
  <c r="Q325" i="3"/>
  <c r="HU12" i="37" s="1"/>
  <c r="R321" i="3"/>
  <c r="V325" i="3"/>
  <c r="HZ12" i="37" s="1"/>
  <c r="Z319" i="3"/>
  <c r="DH12" i="37" s="1"/>
  <c r="L321" i="3"/>
  <c r="EJ12" i="37" s="1"/>
  <c r="T325" i="3"/>
  <c r="HX12" i="37" s="1"/>
  <c r="Z323" i="3"/>
  <c r="GN12" i="37" s="1"/>
  <c r="Y325" i="3"/>
  <c r="IC12" i="37" s="1"/>
  <c r="M297" i="3"/>
  <c r="HQ11" i="37" s="1"/>
  <c r="M269" i="3"/>
  <c r="HQ10" i="37" s="1"/>
  <c r="Z267" i="3"/>
  <c r="GN10" i="37" s="1"/>
  <c r="H241" i="3"/>
  <c r="HL9" i="37" s="1"/>
  <c r="U209" i="3"/>
  <c r="K185" i="3"/>
  <c r="HO7" i="37" s="1"/>
  <c r="I181" i="3"/>
  <c r="EG7" i="37" s="1"/>
  <c r="Q185" i="3"/>
  <c r="HU7" i="37" s="1"/>
  <c r="X181" i="3"/>
  <c r="EV7" i="37" s="1"/>
  <c r="R195" i="3"/>
  <c r="F185" i="3"/>
  <c r="HJ7" i="37" s="1"/>
  <c r="H185" i="3"/>
  <c r="HL7" i="37" s="1"/>
  <c r="I195" i="3"/>
  <c r="Z183" i="3"/>
  <c r="GN7" i="37" s="1"/>
  <c r="X195" i="3"/>
  <c r="Z192" i="3"/>
  <c r="F213" i="3"/>
  <c r="HJ8" i="37" s="1"/>
  <c r="T213" i="3"/>
  <c r="HX8" i="37" s="1"/>
  <c r="I251" i="3"/>
  <c r="U237" i="3"/>
  <c r="ES9" i="37" s="1"/>
  <c r="R251" i="3"/>
  <c r="T269" i="3"/>
  <c r="HX10" i="37" s="1"/>
  <c r="S269" i="3"/>
  <c r="HW10" i="37" s="1"/>
  <c r="S297" i="3"/>
  <c r="HW11" i="37" s="1"/>
  <c r="W297" i="3"/>
  <c r="IA11" i="37" s="1"/>
  <c r="V297" i="3"/>
  <c r="HZ11" i="37" s="1"/>
  <c r="J297" i="3"/>
  <c r="HN11" i="37" s="1"/>
  <c r="T297" i="3"/>
  <c r="HX11" i="37" s="1"/>
  <c r="R293" i="3"/>
  <c r="G297" i="3"/>
  <c r="HK11" i="37" s="1"/>
  <c r="Z294" i="3"/>
  <c r="FS11" i="37" s="1"/>
  <c r="F297" i="3"/>
  <c r="HJ11" i="37" s="1"/>
  <c r="K297" i="3"/>
  <c r="HO11" i="37" s="1"/>
  <c r="I307" i="3"/>
  <c r="F269" i="3"/>
  <c r="HJ10" i="37" s="1"/>
  <c r="Z266" i="3"/>
  <c r="FS10" i="37" s="1"/>
  <c r="N269" i="3"/>
  <c r="HR10" i="37" s="1"/>
  <c r="J269" i="3"/>
  <c r="HN10" i="37" s="1"/>
  <c r="R279" i="3"/>
  <c r="L279" i="3"/>
  <c r="I279" i="3"/>
  <c r="P269" i="3"/>
  <c r="HT10" i="37" s="1"/>
  <c r="R265" i="3"/>
  <c r="T241" i="3"/>
  <c r="HX9" i="37" s="1"/>
  <c r="L251" i="3"/>
  <c r="Z239" i="3"/>
  <c r="GN9" i="37" s="1"/>
  <c r="P213" i="3"/>
  <c r="HT8" i="37" s="1"/>
  <c r="Z207" i="3"/>
  <c r="DH8" i="37" s="1"/>
  <c r="R223" i="3"/>
  <c r="Y213" i="3"/>
  <c r="IC8" i="37" s="1"/>
  <c r="W213" i="3"/>
  <c r="IA8" i="37" s="1"/>
  <c r="V185" i="3"/>
  <c r="HZ7" i="37" s="1"/>
  <c r="T185" i="3"/>
  <c r="HX7" i="37" s="1"/>
  <c r="U195" i="3"/>
  <c r="Y185" i="3"/>
  <c r="IC7" i="37" s="1"/>
  <c r="O181" i="3"/>
  <c r="Z194" i="3"/>
  <c r="G185" i="3"/>
  <c r="HK7" i="37" s="1"/>
  <c r="X157" i="3"/>
  <c r="IB6" i="37" s="1"/>
  <c r="T157" i="3"/>
  <c r="HX6" i="37" s="1"/>
  <c r="Y157" i="3"/>
  <c r="IC6" i="37" s="1"/>
  <c r="S157" i="3"/>
  <c r="HW6" i="37" s="1"/>
  <c r="I167" i="3"/>
  <c r="V157" i="3"/>
  <c r="HZ6" i="37" s="1"/>
  <c r="U167" i="3"/>
  <c r="X167" i="3"/>
  <c r="Z126" i="3"/>
  <c r="FS5" i="37" s="1"/>
  <c r="Z127" i="3"/>
  <c r="GN5" i="37" s="1"/>
  <c r="Q129" i="3"/>
  <c r="HU5" i="37" s="1"/>
  <c r="U125" i="3"/>
  <c r="P129" i="3"/>
  <c r="HT5" i="37" s="1"/>
  <c r="X139" i="3"/>
  <c r="T129" i="3"/>
  <c r="HX5" i="37" s="1"/>
  <c r="R128" i="3"/>
  <c r="U139" i="3"/>
  <c r="I139" i="3"/>
  <c r="X125" i="3"/>
  <c r="J101" i="3"/>
  <c r="HN4" i="37" s="1"/>
  <c r="P101" i="3"/>
  <c r="HT4" i="37" s="1"/>
  <c r="S101" i="3"/>
  <c r="HW4" i="37" s="1"/>
  <c r="Z96" i="3"/>
  <c r="EC4" i="37" s="1"/>
  <c r="W101" i="3"/>
  <c r="IA4" i="37" s="1"/>
  <c r="X111" i="3"/>
  <c r="G101" i="3"/>
  <c r="HK4" i="37" s="1"/>
  <c r="V101" i="3"/>
  <c r="HZ4" i="37" s="1"/>
  <c r="Z99" i="3"/>
  <c r="GN4" i="37" s="1"/>
  <c r="Q101" i="3"/>
  <c r="HU4" i="37" s="1"/>
  <c r="U111" i="3"/>
  <c r="W73" i="3"/>
  <c r="IA3" i="37" s="1"/>
  <c r="I83" i="3"/>
  <c r="U69" i="3"/>
  <c r="T73" i="3"/>
  <c r="HX3" i="37" s="1"/>
  <c r="P73" i="3"/>
  <c r="HT3" i="37" s="1"/>
  <c r="J73" i="3"/>
  <c r="HN3" i="37" s="1"/>
  <c r="O69" i="3"/>
  <c r="Z66" i="3"/>
  <c r="CM3" i="37" s="1"/>
  <c r="Z70" i="3"/>
  <c r="FS3" i="37" s="1"/>
  <c r="R72" i="3"/>
  <c r="H73" i="3"/>
  <c r="HL3" i="37" s="1"/>
  <c r="Y73" i="3"/>
  <c r="IC3" i="37" s="1"/>
  <c r="O587" i="3"/>
  <c r="X587" i="3"/>
  <c r="R587" i="3"/>
  <c r="Q577" i="3"/>
  <c r="HU21" i="37" s="1"/>
  <c r="O447" i="3"/>
  <c r="N437" i="3"/>
  <c r="HR16" i="37" s="1"/>
  <c r="L447" i="3"/>
  <c r="Q437" i="3"/>
  <c r="HU16" i="37" s="1"/>
  <c r="V577" i="3"/>
  <c r="HZ21" i="37" s="1"/>
  <c r="I573" i="3"/>
  <c r="EG21" i="37" s="1"/>
  <c r="P577" i="3"/>
  <c r="HT21" i="37" s="1"/>
  <c r="M437" i="3"/>
  <c r="HQ16" i="37" s="1"/>
  <c r="L433" i="3"/>
  <c r="R447" i="3"/>
  <c r="K437" i="3"/>
  <c r="HO16" i="37" s="1"/>
  <c r="I433" i="3"/>
  <c r="J437" i="3"/>
  <c r="HN16" i="37" s="1"/>
  <c r="X433" i="3"/>
  <c r="T437" i="3"/>
  <c r="HX16" i="37" s="1"/>
  <c r="Y437" i="3"/>
  <c r="IC16" i="37" s="1"/>
  <c r="Z444" i="3"/>
  <c r="L73" i="3"/>
  <c r="HP3" i="37" s="1"/>
  <c r="R83" i="3"/>
  <c r="I69" i="3"/>
  <c r="Q73" i="3"/>
  <c r="HU3" i="37" s="1"/>
  <c r="L83" i="3"/>
  <c r="F73" i="3"/>
  <c r="HJ3" i="37" s="1"/>
  <c r="Z67" i="3"/>
  <c r="DH3" i="37" s="1"/>
  <c r="Z80" i="3"/>
  <c r="Z95" i="3"/>
  <c r="DH4" i="37" s="1"/>
  <c r="N101" i="3"/>
  <c r="HR4" i="37" s="1"/>
  <c r="F101" i="3"/>
  <c r="HJ4" i="37" s="1"/>
  <c r="L101" i="3"/>
  <c r="HP4" i="37" s="1"/>
  <c r="Z109" i="3"/>
  <c r="M101" i="3"/>
  <c r="HQ4" i="37" s="1"/>
  <c r="R111" i="3"/>
  <c r="Z94" i="3"/>
  <c r="CM4" i="37" s="1"/>
  <c r="L111" i="3"/>
  <c r="R101" i="3"/>
  <c r="HV4" i="37" s="1"/>
  <c r="Z107" i="3"/>
  <c r="J129" i="3"/>
  <c r="HN5" i="37" s="1"/>
  <c r="L139" i="3"/>
  <c r="Y129" i="3"/>
  <c r="IC5" i="37" s="1"/>
  <c r="Z123" i="3"/>
  <c r="DH5" i="37" s="1"/>
  <c r="F129" i="3"/>
  <c r="HJ5" i="37" s="1"/>
  <c r="Z124" i="3"/>
  <c r="EC5" i="37" s="1"/>
  <c r="Z122" i="3"/>
  <c r="CM5" i="37" s="1"/>
  <c r="V129" i="3"/>
  <c r="HZ5" i="37" s="1"/>
  <c r="L125" i="3"/>
  <c r="Z137" i="3"/>
  <c r="R139" i="3"/>
  <c r="Z152" i="3"/>
  <c r="EC6" i="37" s="1"/>
  <c r="Z150" i="3"/>
  <c r="CM6" i="37" s="1"/>
  <c r="F157" i="3"/>
  <c r="HJ6" i="37" s="1"/>
  <c r="L153" i="3"/>
  <c r="Z165" i="3"/>
  <c r="M157" i="3"/>
  <c r="HQ6" i="37" s="1"/>
  <c r="R167" i="3"/>
  <c r="L167" i="3"/>
  <c r="Q157" i="3"/>
  <c r="HU6" i="37" s="1"/>
  <c r="R153" i="3"/>
  <c r="Z163" i="3"/>
  <c r="P157" i="3"/>
  <c r="HT6" i="37" s="1"/>
  <c r="R181" i="3"/>
  <c r="L195" i="3"/>
  <c r="P185" i="3"/>
  <c r="HT7" i="37" s="1"/>
  <c r="U181" i="3"/>
  <c r="Z191" i="3"/>
  <c r="Z179" i="3"/>
  <c r="DH7" i="37" s="1"/>
  <c r="Z180" i="3"/>
  <c r="EC7" i="37" s="1"/>
  <c r="Z178" i="3"/>
  <c r="CM7" i="37" s="1"/>
  <c r="N185" i="3"/>
  <c r="HR7" i="37" s="1"/>
  <c r="L181" i="3"/>
  <c r="Z193" i="3"/>
  <c r="X213" i="3"/>
  <c r="IB8" i="37" s="1"/>
  <c r="K213" i="3"/>
  <c r="HO8" i="37" s="1"/>
  <c r="I209" i="3"/>
  <c r="L223" i="3"/>
  <c r="J213" i="3"/>
  <c r="HN8" i="37" s="1"/>
  <c r="S213" i="3"/>
  <c r="HW8" i="37" s="1"/>
  <c r="Z206" i="3"/>
  <c r="CM8" i="37" s="1"/>
  <c r="X223" i="3"/>
  <c r="M213" i="3"/>
  <c r="HQ8" i="37" s="1"/>
  <c r="R209" i="3"/>
  <c r="Q213" i="3"/>
  <c r="HU8" i="37" s="1"/>
  <c r="O209" i="3"/>
  <c r="G241" i="3"/>
  <c r="HK9" i="37" s="1"/>
  <c r="N241" i="3"/>
  <c r="HR9" i="37" s="1"/>
  <c r="Z235" i="3"/>
  <c r="DH9" i="37" s="1"/>
  <c r="L237" i="3"/>
  <c r="P241" i="3"/>
  <c r="HT9" i="37" s="1"/>
  <c r="V241" i="3"/>
  <c r="HZ9" i="37" s="1"/>
  <c r="F241" i="3"/>
  <c r="HJ9" i="37" s="1"/>
  <c r="Z264" i="3"/>
  <c r="EC10" i="37" s="1"/>
  <c r="K269" i="3"/>
  <c r="HO10" i="37" s="1"/>
  <c r="I265" i="3"/>
  <c r="Z278" i="3"/>
  <c r="H269" i="3"/>
  <c r="HL10" i="37" s="1"/>
  <c r="Y269" i="3"/>
  <c r="IC10" i="37" s="1"/>
  <c r="O265" i="3"/>
  <c r="Y297" i="3"/>
  <c r="IC11" i="37" s="1"/>
  <c r="Q297" i="3"/>
  <c r="HU11" i="37" s="1"/>
  <c r="I293" i="3"/>
  <c r="L325" i="3"/>
  <c r="HP12" i="37" s="1"/>
  <c r="F325" i="3"/>
  <c r="HJ12" i="37" s="1"/>
  <c r="Z333" i="3"/>
  <c r="G325" i="3"/>
  <c r="HK12" i="37" s="1"/>
  <c r="W325" i="3"/>
  <c r="IA12" i="37" s="1"/>
  <c r="N325" i="3"/>
  <c r="HR12" i="37" s="1"/>
  <c r="R335" i="3"/>
  <c r="J325" i="3"/>
  <c r="HN12" i="37" s="1"/>
  <c r="U325" i="3"/>
  <c r="HY12" i="37" s="1"/>
  <c r="S325" i="3"/>
  <c r="HW12" i="37" s="1"/>
  <c r="X321" i="3"/>
  <c r="W353" i="3"/>
  <c r="IA13" i="37" s="1"/>
  <c r="J353" i="3"/>
  <c r="HN13" i="37" s="1"/>
  <c r="V353" i="3"/>
  <c r="HZ13" i="37" s="1"/>
  <c r="M353" i="3"/>
  <c r="HQ13" i="37" s="1"/>
  <c r="Z359" i="3"/>
  <c r="R363" i="3"/>
  <c r="Z351" i="3"/>
  <c r="GN13" i="37" s="1"/>
  <c r="R349" i="3"/>
  <c r="G353" i="3"/>
  <c r="HK13" i="37" s="1"/>
  <c r="Z350" i="3"/>
  <c r="FS13" i="37" s="1"/>
  <c r="Z388" i="3"/>
  <c r="Z390" i="3"/>
  <c r="Z375" i="3"/>
  <c r="DH14" i="37" s="1"/>
  <c r="V381" i="3"/>
  <c r="HZ14" i="37" s="1"/>
  <c r="Z387" i="3"/>
  <c r="Z376" i="3"/>
  <c r="EC14" i="37" s="1"/>
  <c r="X391" i="3"/>
  <c r="K381" i="3"/>
  <c r="HO14" i="37" s="1"/>
  <c r="X409" i="3"/>
  <c r="IB15" i="37" s="1"/>
  <c r="Z416" i="3"/>
  <c r="W409" i="3"/>
  <c r="IA15" i="37" s="1"/>
  <c r="Z418" i="3"/>
  <c r="M409" i="3"/>
  <c r="HQ15" i="37" s="1"/>
  <c r="F409" i="3"/>
  <c r="HJ15" i="37" s="1"/>
  <c r="U405" i="3"/>
  <c r="K409" i="3"/>
  <c r="HO15" i="37" s="1"/>
  <c r="L405" i="3"/>
  <c r="I405" i="3"/>
  <c r="X419" i="3"/>
  <c r="W437" i="3"/>
  <c r="IA16" i="37" s="1"/>
  <c r="Z445" i="3"/>
  <c r="Z446" i="3"/>
  <c r="F437" i="3"/>
  <c r="HJ16" i="37" s="1"/>
  <c r="U433" i="3"/>
  <c r="S437" i="3"/>
  <c r="HW16" i="37" s="1"/>
  <c r="Z443" i="3"/>
  <c r="Z432" i="3"/>
  <c r="EC16" i="37" s="1"/>
  <c r="X447" i="3"/>
  <c r="P437" i="3"/>
  <c r="HT16" i="37" s="1"/>
  <c r="G437" i="3"/>
  <c r="HK16" i="37" s="1"/>
  <c r="V437" i="3"/>
  <c r="HZ16" i="37" s="1"/>
  <c r="X465" i="3"/>
  <c r="IB17" i="37" s="1"/>
  <c r="W465" i="3"/>
  <c r="IA17" i="37" s="1"/>
  <c r="M465" i="3"/>
  <c r="HQ17" i="37" s="1"/>
  <c r="Z471" i="3"/>
  <c r="K465" i="3"/>
  <c r="HO17" i="37" s="1"/>
  <c r="Z474" i="3"/>
  <c r="Z473" i="3"/>
  <c r="Z460" i="3"/>
  <c r="EC17" i="37" s="1"/>
  <c r="X475" i="3"/>
  <c r="Q493" i="3"/>
  <c r="HU18" i="37" s="1"/>
  <c r="Z488" i="3"/>
  <c r="EC18" i="37" s="1"/>
  <c r="I489" i="3"/>
  <c r="Y493" i="3"/>
  <c r="IC18" i="37" s="1"/>
  <c r="J493" i="3"/>
  <c r="HN18" i="37" s="1"/>
  <c r="Z491" i="3"/>
  <c r="GN18" i="37" s="1"/>
  <c r="Z499" i="3"/>
  <c r="Z500" i="3"/>
  <c r="Q521" i="3"/>
  <c r="HU19" i="37" s="1"/>
  <c r="Z516" i="3"/>
  <c r="EC19" i="37" s="1"/>
  <c r="L517" i="3"/>
  <c r="P521" i="3"/>
  <c r="HT19" i="37" s="1"/>
  <c r="G521" i="3"/>
  <c r="HK19" i="37" s="1"/>
  <c r="I517" i="3"/>
  <c r="J521" i="3"/>
  <c r="HN19" i="37" s="1"/>
  <c r="X517" i="3"/>
  <c r="Y521" i="3"/>
  <c r="IC19" i="37" s="1"/>
  <c r="Z519" i="3"/>
  <c r="GN19" i="37" s="1"/>
  <c r="O531" i="3"/>
  <c r="Z527" i="3"/>
  <c r="U517" i="3"/>
  <c r="ES19" i="37" s="1"/>
  <c r="R531" i="3"/>
  <c r="L531" i="3"/>
  <c r="O573" i="3"/>
  <c r="U573" i="3"/>
  <c r="Z585" i="3"/>
  <c r="S577" i="3"/>
  <c r="HW21" i="37" s="1"/>
  <c r="Z586" i="3"/>
  <c r="G577" i="3"/>
  <c r="HK21" i="37" s="1"/>
  <c r="I577" i="3"/>
  <c r="HM21" i="37" s="1"/>
  <c r="Y577" i="3"/>
  <c r="IC21" i="37" s="1"/>
  <c r="T577" i="3"/>
  <c r="HX21" i="37" s="1"/>
  <c r="J577" i="3"/>
  <c r="HN21" i="37" s="1"/>
  <c r="X573" i="3"/>
  <c r="W577" i="3"/>
  <c r="IA21" i="37" s="1"/>
  <c r="M577" i="3"/>
  <c r="HQ21" i="37" s="1"/>
  <c r="Z575" i="3"/>
  <c r="GN21" i="37" s="1"/>
  <c r="K577" i="3"/>
  <c r="HO21" i="37" s="1"/>
  <c r="L573" i="3"/>
  <c r="Z584" i="3"/>
  <c r="L587" i="3"/>
  <c r="Z572" i="3"/>
  <c r="EC21" i="37" s="1"/>
  <c r="L545" i="3"/>
  <c r="EJ20" i="37" s="1"/>
  <c r="Z558" i="3"/>
  <c r="P549" i="3"/>
  <c r="HT20" i="37" s="1"/>
  <c r="Z557" i="3"/>
  <c r="Y549" i="3"/>
  <c r="IC20" i="37" s="1"/>
  <c r="T549" i="3"/>
  <c r="HX20" i="37" s="1"/>
  <c r="J549" i="3"/>
  <c r="HN20" i="37" s="1"/>
  <c r="I545" i="3"/>
  <c r="Z555" i="3"/>
  <c r="W549" i="3"/>
  <c r="IA20" i="37" s="1"/>
  <c r="M549" i="3"/>
  <c r="HQ20" i="37" s="1"/>
  <c r="Z543" i="3"/>
  <c r="DH20" i="37" s="1"/>
  <c r="K549" i="3"/>
  <c r="HO20" i="37" s="1"/>
  <c r="F549" i="3"/>
  <c r="HJ20" i="37" s="1"/>
  <c r="Z529" i="3"/>
  <c r="H521" i="3"/>
  <c r="HL19" i="37" s="1"/>
  <c r="Z528" i="3"/>
  <c r="U531" i="3"/>
  <c r="X531" i="3"/>
  <c r="V521" i="3"/>
  <c r="HZ19" i="37" s="1"/>
  <c r="Z97" i="3"/>
  <c r="EX4" i="37" s="1"/>
  <c r="Z190" i="3"/>
  <c r="LM7" i="37" s="1"/>
  <c r="O195" i="3"/>
  <c r="Z81" i="3"/>
  <c r="Z138" i="3"/>
  <c r="P297" i="3"/>
  <c r="HT11" i="37" s="1"/>
  <c r="Z162" i="3"/>
  <c r="LM6" i="37" s="1"/>
  <c r="O167" i="3"/>
  <c r="Z82" i="3"/>
  <c r="Z78" i="3"/>
  <c r="LM3" i="37" s="1"/>
  <c r="O83" i="3"/>
  <c r="Z98" i="3"/>
  <c r="FS4" i="37" s="1"/>
  <c r="Z135" i="3"/>
  <c r="Z154" i="3"/>
  <c r="FS6" i="37" s="1"/>
  <c r="Z151" i="3"/>
  <c r="I324" i="3"/>
  <c r="Z322" i="3"/>
  <c r="FS12" i="37" s="1"/>
  <c r="Z274" i="3"/>
  <c r="LM10" i="37" s="1"/>
  <c r="O279" i="3"/>
  <c r="U335" i="3"/>
  <c r="Z134" i="3"/>
  <c r="LM5" i="37" s="1"/>
  <c r="O139" i="3"/>
  <c r="R240" i="3"/>
  <c r="Z238" i="3"/>
  <c r="FS9" i="37" s="1"/>
  <c r="Z166" i="3"/>
  <c r="Z182" i="3"/>
  <c r="FS7" i="37" s="1"/>
  <c r="X184" i="3"/>
  <c r="R307" i="3"/>
  <c r="X363" i="3"/>
  <c r="Z110" i="3"/>
  <c r="Z106" i="3"/>
  <c r="LM4" i="37" s="1"/>
  <c r="O111" i="3"/>
  <c r="Z68" i="3"/>
  <c r="EC3" i="37" s="1"/>
  <c r="Z79" i="3"/>
  <c r="Z136" i="3"/>
  <c r="Z374" i="3"/>
  <c r="CM14" i="37" s="1"/>
  <c r="R377" i="3"/>
  <c r="Z72" i="3"/>
  <c r="HI3" i="37" s="1"/>
  <c r="Z108" i="3"/>
  <c r="I125" i="3"/>
  <c r="Z164" i="3"/>
  <c r="Z219" i="3"/>
  <c r="O223" i="3"/>
  <c r="I223" i="3"/>
  <c r="Z295" i="3"/>
  <c r="GN11" i="37" s="1"/>
  <c r="I97" i="3"/>
  <c r="I153" i="3"/>
  <c r="Z211" i="3"/>
  <c r="GN8" i="37" s="1"/>
  <c r="H213" i="3"/>
  <c r="HL8" i="37" s="1"/>
  <c r="Z306" i="3"/>
  <c r="Z361" i="3"/>
  <c r="Z210" i="3"/>
  <c r="FS8" i="37" s="1"/>
  <c r="Z220" i="3"/>
  <c r="Z236" i="3"/>
  <c r="EC9" i="37" s="1"/>
  <c r="Z263" i="3"/>
  <c r="DH10" i="37" s="1"/>
  <c r="L265" i="3"/>
  <c r="Z275" i="3"/>
  <c r="O293" i="3"/>
  <c r="Z334" i="3"/>
  <c r="Z330" i="3"/>
  <c r="LM12" i="37" s="1"/>
  <c r="O335" i="3"/>
  <c r="U461" i="3"/>
  <c r="Z459" i="3"/>
  <c r="DH17" i="37" s="1"/>
  <c r="O461" i="3"/>
  <c r="U587" i="3"/>
  <c r="Z583" i="3"/>
  <c r="Z302" i="3"/>
  <c r="LM11" i="37" s="1"/>
  <c r="O307" i="3"/>
  <c r="U363" i="3"/>
  <c r="Z248" i="3"/>
  <c r="Z291" i="3"/>
  <c r="DH11" i="37" s="1"/>
  <c r="L293" i="3"/>
  <c r="Z303" i="3"/>
  <c r="O321" i="3"/>
  <c r="X352" i="3"/>
  <c r="Z362" i="3"/>
  <c r="Z358" i="3"/>
  <c r="LM13" i="37" s="1"/>
  <c r="O363" i="3"/>
  <c r="M381" i="3"/>
  <c r="HQ14" i="37" s="1"/>
  <c r="U447" i="3"/>
  <c r="Z442" i="3"/>
  <c r="LM16" i="37" s="1"/>
  <c r="L549" i="3"/>
  <c r="HP20" i="37" s="1"/>
  <c r="Z247" i="3"/>
  <c r="Z221" i="3"/>
  <c r="U223" i="3"/>
  <c r="R237" i="3"/>
  <c r="EP9" i="37" s="1"/>
  <c r="X251" i="3"/>
  <c r="Z276" i="3"/>
  <c r="Z331" i="3"/>
  <c r="Z346" i="3"/>
  <c r="CM13" i="37" s="1"/>
  <c r="O349" i="3"/>
  <c r="Z430" i="3"/>
  <c r="CM16" i="37" s="1"/>
  <c r="R433" i="3"/>
  <c r="EP16" i="37" s="1"/>
  <c r="Z574" i="3"/>
  <c r="FS21" i="37" s="1"/>
  <c r="R576" i="3"/>
  <c r="HA21" i="37" s="1"/>
  <c r="Z234" i="3"/>
  <c r="Z249" i="3"/>
  <c r="U251" i="3"/>
  <c r="X279" i="3"/>
  <c r="Z292" i="3"/>
  <c r="EC11" i="37" s="1"/>
  <c r="Z304" i="3"/>
  <c r="Z347" i="3"/>
  <c r="DH13" i="37" s="1"/>
  <c r="U419" i="3"/>
  <c r="Z414" i="3"/>
  <c r="LM15" i="37" s="1"/>
  <c r="Z490" i="3"/>
  <c r="FS18" i="37" s="1"/>
  <c r="R492" i="3"/>
  <c r="HA18" i="37" s="1"/>
  <c r="Z208" i="3"/>
  <c r="EC8" i="37" s="1"/>
  <c r="L209" i="3"/>
  <c r="Z222" i="3"/>
  <c r="Z218" i="3"/>
  <c r="LM8" i="37" s="1"/>
  <c r="X237" i="3"/>
  <c r="Z262" i="3"/>
  <c r="CM10" i="37" s="1"/>
  <c r="Z277" i="3"/>
  <c r="U279" i="3"/>
  <c r="X307" i="3"/>
  <c r="Z320" i="3"/>
  <c r="EC12" i="37" s="1"/>
  <c r="Z332" i="3"/>
  <c r="S381" i="3"/>
  <c r="HW14" i="37" s="1"/>
  <c r="Z402" i="3"/>
  <c r="CM15" i="37" s="1"/>
  <c r="R405" i="3"/>
  <c r="EP15" i="37" s="1"/>
  <c r="U503" i="3"/>
  <c r="Z250" i="3"/>
  <c r="Z246" i="3"/>
  <c r="LM9" i="37" s="1"/>
  <c r="O251" i="3"/>
  <c r="Z290" i="3"/>
  <c r="CM11" i="37" s="1"/>
  <c r="Z305" i="3"/>
  <c r="U307" i="3"/>
  <c r="X335" i="3"/>
  <c r="Z348" i="3"/>
  <c r="EC13" i="37" s="1"/>
  <c r="Z360" i="3"/>
  <c r="U391" i="3"/>
  <c r="Z386" i="3"/>
  <c r="LM14" i="37" s="1"/>
  <c r="Z462" i="3"/>
  <c r="FS17" i="37" s="1"/>
  <c r="R464" i="3"/>
  <c r="Z470" i="3"/>
  <c r="LM17" i="37" s="1"/>
  <c r="O517" i="3"/>
  <c r="Z515" i="3"/>
  <c r="DH19" i="37" s="1"/>
  <c r="Z546" i="3"/>
  <c r="FS20" i="37" s="1"/>
  <c r="R548" i="3"/>
  <c r="Z378" i="3"/>
  <c r="FS14" i="37" s="1"/>
  <c r="O405" i="3"/>
  <c r="O433" i="3"/>
  <c r="O493" i="3"/>
  <c r="HS18" i="37" s="1"/>
  <c r="Z518" i="3"/>
  <c r="FS19" i="37" s="1"/>
  <c r="R520" i="3"/>
  <c r="HA19" i="37" s="1"/>
  <c r="Z547" i="3"/>
  <c r="GN20" i="37" s="1"/>
  <c r="Z406" i="3"/>
  <c r="FS15" i="37" s="1"/>
  <c r="R408" i="3"/>
  <c r="Z434" i="3"/>
  <c r="FS16" i="37" s="1"/>
  <c r="R436" i="3"/>
  <c r="Z463" i="3"/>
  <c r="I531" i="3"/>
  <c r="Z542" i="3"/>
  <c r="CM20" i="37" s="1"/>
  <c r="I559" i="3"/>
  <c r="Z407" i="3"/>
  <c r="GN15" i="37" s="1"/>
  <c r="Z435" i="3"/>
  <c r="GN16" i="37" s="1"/>
  <c r="Z487" i="3"/>
  <c r="DH18" i="37" s="1"/>
  <c r="I503" i="3"/>
  <c r="Z514" i="3"/>
  <c r="CM19" i="37" s="1"/>
  <c r="Z571" i="3"/>
  <c r="DH21" i="37" s="1"/>
  <c r="I587" i="3"/>
  <c r="I475" i="3"/>
  <c r="Z486" i="3"/>
  <c r="CM18" i="37" s="1"/>
  <c r="Z526" i="3"/>
  <c r="LM19" i="37" s="1"/>
  <c r="Z554" i="3"/>
  <c r="LM20" i="37" s="1"/>
  <c r="Z570" i="3"/>
  <c r="CM21" i="37" s="1"/>
  <c r="I391" i="3"/>
  <c r="Z403" i="3"/>
  <c r="DH15" i="37" s="1"/>
  <c r="I419" i="3"/>
  <c r="Z431" i="3"/>
  <c r="DH16" i="37" s="1"/>
  <c r="I447" i="3"/>
  <c r="Z458" i="3"/>
  <c r="CM17" i="37" s="1"/>
  <c r="Z498" i="3"/>
  <c r="LM18" i="37" s="1"/>
  <c r="Z544" i="3"/>
  <c r="EC20" i="37" s="1"/>
  <c r="O549" i="3"/>
  <c r="HS20" i="37" s="1"/>
  <c r="G601" i="3"/>
  <c r="H601" i="3"/>
  <c r="J601" i="3"/>
  <c r="K601" i="3"/>
  <c r="M601" i="3"/>
  <c r="N601" i="3"/>
  <c r="P601" i="3"/>
  <c r="Q601" i="3"/>
  <c r="S601" i="3"/>
  <c r="T601" i="3"/>
  <c r="V601" i="3"/>
  <c r="W601" i="3"/>
  <c r="Y601" i="3"/>
  <c r="F601" i="3"/>
  <c r="B9" i="3"/>
  <c r="X27" i="3"/>
  <c r="JR2" i="37" s="1"/>
  <c r="U27" i="3"/>
  <c r="JO2" i="37" s="1"/>
  <c r="R27" i="3"/>
  <c r="JL2" i="37" s="1"/>
  <c r="O27" i="3"/>
  <c r="JI2" i="37" s="1"/>
  <c r="L27" i="3"/>
  <c r="JF2" i="37" s="1"/>
  <c r="I27" i="3"/>
  <c r="JC2" i="37" s="1"/>
  <c r="G28" i="3"/>
  <c r="JV2" i="37" s="1"/>
  <c r="H28" i="3"/>
  <c r="JW2" i="37" s="1"/>
  <c r="J28" i="3"/>
  <c r="JY2" i="37" s="1"/>
  <c r="K28" i="3"/>
  <c r="JZ2" i="37" s="1"/>
  <c r="M28" i="3"/>
  <c r="KB2" i="37" s="1"/>
  <c r="N28" i="3"/>
  <c r="KC2" i="37" s="1"/>
  <c r="P28" i="3"/>
  <c r="KE2" i="37" s="1"/>
  <c r="Q28" i="3"/>
  <c r="KF2" i="37" s="1"/>
  <c r="KH2" i="37"/>
  <c r="T28" i="3"/>
  <c r="KI2" i="37" s="1"/>
  <c r="V28" i="3"/>
  <c r="KK2" i="37" s="1"/>
  <c r="W28" i="3"/>
  <c r="KL2" i="37" s="1"/>
  <c r="Y28" i="3"/>
  <c r="KN2" i="37" s="1"/>
  <c r="G41" i="3"/>
  <c r="EE2" i="37" s="1"/>
  <c r="H41" i="3"/>
  <c r="EF2" i="37" s="1"/>
  <c r="J41" i="3"/>
  <c r="EH2" i="37" s="1"/>
  <c r="K41" i="3"/>
  <c r="EI2" i="37" s="1"/>
  <c r="M41" i="3"/>
  <c r="EK2" i="37" s="1"/>
  <c r="N41" i="3"/>
  <c r="EL2" i="37" s="1"/>
  <c r="P41" i="3"/>
  <c r="EN2" i="37" s="1"/>
  <c r="Q41" i="3"/>
  <c r="EO2" i="37" s="1"/>
  <c r="S41" i="3"/>
  <c r="EQ2" i="37" s="1"/>
  <c r="ER2" i="37"/>
  <c r="V41" i="3"/>
  <c r="ET2" i="37" s="1"/>
  <c r="W41" i="3"/>
  <c r="EU2" i="37" s="1"/>
  <c r="Y41" i="3"/>
  <c r="EW2" i="37" s="1"/>
  <c r="B766" i="14"/>
  <c r="B767" i="14"/>
  <c r="B768" i="14"/>
  <c r="B769" i="14"/>
  <c r="B770" i="14"/>
  <c r="B771" i="14"/>
  <c r="B772" i="14"/>
  <c r="B773" i="14"/>
  <c r="B774" i="14"/>
  <c r="B775" i="14"/>
  <c r="B750" i="14"/>
  <c r="Z750" i="14"/>
  <c r="Z751" i="14"/>
  <c r="Z752" i="14"/>
  <c r="Z753" i="14"/>
  <c r="Z754" i="14"/>
  <c r="Z755" i="14"/>
  <c r="Z756" i="14"/>
  <c r="Z757" i="14"/>
  <c r="Z758" i="14"/>
  <c r="Z759" i="14"/>
  <c r="Z760" i="14"/>
  <c r="Z761" i="14"/>
  <c r="Z762" i="14"/>
  <c r="Z763" i="14"/>
  <c r="Z764" i="14"/>
  <c r="B729" i="14"/>
  <c r="B730" i="14"/>
  <c r="B731" i="14"/>
  <c r="B733" i="14"/>
  <c r="B734" i="14"/>
  <c r="B735" i="14"/>
  <c r="B737" i="14"/>
  <c r="B712" i="14"/>
  <c r="Z712" i="14"/>
  <c r="B713" i="14"/>
  <c r="Z713" i="14"/>
  <c r="B714" i="14"/>
  <c r="Z714" i="14"/>
  <c r="B715" i="14"/>
  <c r="Z715" i="14"/>
  <c r="Z716" i="14"/>
  <c r="B717" i="14"/>
  <c r="Z717" i="14"/>
  <c r="Z718" i="14"/>
  <c r="Z719" i="14"/>
  <c r="Z720" i="14"/>
  <c r="Z721" i="14"/>
  <c r="B722" i="14"/>
  <c r="Z722" i="14"/>
  <c r="B723" i="14"/>
  <c r="Z723" i="14"/>
  <c r="Z724" i="14"/>
  <c r="B725" i="14"/>
  <c r="Z725" i="14"/>
  <c r="Z726" i="14"/>
  <c r="B692" i="14"/>
  <c r="B694" i="14"/>
  <c r="B695" i="14"/>
  <c r="B699" i="14"/>
  <c r="Z674" i="14"/>
  <c r="Z675" i="14"/>
  <c r="Z676" i="14"/>
  <c r="Z677" i="14"/>
  <c r="Z678" i="14"/>
  <c r="Z679" i="14"/>
  <c r="Z680" i="14"/>
  <c r="Z681" i="14"/>
  <c r="Z682" i="14"/>
  <c r="Z683" i="14"/>
  <c r="Z684" i="14"/>
  <c r="Z685" i="14"/>
  <c r="Z686" i="14"/>
  <c r="Z687" i="14"/>
  <c r="Z688" i="14"/>
  <c r="B652" i="14"/>
  <c r="B654" i="14"/>
  <c r="B655" i="14"/>
  <c r="B657" i="14"/>
  <c r="B658" i="14"/>
  <c r="B659" i="14"/>
  <c r="Z636" i="14"/>
  <c r="Z637" i="14"/>
  <c r="Z638" i="14"/>
  <c r="Z639" i="14"/>
  <c r="Z640" i="14"/>
  <c r="Z641" i="14"/>
  <c r="Z642" i="14"/>
  <c r="Z643" i="14"/>
  <c r="Z644" i="14"/>
  <c r="Z645" i="14"/>
  <c r="Z646" i="14"/>
  <c r="Z647" i="14"/>
  <c r="Z648" i="14"/>
  <c r="Z649" i="14"/>
  <c r="Z650" i="14"/>
  <c r="B614" i="14"/>
  <c r="B615" i="14"/>
  <c r="B616" i="14"/>
  <c r="B617" i="14"/>
  <c r="B619" i="14"/>
  <c r="B620" i="14"/>
  <c r="B621" i="14"/>
  <c r="B622" i="14"/>
  <c r="B623" i="14"/>
  <c r="B598" i="14"/>
  <c r="Z598" i="14"/>
  <c r="Z599" i="14"/>
  <c r="Z600" i="14"/>
  <c r="Z601" i="14"/>
  <c r="Z602" i="14"/>
  <c r="Z603" i="14"/>
  <c r="Z604" i="14"/>
  <c r="Z605" i="14"/>
  <c r="Z606" i="14"/>
  <c r="Z607" i="14"/>
  <c r="Z608" i="14"/>
  <c r="Z609" i="14"/>
  <c r="Z610" i="14"/>
  <c r="Z611" i="14"/>
  <c r="Z612" i="14"/>
  <c r="B582" i="14"/>
  <c r="B585" i="14"/>
  <c r="B560" i="14"/>
  <c r="Z560" i="14"/>
  <c r="Z561" i="14"/>
  <c r="B562" i="14"/>
  <c r="Z562" i="14"/>
  <c r="B563" i="14"/>
  <c r="Z563" i="14"/>
  <c r="B564" i="14"/>
  <c r="Z564" i="14"/>
  <c r="Z565" i="14"/>
  <c r="Z566" i="14"/>
  <c r="B567" i="14"/>
  <c r="Z567" i="14"/>
  <c r="B568" i="14"/>
  <c r="Z568" i="14"/>
  <c r="B569" i="14"/>
  <c r="Z569" i="14"/>
  <c r="B570" i="14"/>
  <c r="Z570" i="14"/>
  <c r="Z571" i="14"/>
  <c r="B572" i="14"/>
  <c r="Z572" i="14"/>
  <c r="Z573" i="14"/>
  <c r="Z574" i="14"/>
  <c r="B538" i="14"/>
  <c r="B539" i="14"/>
  <c r="B540" i="14"/>
  <c r="B541" i="14"/>
  <c r="B542" i="14"/>
  <c r="B543" i="14"/>
  <c r="B544" i="14"/>
  <c r="B545" i="14"/>
  <c r="B546" i="14"/>
  <c r="B547" i="14"/>
  <c r="Z522" i="14"/>
  <c r="B523" i="14"/>
  <c r="Z523" i="14"/>
  <c r="B524" i="14"/>
  <c r="Z524" i="14"/>
  <c r="B525" i="14"/>
  <c r="Z525" i="14"/>
  <c r="Z526" i="14"/>
  <c r="Z527" i="14"/>
  <c r="Z528" i="14"/>
  <c r="B529" i="14"/>
  <c r="Z529" i="14"/>
  <c r="Z530" i="14"/>
  <c r="Z531" i="14"/>
  <c r="B532" i="14"/>
  <c r="Z532" i="14"/>
  <c r="B533" i="14"/>
  <c r="Z533" i="14"/>
  <c r="Z534" i="14"/>
  <c r="Z535" i="14"/>
  <c r="B536" i="14"/>
  <c r="Z536" i="14"/>
  <c r="B504" i="14"/>
  <c r="B506" i="14"/>
  <c r="B507" i="14"/>
  <c r="B509" i="14"/>
  <c r="B484" i="14"/>
  <c r="Z484" i="14"/>
  <c r="Z485" i="14"/>
  <c r="Z486" i="14"/>
  <c r="Z487" i="14"/>
  <c r="Z488" i="14"/>
  <c r="Z489" i="14"/>
  <c r="Z490" i="14"/>
  <c r="Z491" i="14"/>
  <c r="Z492" i="14"/>
  <c r="Z493" i="14"/>
  <c r="Z494" i="14"/>
  <c r="Z495" i="14"/>
  <c r="Z496" i="14"/>
  <c r="Z497" i="14"/>
  <c r="Z498" i="14"/>
  <c r="B462" i="14"/>
  <c r="B463" i="14"/>
  <c r="B467" i="14"/>
  <c r="B469" i="14"/>
  <c r="B470" i="14"/>
  <c r="Z446" i="14"/>
  <c r="Z447" i="14"/>
  <c r="Z448" i="14"/>
  <c r="B449" i="14"/>
  <c r="Z449" i="14"/>
  <c r="Z450" i="14"/>
  <c r="Z451" i="14"/>
  <c r="Z452" i="14"/>
  <c r="B453" i="14"/>
  <c r="Z453" i="14"/>
  <c r="Z454" i="14"/>
  <c r="Z455" i="14"/>
  <c r="Z456" i="14"/>
  <c r="B457" i="14"/>
  <c r="Z457" i="14"/>
  <c r="Z458" i="14"/>
  <c r="Z459" i="14"/>
  <c r="Z460" i="14"/>
  <c r="B425" i="14"/>
  <c r="B426" i="14"/>
  <c r="B427" i="14"/>
  <c r="B428" i="14"/>
  <c r="B433" i="14"/>
  <c r="Z408" i="14"/>
  <c r="Z409" i="14"/>
  <c r="Z410" i="14"/>
  <c r="Z411" i="14"/>
  <c r="Z412" i="14"/>
  <c r="Z413" i="14"/>
  <c r="Z414" i="14"/>
  <c r="Z415" i="14"/>
  <c r="Z416" i="14"/>
  <c r="Z417" i="14"/>
  <c r="Z418" i="14"/>
  <c r="Z419" i="14"/>
  <c r="Z420" i="14"/>
  <c r="Z421" i="14"/>
  <c r="Z422" i="14"/>
  <c r="Z370" i="14"/>
  <c r="Z371" i="14"/>
  <c r="Z372" i="14"/>
  <c r="Z373" i="14"/>
  <c r="Z374" i="14"/>
  <c r="Z375" i="14"/>
  <c r="Z376" i="14"/>
  <c r="Z377" i="14"/>
  <c r="Z378" i="14"/>
  <c r="Z379" i="14"/>
  <c r="Z380" i="14"/>
  <c r="Z381" i="14"/>
  <c r="Z382" i="14"/>
  <c r="Z383" i="14"/>
  <c r="Z384" i="14"/>
  <c r="B348" i="14"/>
  <c r="B352" i="14"/>
  <c r="B353" i="14"/>
  <c r="B355" i="14"/>
  <c r="B356" i="14"/>
  <c r="B357" i="14"/>
  <c r="Z332" i="14"/>
  <c r="Z333" i="14"/>
  <c r="Z334" i="14"/>
  <c r="Z335" i="14"/>
  <c r="Z336" i="14"/>
  <c r="Z337" i="14"/>
  <c r="Z338" i="14"/>
  <c r="Z339" i="14"/>
  <c r="Z340" i="14"/>
  <c r="Z341" i="14"/>
  <c r="Z342" i="14"/>
  <c r="Z343" i="14"/>
  <c r="Z344" i="14"/>
  <c r="Z345" i="14"/>
  <c r="Z346" i="14"/>
  <c r="Z294" i="14"/>
  <c r="Z295" i="14"/>
  <c r="Z296" i="14"/>
  <c r="Z297" i="14"/>
  <c r="Z298" i="14"/>
  <c r="Z299" i="14"/>
  <c r="Z300" i="14"/>
  <c r="Z301" i="14"/>
  <c r="Z302" i="14"/>
  <c r="Z303" i="14"/>
  <c r="Z304" i="14"/>
  <c r="Z305" i="14"/>
  <c r="Z306" i="14"/>
  <c r="Z307" i="14"/>
  <c r="Z308" i="14"/>
  <c r="B272" i="14"/>
  <c r="B273" i="14"/>
  <c r="B274" i="14"/>
  <c r="B275" i="14"/>
  <c r="B276" i="14"/>
  <c r="B280" i="14"/>
  <c r="B281" i="14"/>
  <c r="B256" i="14"/>
  <c r="Z256" i="14"/>
  <c r="Z257" i="14"/>
  <c r="Z258" i="14"/>
  <c r="Z259" i="14"/>
  <c r="Z260" i="14"/>
  <c r="Z261" i="14"/>
  <c r="Z262" i="14"/>
  <c r="Z263" i="14"/>
  <c r="Z264" i="14"/>
  <c r="Z265" i="14"/>
  <c r="Z266" i="14"/>
  <c r="Z267" i="14"/>
  <c r="Z268" i="14"/>
  <c r="Z269" i="14"/>
  <c r="Z270" i="14"/>
  <c r="B234" i="14"/>
  <c r="B238" i="14"/>
  <c r="B242" i="14"/>
  <c r="Z218" i="14"/>
  <c r="Z219" i="14"/>
  <c r="B220" i="14"/>
  <c r="Z220" i="14"/>
  <c r="Z221" i="14"/>
  <c r="Z222" i="14"/>
  <c r="Z223" i="14"/>
  <c r="Z224" i="14"/>
  <c r="Z225" i="14"/>
  <c r="Z226" i="14"/>
  <c r="Z227" i="14"/>
  <c r="Z228" i="14"/>
  <c r="Z229" i="14"/>
  <c r="Z230" i="14"/>
  <c r="Z231" i="14"/>
  <c r="Z232" i="14"/>
  <c r="B197" i="14"/>
  <c r="B201" i="14"/>
  <c r="B205" i="14"/>
  <c r="Z180" i="14"/>
  <c r="Z181" i="14"/>
  <c r="Z182" i="14"/>
  <c r="Z183" i="14"/>
  <c r="Z184" i="14"/>
  <c r="Z185" i="14"/>
  <c r="Z186" i="14"/>
  <c r="B187" i="14"/>
  <c r="Z187" i="14"/>
  <c r="B188" i="14"/>
  <c r="Z188" i="14"/>
  <c r="B189" i="14"/>
  <c r="Z189" i="14"/>
  <c r="Z190" i="14"/>
  <c r="B191" i="14"/>
  <c r="Z191" i="14"/>
  <c r="B192" i="14"/>
  <c r="Z192" i="14"/>
  <c r="B193" i="14"/>
  <c r="Z193" i="14"/>
  <c r="Z194" i="14"/>
  <c r="B158" i="14"/>
  <c r="B159" i="14"/>
  <c r="B161" i="14"/>
  <c r="B162" i="14"/>
  <c r="B164" i="14"/>
  <c r="B166" i="14"/>
  <c r="B167" i="14"/>
  <c r="Z142" i="14"/>
  <c r="Z143" i="14"/>
  <c r="Z144" i="14"/>
  <c r="B145" i="14"/>
  <c r="Z145" i="14"/>
  <c r="Z146" i="14"/>
  <c r="Z147" i="14"/>
  <c r="Z148" i="14"/>
  <c r="B149" i="14"/>
  <c r="Z149" i="14"/>
  <c r="Z150" i="14"/>
  <c r="Z151" i="14"/>
  <c r="Z152" i="14"/>
  <c r="B153" i="14"/>
  <c r="Z153" i="14"/>
  <c r="Z154" i="14"/>
  <c r="Z155" i="14"/>
  <c r="Z156" i="14"/>
  <c r="B120" i="14"/>
  <c r="B123" i="14"/>
  <c r="B124" i="14"/>
  <c r="B125" i="14"/>
  <c r="B126" i="14"/>
  <c r="B129" i="14"/>
  <c r="Z104" i="14"/>
  <c r="Z105" i="14"/>
  <c r="Z106" i="14"/>
  <c r="Z107" i="14"/>
  <c r="Z108" i="14"/>
  <c r="Z109" i="14"/>
  <c r="Z110" i="14"/>
  <c r="Z111" i="14"/>
  <c r="Z112" i="14"/>
  <c r="Z113" i="14"/>
  <c r="Z114" i="14"/>
  <c r="Z115" i="14"/>
  <c r="Z116" i="14"/>
  <c r="Z117" i="14"/>
  <c r="Z118" i="14"/>
  <c r="B83" i="14"/>
  <c r="B84" i="14"/>
  <c r="B87" i="14"/>
  <c r="B88" i="14"/>
  <c r="B89" i="14"/>
  <c r="B90" i="14"/>
  <c r="B91" i="14"/>
  <c r="Z66" i="14"/>
  <c r="B67" i="14"/>
  <c r="Z67" i="14"/>
  <c r="B68" i="14"/>
  <c r="Z68" i="14"/>
  <c r="B69" i="14"/>
  <c r="Z69" i="14"/>
  <c r="B70" i="14"/>
  <c r="Z70" i="14"/>
  <c r="Z71" i="14"/>
  <c r="B72" i="14"/>
  <c r="Z72" i="14"/>
  <c r="B73" i="14"/>
  <c r="Z73" i="14"/>
  <c r="Z74" i="14"/>
  <c r="Z75" i="14"/>
  <c r="B76" i="14"/>
  <c r="Z76" i="14"/>
  <c r="B77" i="14"/>
  <c r="Z77" i="14"/>
  <c r="B78" i="14"/>
  <c r="Z78" i="14"/>
  <c r="B79" i="14"/>
  <c r="Z79" i="14"/>
  <c r="Z80" i="14"/>
  <c r="Z29" i="14"/>
  <c r="Z30" i="14"/>
  <c r="Z31" i="14"/>
  <c r="Z32" i="14"/>
  <c r="Z33" i="14"/>
  <c r="Z34" i="14"/>
  <c r="Z35" i="14"/>
  <c r="Z36" i="14"/>
  <c r="Z37" i="14"/>
  <c r="Z38" i="14"/>
  <c r="Z39" i="14"/>
  <c r="Z40" i="14"/>
  <c r="Z41" i="14"/>
  <c r="Z42" i="14"/>
  <c r="Z28" i="14"/>
  <c r="U101" i="3" l="1"/>
  <c r="HY4" i="37" s="1"/>
  <c r="Z321" i="3"/>
  <c r="EX12" i="37" s="1"/>
  <c r="R129" i="3"/>
  <c r="HV5" i="37" s="1"/>
  <c r="U269" i="3"/>
  <c r="HY10" i="37" s="1"/>
  <c r="Z212" i="3"/>
  <c r="HI8" i="37" s="1"/>
  <c r="O101" i="3"/>
  <c r="HS4" i="37" s="1"/>
  <c r="U521" i="3"/>
  <c r="HY19" i="37" s="1"/>
  <c r="Z184" i="3"/>
  <c r="HI7" i="37" s="1"/>
  <c r="X549" i="3"/>
  <c r="IB20" i="37" s="1"/>
  <c r="X493" i="3"/>
  <c r="IB18" i="37" s="1"/>
  <c r="O129" i="3"/>
  <c r="HS5" i="37" s="1"/>
  <c r="U157" i="3"/>
  <c r="HY6" i="37" s="1"/>
  <c r="O241" i="3"/>
  <c r="HS9" i="37" s="1"/>
  <c r="I185" i="3"/>
  <c r="HM7" i="37" s="1"/>
  <c r="Z100" i="3"/>
  <c r="HI4" i="37" s="1"/>
  <c r="Z380" i="3"/>
  <c r="HI14" i="37" s="1"/>
  <c r="U241" i="3"/>
  <c r="HY9" i="37" s="1"/>
  <c r="X297" i="3"/>
  <c r="IB11" i="37" s="1"/>
  <c r="X269" i="3"/>
  <c r="IB10" i="37" s="1"/>
  <c r="L493" i="3"/>
  <c r="HP18" i="37" s="1"/>
  <c r="Z296" i="3"/>
  <c r="HI11" i="37" s="1"/>
  <c r="X381" i="3"/>
  <c r="IB14" i="37" s="1"/>
  <c r="I381" i="3"/>
  <c r="HM14" i="37" s="1"/>
  <c r="Z268" i="3"/>
  <c r="HI10" i="37" s="1"/>
  <c r="Z156" i="3"/>
  <c r="HI6" i="37" s="1"/>
  <c r="B582" i="3"/>
  <c r="U381" i="3"/>
  <c r="HY14" i="37" s="1"/>
  <c r="U297" i="3"/>
  <c r="HY11" i="37" s="1"/>
  <c r="O521" i="3"/>
  <c r="HS19" i="37" s="1"/>
  <c r="EM19" i="37"/>
  <c r="Z237" i="3"/>
  <c r="EX9" i="37" s="1"/>
  <c r="CM9" i="37"/>
  <c r="B247" i="3"/>
  <c r="MK9" i="37"/>
  <c r="X353" i="3"/>
  <c r="IB13" i="37" s="1"/>
  <c r="HG13" i="37"/>
  <c r="Z240" i="3"/>
  <c r="HI9" i="37" s="1"/>
  <c r="HA9" i="37"/>
  <c r="L577" i="3"/>
  <c r="HP21" i="37" s="1"/>
  <c r="EJ21" i="37"/>
  <c r="L409" i="3"/>
  <c r="HP15" i="37" s="1"/>
  <c r="EJ15" i="37"/>
  <c r="B390" i="3"/>
  <c r="PE14" i="37"/>
  <c r="B359" i="3"/>
  <c r="MK13" i="37"/>
  <c r="I269" i="3"/>
  <c r="HM10" i="37" s="1"/>
  <c r="EG10" i="37"/>
  <c r="U185" i="3"/>
  <c r="HY7" i="37" s="1"/>
  <c r="ES7" i="37"/>
  <c r="U73" i="3"/>
  <c r="HY3" i="37" s="1"/>
  <c r="ES3" i="37"/>
  <c r="I241" i="3"/>
  <c r="HM9" i="37" s="1"/>
  <c r="GR9" i="37"/>
  <c r="HI17" i="37"/>
  <c r="GN17" i="37"/>
  <c r="X241" i="3"/>
  <c r="IB9" i="37" s="1"/>
  <c r="EV9" i="37"/>
  <c r="B331" i="3"/>
  <c r="MK12" i="37"/>
  <c r="O325" i="3"/>
  <c r="HS12" i="37" s="1"/>
  <c r="EM12" i="37"/>
  <c r="B334" i="3"/>
  <c r="PE12" i="37"/>
  <c r="B361" i="3"/>
  <c r="OG13" i="37"/>
  <c r="R381" i="3"/>
  <c r="HV14" i="37" s="1"/>
  <c r="EP14" i="37"/>
  <c r="B110" i="3"/>
  <c r="PE4" i="37"/>
  <c r="Z153" i="3"/>
  <c r="EX6" i="37" s="1"/>
  <c r="DH6" i="37"/>
  <c r="B557" i="3"/>
  <c r="OG20" i="37"/>
  <c r="I521" i="3"/>
  <c r="HM19" i="37" s="1"/>
  <c r="EG19" i="37"/>
  <c r="B499" i="3"/>
  <c r="MK18" i="37"/>
  <c r="U437" i="3"/>
  <c r="HY16" i="37" s="1"/>
  <c r="ES16" i="37"/>
  <c r="B388" i="3"/>
  <c r="NI14" i="37"/>
  <c r="I297" i="3"/>
  <c r="HM11" i="37" s="1"/>
  <c r="EG11" i="37"/>
  <c r="B193" i="3"/>
  <c r="OG7" i="37"/>
  <c r="R73" i="3"/>
  <c r="HV3" i="37" s="1"/>
  <c r="HA3" i="37"/>
  <c r="Z128" i="3"/>
  <c r="HI5" i="37" s="1"/>
  <c r="HA5" i="37"/>
  <c r="B417" i="3"/>
  <c r="OG15" i="37"/>
  <c r="Z436" i="3"/>
  <c r="HI16" i="37" s="1"/>
  <c r="HA16" i="37"/>
  <c r="O437" i="3"/>
  <c r="HS16" i="37" s="1"/>
  <c r="EM16" i="37"/>
  <c r="B305" i="3"/>
  <c r="OG11" i="37"/>
  <c r="B303" i="3"/>
  <c r="MK11" i="37"/>
  <c r="B583" i="3"/>
  <c r="MK21" i="37"/>
  <c r="O297" i="3"/>
  <c r="HS11" i="37" s="1"/>
  <c r="EM11" i="37"/>
  <c r="B306" i="3"/>
  <c r="PE11" i="37"/>
  <c r="B219" i="3"/>
  <c r="MK8" i="37"/>
  <c r="U409" i="3"/>
  <c r="HY15" i="37" s="1"/>
  <c r="ES15" i="37"/>
  <c r="L185" i="3"/>
  <c r="HP7" i="37" s="1"/>
  <c r="EJ7" i="37"/>
  <c r="B137" i="3"/>
  <c r="OG5" i="37"/>
  <c r="B80" i="3"/>
  <c r="NI3" i="37"/>
  <c r="B444" i="3"/>
  <c r="NI16" i="37"/>
  <c r="L437" i="3"/>
  <c r="HP16" i="37" s="1"/>
  <c r="EJ16" i="37"/>
  <c r="R269" i="3"/>
  <c r="HV10" i="37" s="1"/>
  <c r="EP10" i="37"/>
  <c r="R297" i="3"/>
  <c r="HV11" i="37" s="1"/>
  <c r="EP11" i="37"/>
  <c r="U213" i="3"/>
  <c r="HY8" i="37" s="1"/>
  <c r="ES8" i="37"/>
  <c r="O381" i="3"/>
  <c r="HS14" i="37" s="1"/>
  <c r="EM14" i="37"/>
  <c r="U493" i="3"/>
  <c r="HY18" i="37" s="1"/>
  <c r="ES18" i="37"/>
  <c r="O409" i="3"/>
  <c r="HS15" i="37" s="1"/>
  <c r="EM15" i="37"/>
  <c r="B332" i="3"/>
  <c r="NI12" i="37"/>
  <c r="B222" i="3"/>
  <c r="PE8" i="37"/>
  <c r="B304" i="3"/>
  <c r="NI11" i="37"/>
  <c r="B276" i="3"/>
  <c r="NI10" i="37"/>
  <c r="L297" i="3"/>
  <c r="HP11" i="37" s="1"/>
  <c r="EJ11" i="37"/>
  <c r="B275" i="3"/>
  <c r="MK10" i="37"/>
  <c r="B136" i="3"/>
  <c r="NI5" i="37"/>
  <c r="B135" i="3"/>
  <c r="MK5" i="37"/>
  <c r="B138" i="3"/>
  <c r="PE5" i="37"/>
  <c r="B528" i="3"/>
  <c r="NI19" i="37"/>
  <c r="B558" i="3"/>
  <c r="PE20" i="37"/>
  <c r="B586" i="3"/>
  <c r="PE21" i="37"/>
  <c r="B527" i="3"/>
  <c r="MK19" i="37"/>
  <c r="B473" i="3"/>
  <c r="OG17" i="37"/>
  <c r="B446" i="3"/>
  <c r="PE16" i="37"/>
  <c r="R185" i="3"/>
  <c r="HV7" i="37" s="1"/>
  <c r="EP7" i="37"/>
  <c r="B165" i="3"/>
  <c r="OG6" i="37"/>
  <c r="L129" i="3"/>
  <c r="HP5" i="37" s="1"/>
  <c r="EJ5" i="37"/>
  <c r="B472" i="3"/>
  <c r="NI17" i="37"/>
  <c r="U549" i="3"/>
  <c r="HY20" i="37" s="1"/>
  <c r="ES20" i="37"/>
  <c r="B415" i="3"/>
  <c r="MK15" i="37"/>
  <c r="O157" i="3"/>
  <c r="HS6" i="37" s="1"/>
  <c r="EM6" i="37"/>
  <c r="Z408" i="3"/>
  <c r="HI15" i="37" s="1"/>
  <c r="HA15" i="37"/>
  <c r="L213" i="3"/>
  <c r="HP8" i="37" s="1"/>
  <c r="EJ8" i="37"/>
  <c r="O465" i="3"/>
  <c r="HS17" i="37" s="1"/>
  <c r="EM17" i="37"/>
  <c r="L269" i="3"/>
  <c r="HP10" i="37" s="1"/>
  <c r="EJ10" i="37"/>
  <c r="B164" i="3"/>
  <c r="NI6" i="37"/>
  <c r="X185" i="3"/>
  <c r="IB7" i="37" s="1"/>
  <c r="HG7" i="37"/>
  <c r="B81" i="3"/>
  <c r="OG3" i="37"/>
  <c r="B555" i="3"/>
  <c r="MK20" i="37"/>
  <c r="L521" i="3"/>
  <c r="HP19" i="37" s="1"/>
  <c r="EJ19" i="37"/>
  <c r="B474" i="3"/>
  <c r="PE17" i="37"/>
  <c r="B445" i="3"/>
  <c r="OG16" i="37"/>
  <c r="O269" i="3"/>
  <c r="HS10" i="37" s="1"/>
  <c r="EM10" i="37"/>
  <c r="L157" i="3"/>
  <c r="HP6" i="37" s="1"/>
  <c r="EJ6" i="37"/>
  <c r="O73" i="3"/>
  <c r="HS3" i="37" s="1"/>
  <c r="EM3" i="37"/>
  <c r="B194" i="3"/>
  <c r="PE7" i="37"/>
  <c r="L353" i="3"/>
  <c r="HP13" i="37" s="1"/>
  <c r="EJ13" i="37"/>
  <c r="L381" i="3"/>
  <c r="HP14" i="37" s="1"/>
  <c r="EJ14" i="37"/>
  <c r="B530" i="3"/>
  <c r="PE19" i="37"/>
  <c r="B556" i="3"/>
  <c r="NI20" i="37"/>
  <c r="B502" i="3"/>
  <c r="PE18" i="37"/>
  <c r="Z548" i="3"/>
  <c r="HI20" i="37" s="1"/>
  <c r="HA20" i="37"/>
  <c r="I157" i="3"/>
  <c r="HM6" i="37" s="1"/>
  <c r="EG6" i="37"/>
  <c r="B529" i="3"/>
  <c r="OG19" i="37"/>
  <c r="I549" i="3"/>
  <c r="HM20" i="37" s="1"/>
  <c r="EG20" i="37"/>
  <c r="X577" i="3"/>
  <c r="IB21" i="37" s="1"/>
  <c r="EV21" i="37"/>
  <c r="B585" i="3"/>
  <c r="OG21" i="37"/>
  <c r="B418" i="3"/>
  <c r="PE15" i="37"/>
  <c r="B387" i="3"/>
  <c r="MK14" i="37"/>
  <c r="R353" i="3"/>
  <c r="HV13" i="37" s="1"/>
  <c r="EP13" i="37"/>
  <c r="X325" i="3"/>
  <c r="IB12" i="37" s="1"/>
  <c r="EV12" i="37"/>
  <c r="O213" i="3"/>
  <c r="HS8" i="37" s="1"/>
  <c r="EM8" i="37"/>
  <c r="B163" i="3"/>
  <c r="MK6" i="37"/>
  <c r="B107" i="3"/>
  <c r="MK4" i="37"/>
  <c r="B109" i="3"/>
  <c r="OG4" i="37"/>
  <c r="X437" i="3"/>
  <c r="IB16" i="37" s="1"/>
  <c r="EV16" i="37"/>
  <c r="U129" i="3"/>
  <c r="HY5" i="37" s="1"/>
  <c r="ES5" i="37"/>
  <c r="O185" i="3"/>
  <c r="HS7" i="37" s="1"/>
  <c r="EM7" i="37"/>
  <c r="R325" i="3"/>
  <c r="HV12" i="37" s="1"/>
  <c r="EP12" i="37"/>
  <c r="L465" i="3"/>
  <c r="HP17" i="37" s="1"/>
  <c r="EJ17" i="37"/>
  <c r="B360" i="3"/>
  <c r="NI13" i="37"/>
  <c r="B250" i="3"/>
  <c r="PE9" i="37"/>
  <c r="B248" i="3"/>
  <c r="NI9" i="37"/>
  <c r="U465" i="3"/>
  <c r="HY17" i="37" s="1"/>
  <c r="ES17" i="37"/>
  <c r="I101" i="3"/>
  <c r="HM4" i="37" s="1"/>
  <c r="EG4" i="37"/>
  <c r="I129" i="3"/>
  <c r="HM5" i="37" s="1"/>
  <c r="EG5" i="37"/>
  <c r="B166" i="3"/>
  <c r="PE6" i="37"/>
  <c r="U577" i="3"/>
  <c r="HY21" i="37" s="1"/>
  <c r="ES21" i="37"/>
  <c r="I493" i="3"/>
  <c r="HM18" i="37" s="1"/>
  <c r="EG18" i="37"/>
  <c r="B471" i="3"/>
  <c r="MK17" i="37"/>
  <c r="B333" i="3"/>
  <c r="OG12" i="37"/>
  <c r="I213" i="3"/>
  <c r="HM8" i="37" s="1"/>
  <c r="EG8" i="37"/>
  <c r="R157" i="3"/>
  <c r="HV6" i="37" s="1"/>
  <c r="EP6" i="37"/>
  <c r="X129" i="3"/>
  <c r="IB5" i="37" s="1"/>
  <c r="EV5" i="37"/>
  <c r="B277" i="3"/>
  <c r="OG10" i="37"/>
  <c r="B249" i="3"/>
  <c r="OG9" i="37"/>
  <c r="O353" i="3"/>
  <c r="HS13" i="37" s="1"/>
  <c r="EM13" i="37"/>
  <c r="B221" i="3"/>
  <c r="OG8" i="37"/>
  <c r="B362" i="3"/>
  <c r="PE13" i="37"/>
  <c r="B220" i="3"/>
  <c r="NI8" i="37"/>
  <c r="B108" i="3"/>
  <c r="NI4" i="37"/>
  <c r="Z324" i="3"/>
  <c r="HI12" i="37" s="1"/>
  <c r="GR12" i="37"/>
  <c r="B82" i="3"/>
  <c r="PE3" i="37"/>
  <c r="B584" i="3"/>
  <c r="NI21" i="37"/>
  <c r="O577" i="3"/>
  <c r="HS21" i="37" s="1"/>
  <c r="EM21" i="37"/>
  <c r="X521" i="3"/>
  <c r="IB19" i="37" s="1"/>
  <c r="EV19" i="37"/>
  <c r="B500" i="3"/>
  <c r="NI18" i="37"/>
  <c r="B443" i="3"/>
  <c r="MK16" i="37"/>
  <c r="I409" i="3"/>
  <c r="HM15" i="37" s="1"/>
  <c r="EG15" i="37"/>
  <c r="B416" i="3"/>
  <c r="NI15" i="37"/>
  <c r="B278" i="3"/>
  <c r="PE10" i="37"/>
  <c r="L241" i="3"/>
  <c r="HP9" i="37" s="1"/>
  <c r="EJ9" i="37"/>
  <c r="R213" i="3"/>
  <c r="HV8" i="37" s="1"/>
  <c r="EP8" i="37"/>
  <c r="B191" i="3"/>
  <c r="MK7" i="37"/>
  <c r="I437" i="3"/>
  <c r="HM16" i="37" s="1"/>
  <c r="EG16" i="37"/>
  <c r="B192" i="3"/>
  <c r="NI7" i="37"/>
  <c r="B389" i="3"/>
  <c r="OG14" i="37"/>
  <c r="B501" i="3"/>
  <c r="OG18" i="37"/>
  <c r="U353" i="3"/>
  <c r="HY13" i="37" s="1"/>
  <c r="HD13" i="37"/>
  <c r="X101" i="3"/>
  <c r="IB4" i="37" s="1"/>
  <c r="EV4" i="37"/>
  <c r="Z69" i="3"/>
  <c r="EX3" i="37" s="1"/>
  <c r="B79" i="3"/>
  <c r="MK3" i="37"/>
  <c r="I465" i="3"/>
  <c r="HM17" i="37" s="1"/>
  <c r="Z461" i="3"/>
  <c r="EX17" i="37" s="1"/>
  <c r="I73" i="3"/>
  <c r="HM3" i="37" s="1"/>
  <c r="EG3" i="37"/>
  <c r="R437" i="3"/>
  <c r="HV16" i="37" s="1"/>
  <c r="R409" i="3"/>
  <c r="HV15" i="37" s="1"/>
  <c r="Z377" i="3"/>
  <c r="EX14" i="37" s="1"/>
  <c r="Z352" i="3"/>
  <c r="HI13" i="37" s="1"/>
  <c r="Z209" i="3"/>
  <c r="EX8" i="37" s="1"/>
  <c r="Z181" i="3"/>
  <c r="EX7" i="37" s="1"/>
  <c r="Z265" i="3"/>
  <c r="EX10" i="37" s="1"/>
  <c r="Z125" i="3"/>
  <c r="EX5" i="37" s="1"/>
  <c r="Z269" i="3"/>
  <c r="Z545" i="3"/>
  <c r="EX20" i="37" s="1"/>
  <c r="R549" i="3"/>
  <c r="B121" i="14"/>
  <c r="B154" i="14"/>
  <c r="B117" i="14"/>
  <c r="B115" i="14"/>
  <c r="B113" i="14"/>
  <c r="B111" i="14"/>
  <c r="B109" i="14"/>
  <c r="B106" i="14"/>
  <c r="B104" i="14"/>
  <c r="B186" i="14"/>
  <c r="B184" i="14"/>
  <c r="B182" i="14"/>
  <c r="B180" i="14"/>
  <c r="B198" i="14"/>
  <c r="B534" i="14"/>
  <c r="B156" i="14"/>
  <c r="B165" i="14"/>
  <c r="B432" i="14"/>
  <c r="B502" i="14"/>
  <c r="B530" i="14"/>
  <c r="B576" i="14"/>
  <c r="B690" i="14"/>
  <c r="B66" i="14"/>
  <c r="B85" i="14"/>
  <c r="B152" i="14"/>
  <c r="B151" i="14"/>
  <c r="B150" i="14"/>
  <c r="B465" i="14"/>
  <c r="B531" i="14"/>
  <c r="B583" i="14"/>
  <c r="B577" i="14"/>
  <c r="B653" i="14"/>
  <c r="B535" i="14"/>
  <c r="B75" i="14"/>
  <c r="B578" i="14"/>
  <c r="B647" i="14"/>
  <c r="B643" i="14"/>
  <c r="B642" i="14"/>
  <c r="B641" i="14"/>
  <c r="B640" i="14"/>
  <c r="B688" i="14"/>
  <c r="B687" i="14"/>
  <c r="B686" i="14"/>
  <c r="B685" i="14"/>
  <c r="B684" i="14"/>
  <c r="B683" i="14"/>
  <c r="B682" i="14"/>
  <c r="B681" i="14"/>
  <c r="B680" i="14"/>
  <c r="B679" i="14"/>
  <c r="B678" i="14"/>
  <c r="B677" i="14"/>
  <c r="B676" i="14"/>
  <c r="B675" i="14"/>
  <c r="B691" i="14"/>
  <c r="B726" i="14"/>
  <c r="B724" i="14"/>
  <c r="B118" i="14"/>
  <c r="B116" i="14"/>
  <c r="B114" i="14"/>
  <c r="B112" i="14"/>
  <c r="B110" i="14"/>
  <c r="B108" i="14"/>
  <c r="B107" i="14"/>
  <c r="B105" i="14"/>
  <c r="B185" i="14"/>
  <c r="B183" i="14"/>
  <c r="B181" i="14"/>
  <c r="B243" i="14"/>
  <c r="B239" i="14"/>
  <c r="B235" i="14"/>
  <c r="B468" i="14"/>
  <c r="B202" i="14"/>
  <c r="B431" i="14"/>
  <c r="B618" i="14"/>
  <c r="B80" i="14"/>
  <c r="B127" i="14"/>
  <c r="B155" i="14"/>
  <c r="B122" i="14"/>
  <c r="B148" i="14"/>
  <c r="B147" i="14"/>
  <c r="B146" i="14"/>
  <c r="B160" i="14"/>
  <c r="B237" i="14"/>
  <c r="B308" i="14"/>
  <c r="B307" i="14"/>
  <c r="B306" i="14"/>
  <c r="B305" i="14"/>
  <c r="B304" i="14"/>
  <c r="B303" i="14"/>
  <c r="B302" i="14"/>
  <c r="B301" i="14"/>
  <c r="B300" i="14"/>
  <c r="B299" i="14"/>
  <c r="B298" i="14"/>
  <c r="B297" i="14"/>
  <c r="B296" i="14"/>
  <c r="B295" i="14"/>
  <c r="B294" i="14"/>
  <c r="B503" i="14"/>
  <c r="B74" i="14"/>
  <c r="B86" i="14"/>
  <c r="B82" i="14"/>
  <c r="B128" i="14"/>
  <c r="B279" i="14"/>
  <c r="B316" i="14"/>
  <c r="B312" i="14"/>
  <c r="B354" i="14"/>
  <c r="B349" i="14"/>
  <c r="B471" i="14"/>
  <c r="B466" i="14"/>
  <c r="B508" i="14"/>
  <c r="B571" i="14"/>
  <c r="B561" i="14"/>
  <c r="B584" i="14"/>
  <c r="B696" i="14"/>
  <c r="B194" i="14"/>
  <c r="B277" i="14"/>
  <c r="B350" i="14"/>
  <c r="B372" i="14"/>
  <c r="B421" i="14"/>
  <c r="B418" i="14"/>
  <c r="B416" i="14"/>
  <c r="B414" i="14"/>
  <c r="B412" i="14"/>
  <c r="B410" i="14"/>
  <c r="B497" i="14"/>
  <c r="B495" i="14"/>
  <c r="B493" i="14"/>
  <c r="B490" i="14"/>
  <c r="B488" i="14"/>
  <c r="B485" i="14"/>
  <c r="B526" i="14"/>
  <c r="B660" i="14"/>
  <c r="B163" i="14"/>
  <c r="B383" i="14"/>
  <c r="B382" i="14"/>
  <c r="B381" i="14"/>
  <c r="B379" i="14"/>
  <c r="B378" i="14"/>
  <c r="B377" i="14"/>
  <c r="B375" i="14"/>
  <c r="B374" i="14"/>
  <c r="B373" i="14"/>
  <c r="B424" i="14"/>
  <c r="B464" i="14"/>
  <c r="B528" i="14"/>
  <c r="B527" i="14"/>
  <c r="B573" i="14"/>
  <c r="B565" i="14"/>
  <c r="B580" i="14"/>
  <c r="B610" i="14"/>
  <c r="B607" i="14"/>
  <c r="B602" i="14"/>
  <c r="B599" i="14"/>
  <c r="B661" i="14"/>
  <c r="B656" i="14"/>
  <c r="B693" i="14"/>
  <c r="B736" i="14"/>
  <c r="B732" i="14"/>
  <c r="B728" i="14"/>
  <c r="B190" i="14"/>
  <c r="B317" i="14"/>
  <c r="B313" i="14"/>
  <c r="B395" i="14"/>
  <c r="B391" i="14"/>
  <c r="B387" i="14"/>
  <c r="B422" i="14"/>
  <c r="B420" i="14"/>
  <c r="B419" i="14"/>
  <c r="B417" i="14"/>
  <c r="B415" i="14"/>
  <c r="B413" i="14"/>
  <c r="B411" i="14"/>
  <c r="B409" i="14"/>
  <c r="B429" i="14"/>
  <c r="B498" i="14"/>
  <c r="B496" i="14"/>
  <c r="B494" i="14"/>
  <c r="B492" i="14"/>
  <c r="B491" i="14"/>
  <c r="B489" i="14"/>
  <c r="B487" i="14"/>
  <c r="B486" i="14"/>
  <c r="B505" i="14"/>
  <c r="B500" i="14"/>
  <c r="B579" i="14"/>
  <c r="B606" i="14"/>
  <c r="B605" i="14"/>
  <c r="B697" i="14"/>
  <c r="B71" i="14"/>
  <c r="B278" i="14"/>
  <c r="B351" i="14"/>
  <c r="B430" i="14"/>
  <c r="B501" i="14"/>
  <c r="B522" i="14"/>
  <c r="B574" i="14"/>
  <c r="B566" i="14"/>
  <c r="B581" i="14"/>
  <c r="B612" i="14"/>
  <c r="B604" i="14"/>
  <c r="B600" i="14"/>
  <c r="B639" i="14"/>
  <c r="B636" i="14"/>
  <c r="B698" i="14"/>
  <c r="B721" i="14"/>
  <c r="B720" i="14"/>
  <c r="B719" i="14"/>
  <c r="B718" i="14"/>
  <c r="B716" i="14"/>
  <c r="B203" i="14"/>
  <c r="B199" i="14"/>
  <c r="B219" i="14"/>
  <c r="B218" i="14"/>
  <c r="B240" i="14"/>
  <c r="B318" i="14"/>
  <c r="B314" i="14"/>
  <c r="B310" i="14"/>
  <c r="B384" i="14"/>
  <c r="B380" i="14"/>
  <c r="B376" i="14"/>
  <c r="B392" i="14"/>
  <c r="B388" i="14"/>
  <c r="B456" i="14"/>
  <c r="B455" i="14"/>
  <c r="B454" i="14"/>
  <c r="B674" i="14"/>
  <c r="B232" i="14"/>
  <c r="B228" i="14"/>
  <c r="B224" i="14"/>
  <c r="B236" i="14"/>
  <c r="B452" i="14"/>
  <c r="B451" i="14"/>
  <c r="B450" i="14"/>
  <c r="B650" i="14"/>
  <c r="B649" i="14"/>
  <c r="B648" i="14"/>
  <c r="B204" i="14"/>
  <c r="B200" i="14"/>
  <c r="B196" i="14"/>
  <c r="B241" i="14"/>
  <c r="B319" i="14"/>
  <c r="B315" i="14"/>
  <c r="B311" i="14"/>
  <c r="B346" i="14"/>
  <c r="B345" i="14"/>
  <c r="B344" i="14"/>
  <c r="B343" i="14"/>
  <c r="B342" i="14"/>
  <c r="B341" i="14"/>
  <c r="B340" i="14"/>
  <c r="B339" i="14"/>
  <c r="B338" i="14"/>
  <c r="B337" i="14"/>
  <c r="B336" i="14"/>
  <c r="B335" i="14"/>
  <c r="B334" i="14"/>
  <c r="B333" i="14"/>
  <c r="B332" i="14"/>
  <c r="B393" i="14"/>
  <c r="B389" i="14"/>
  <c r="B448" i="14"/>
  <c r="B447" i="14"/>
  <c r="B446" i="14"/>
  <c r="B611" i="14"/>
  <c r="B609" i="14"/>
  <c r="B646" i="14"/>
  <c r="B645" i="14"/>
  <c r="B644" i="14"/>
  <c r="B394" i="14"/>
  <c r="B390" i="14"/>
  <c r="B386" i="14"/>
  <c r="B408" i="14"/>
  <c r="B608" i="14"/>
  <c r="B603" i="14"/>
  <c r="B601" i="14"/>
  <c r="B638" i="14"/>
  <c r="B637" i="14"/>
  <c r="B764" i="14"/>
  <c r="B763" i="14"/>
  <c r="B762" i="14"/>
  <c r="B761" i="14"/>
  <c r="B760" i="14"/>
  <c r="B759" i="14"/>
  <c r="B758" i="14"/>
  <c r="B757" i="14"/>
  <c r="B756" i="14"/>
  <c r="B755" i="14"/>
  <c r="B754" i="14"/>
  <c r="B753" i="14"/>
  <c r="B752" i="14"/>
  <c r="B751" i="14"/>
  <c r="B144" i="14"/>
  <c r="B143" i="14"/>
  <c r="B142" i="14"/>
  <c r="B231" i="14"/>
  <c r="B230" i="14"/>
  <c r="B229" i="14"/>
  <c r="B227" i="14"/>
  <c r="B226" i="14"/>
  <c r="B225" i="14"/>
  <c r="B223" i="14"/>
  <c r="B222" i="14"/>
  <c r="B221" i="14"/>
  <c r="B270" i="14"/>
  <c r="B269" i="14"/>
  <c r="B268" i="14"/>
  <c r="B267" i="14"/>
  <c r="B266" i="14"/>
  <c r="B265" i="14"/>
  <c r="B264" i="14"/>
  <c r="B263" i="14"/>
  <c r="B262" i="14"/>
  <c r="B261" i="14"/>
  <c r="B260" i="14"/>
  <c r="B259" i="14"/>
  <c r="B258" i="14"/>
  <c r="B257" i="14"/>
  <c r="B371" i="14"/>
  <c r="B370" i="14"/>
  <c r="B460" i="14"/>
  <c r="B459" i="14"/>
  <c r="B458" i="14"/>
  <c r="Z531" i="3"/>
  <c r="B526" i="3"/>
  <c r="Z447" i="3"/>
  <c r="B442" i="3"/>
  <c r="Z520" i="3"/>
  <c r="HI19" i="37" s="1"/>
  <c r="R521" i="3"/>
  <c r="Z492" i="3"/>
  <c r="HI18" i="37" s="1"/>
  <c r="R493" i="3"/>
  <c r="Z489" i="3"/>
  <c r="EX18" i="37" s="1"/>
  <c r="Z433" i="3"/>
  <c r="EX16" i="37" s="1"/>
  <c r="R241" i="3"/>
  <c r="HV9" i="37" s="1"/>
  <c r="B162" i="3"/>
  <c r="Z167" i="3"/>
  <c r="Z587" i="3"/>
  <c r="Z475" i="3"/>
  <c r="B470" i="3"/>
  <c r="Z405" i="3"/>
  <c r="EX15" i="37" s="1"/>
  <c r="Z419" i="3"/>
  <c r="B414" i="3"/>
  <c r="Z464" i="3"/>
  <c r="R465" i="3"/>
  <c r="B358" i="3"/>
  <c r="Z363" i="3"/>
  <c r="B134" i="3"/>
  <c r="Z139" i="3"/>
  <c r="Z293" i="3"/>
  <c r="EX11" i="37" s="1"/>
  <c r="B218" i="3"/>
  <c r="Z223" i="3"/>
  <c r="Z349" i="3"/>
  <c r="EX13" i="37" s="1"/>
  <c r="I325" i="3"/>
  <c r="Z503" i="3"/>
  <c r="B498" i="3"/>
  <c r="Z573" i="3"/>
  <c r="EX21" i="37" s="1"/>
  <c r="Z517" i="3"/>
  <c r="EX19" i="37" s="1"/>
  <c r="Z391" i="3"/>
  <c r="B386" i="3"/>
  <c r="B330" i="3"/>
  <c r="Z335" i="3"/>
  <c r="B78" i="3"/>
  <c r="Z83" i="3"/>
  <c r="Z559" i="3"/>
  <c r="B554" i="3"/>
  <c r="B246" i="3"/>
  <c r="Z251" i="3"/>
  <c r="Z576" i="3"/>
  <c r="HI21" i="37" s="1"/>
  <c r="R577" i="3"/>
  <c r="B302" i="3"/>
  <c r="Z307" i="3"/>
  <c r="B106" i="3"/>
  <c r="Z111" i="3"/>
  <c r="B274" i="3"/>
  <c r="Z279" i="3"/>
  <c r="Z195" i="3"/>
  <c r="B190" i="3"/>
  <c r="Z27" i="3"/>
  <c r="JT2" i="37" s="1"/>
  <c r="Z101" i="3" l="1"/>
  <c r="Z353" i="3"/>
  <c r="ID13" i="37" s="1"/>
  <c r="Z493" i="3"/>
  <c r="HV18" i="37"/>
  <c r="Z437" i="3"/>
  <c r="E15" i="39"/>
  <c r="QB4" i="37" s="1"/>
  <c r="F15" i="39"/>
  <c r="QC4" i="37" s="1"/>
  <c r="ID4" i="37"/>
  <c r="Z577" i="3"/>
  <c r="HV21" i="37"/>
  <c r="Z465" i="3"/>
  <c r="HV17" i="37"/>
  <c r="Z409" i="3"/>
  <c r="Z129" i="3"/>
  <c r="Z325" i="3"/>
  <c r="HM12" i="37"/>
  <c r="Z521" i="3"/>
  <c r="HV19" i="37"/>
  <c r="Z157" i="3"/>
  <c r="Z297" i="3"/>
  <c r="Z213" i="3"/>
  <c r="E21" i="39"/>
  <c r="QB10" i="37" s="1"/>
  <c r="F21" i="39"/>
  <c r="QC10" i="37" s="1"/>
  <c r="ID10" i="37"/>
  <c r="E24" i="39"/>
  <c r="QB13" i="37" s="1"/>
  <c r="F24" i="39"/>
  <c r="QC13" i="37" s="1"/>
  <c r="Z381" i="3"/>
  <c r="Z549" i="3"/>
  <c r="HV20" i="37"/>
  <c r="Z73" i="3"/>
  <c r="Z185" i="3"/>
  <c r="Z241" i="3"/>
  <c r="Y44" i="3"/>
  <c r="HH2" i="37" s="1"/>
  <c r="L5" i="32"/>
  <c r="M5" i="32" s="1"/>
  <c r="L6" i="32"/>
  <c r="M6" i="32" s="1"/>
  <c r="L7" i="32"/>
  <c r="M7" i="32" s="1"/>
  <c r="L8" i="32"/>
  <c r="M8" i="32" s="1"/>
  <c r="L9" i="32"/>
  <c r="M9" i="32" s="1"/>
  <c r="L10" i="32"/>
  <c r="M10" i="32" s="1"/>
  <c r="L11" i="32"/>
  <c r="M11" i="32" s="1"/>
  <c r="L12" i="32"/>
  <c r="M12" i="32" s="1"/>
  <c r="L13" i="32"/>
  <c r="M13" i="32" s="1"/>
  <c r="L14" i="32"/>
  <c r="M14" i="32" s="1"/>
  <c r="L15" i="32"/>
  <c r="M15" i="32" s="1"/>
  <c r="L16" i="32"/>
  <c r="M16" i="32" s="1"/>
  <c r="L17" i="32"/>
  <c r="M17" i="32" s="1"/>
  <c r="L18" i="32"/>
  <c r="M18" i="32" s="1"/>
  <c r="L19" i="32"/>
  <c r="M19" i="32" s="1"/>
  <c r="L20" i="32"/>
  <c r="M20" i="32" s="1"/>
  <c r="L21" i="32"/>
  <c r="M21" i="32" s="1"/>
  <c r="L22" i="32"/>
  <c r="M22" i="32" s="1"/>
  <c r="L23" i="32"/>
  <c r="M23" i="32" s="1"/>
  <c r="L24" i="32"/>
  <c r="M24" i="32" s="1"/>
  <c r="L25" i="32"/>
  <c r="M25" i="32" s="1"/>
  <c r="L26" i="32"/>
  <c r="M26" i="32" s="1"/>
  <c r="L28" i="32"/>
  <c r="M28" i="32" s="1"/>
  <c r="L29" i="32"/>
  <c r="M29" i="32" s="1"/>
  <c r="L30" i="32"/>
  <c r="M30" i="32" s="1"/>
  <c r="L31" i="32"/>
  <c r="M31" i="32" s="1"/>
  <c r="L32" i="32"/>
  <c r="M32" i="32" s="1"/>
  <c r="L33" i="32"/>
  <c r="M33" i="32" s="1"/>
  <c r="L34" i="32"/>
  <c r="M34" i="32" s="1"/>
  <c r="L35" i="32"/>
  <c r="M35" i="32" s="1"/>
  <c r="L36" i="32"/>
  <c r="M36" i="32" s="1"/>
  <c r="L37" i="32"/>
  <c r="M37" i="32" s="1"/>
  <c r="L38" i="32"/>
  <c r="M38" i="32" s="1"/>
  <c r="L39" i="32"/>
  <c r="M39" i="32" s="1"/>
  <c r="L40" i="32"/>
  <c r="M40" i="32" s="1"/>
  <c r="L41" i="32"/>
  <c r="M41" i="32" s="1"/>
  <c r="L42" i="32"/>
  <c r="M42" i="32" s="1"/>
  <c r="L43" i="32"/>
  <c r="M43" i="32" s="1"/>
  <c r="L44" i="32"/>
  <c r="M44" i="32" s="1"/>
  <c r="L45" i="32"/>
  <c r="M45" i="32" s="1"/>
  <c r="L46" i="32"/>
  <c r="M46" i="32" s="1"/>
  <c r="L47" i="32"/>
  <c r="M47" i="32" s="1"/>
  <c r="L48" i="32"/>
  <c r="M48" i="32" s="1"/>
  <c r="L49" i="32"/>
  <c r="M49" i="32" s="1"/>
  <c r="L50" i="32"/>
  <c r="M50" i="32" s="1"/>
  <c r="L51" i="32"/>
  <c r="M51" i="32" s="1"/>
  <c r="L52" i="32"/>
  <c r="M52" i="32" s="1"/>
  <c r="L53" i="32"/>
  <c r="M53" i="32" s="1"/>
  <c r="L54" i="32"/>
  <c r="M54" i="32" s="1"/>
  <c r="L55" i="32"/>
  <c r="M55" i="32" s="1"/>
  <c r="L56" i="32"/>
  <c r="M56" i="32" s="1"/>
  <c r="L57" i="32"/>
  <c r="M57" i="32" s="1"/>
  <c r="L58" i="32"/>
  <c r="M58" i="32" s="1"/>
  <c r="L59" i="32"/>
  <c r="M59" i="32" s="1"/>
  <c r="L60" i="32"/>
  <c r="M60" i="32" s="1"/>
  <c r="L61" i="32"/>
  <c r="M61" i="32" s="1"/>
  <c r="L62" i="32"/>
  <c r="M62" i="32" s="1"/>
  <c r="L63" i="32"/>
  <c r="M63" i="32" s="1"/>
  <c r="L64" i="32"/>
  <c r="M64" i="32" s="1"/>
  <c r="L65" i="32"/>
  <c r="M65" i="32" s="1"/>
  <c r="L66" i="32"/>
  <c r="M66" i="32" s="1"/>
  <c r="L67" i="32"/>
  <c r="M67" i="32" s="1"/>
  <c r="L68" i="32"/>
  <c r="M68" i="32" s="1"/>
  <c r="L69" i="32"/>
  <c r="M69" i="32" s="1"/>
  <c r="L70" i="32"/>
  <c r="M70" i="32" s="1"/>
  <c r="L71" i="32"/>
  <c r="M71" i="32" s="1"/>
  <c r="L72" i="32"/>
  <c r="M72" i="32" s="1"/>
  <c r="L73" i="32"/>
  <c r="M73" i="32" s="1"/>
  <c r="L74" i="32"/>
  <c r="M74" i="32" s="1"/>
  <c r="L75" i="32"/>
  <c r="M75" i="32" s="1"/>
  <c r="L76" i="32"/>
  <c r="M76" i="32" s="1"/>
  <c r="L77" i="32"/>
  <c r="M77" i="32" s="1"/>
  <c r="L78" i="32"/>
  <c r="M78" i="32" s="1"/>
  <c r="L79" i="32"/>
  <c r="M79" i="32" s="1"/>
  <c r="L80" i="32"/>
  <c r="M80" i="32" s="1"/>
  <c r="L81" i="32"/>
  <c r="M81" i="32" s="1"/>
  <c r="L82" i="32"/>
  <c r="M82" i="32" s="1"/>
  <c r="L83" i="32"/>
  <c r="M83" i="32" s="1"/>
  <c r="L84" i="32"/>
  <c r="M84" i="32" s="1"/>
  <c r="L85" i="32"/>
  <c r="M85" i="32" s="1"/>
  <c r="L86" i="32"/>
  <c r="M86" i="32" s="1"/>
  <c r="L87" i="32"/>
  <c r="M87" i="32" s="1"/>
  <c r="L88" i="32"/>
  <c r="M88" i="32" s="1"/>
  <c r="L89" i="32"/>
  <c r="M89" i="32" s="1"/>
  <c r="L90" i="32"/>
  <c r="M90" i="32" s="1"/>
  <c r="L91" i="32"/>
  <c r="M91" i="32" s="1"/>
  <c r="L92" i="32"/>
  <c r="M92" i="32" s="1"/>
  <c r="L93" i="32"/>
  <c r="M93" i="32" s="1"/>
  <c r="L94" i="32"/>
  <c r="M94" i="32" s="1"/>
  <c r="L95" i="32"/>
  <c r="M95" i="32" s="1"/>
  <c r="L96" i="32"/>
  <c r="M96" i="32" s="1"/>
  <c r="L97" i="32"/>
  <c r="M97" i="32" s="1"/>
  <c r="L98" i="32"/>
  <c r="M98" i="32" s="1"/>
  <c r="L99" i="32"/>
  <c r="M99" i="32" s="1"/>
  <c r="L100" i="32"/>
  <c r="M100" i="32" s="1"/>
  <c r="L101" i="32"/>
  <c r="M101" i="32" s="1"/>
  <c r="L102" i="32"/>
  <c r="M102" i="32" s="1"/>
  <c r="L103" i="32"/>
  <c r="M103" i="32" s="1"/>
  <c r="L104" i="32"/>
  <c r="M104" i="32" s="1"/>
  <c r="L105" i="32"/>
  <c r="M105" i="32" s="1"/>
  <c r="L106" i="32"/>
  <c r="M106" i="32" s="1"/>
  <c r="L107" i="32"/>
  <c r="M107" i="32" s="1"/>
  <c r="L108" i="32"/>
  <c r="M108" i="32" s="1"/>
  <c r="L109" i="32"/>
  <c r="M109" i="32" s="1"/>
  <c r="L110" i="32"/>
  <c r="M110" i="32" s="1"/>
  <c r="L111" i="32"/>
  <c r="M111" i="32" s="1"/>
  <c r="L112" i="32"/>
  <c r="M112" i="32" s="1"/>
  <c r="L113" i="32"/>
  <c r="M113" i="32" s="1"/>
  <c r="L114" i="32"/>
  <c r="M114" i="32" s="1"/>
  <c r="L115" i="32"/>
  <c r="M115" i="32" s="1"/>
  <c r="L116" i="32"/>
  <c r="M116" i="32" s="1"/>
  <c r="L117" i="32"/>
  <c r="M117" i="32" s="1"/>
  <c r="L118" i="32"/>
  <c r="M118" i="32" s="1"/>
  <c r="L119" i="32"/>
  <c r="M119" i="32" s="1"/>
  <c r="L120" i="32"/>
  <c r="M120" i="32" s="1"/>
  <c r="L121" i="32"/>
  <c r="M121" i="32" s="1"/>
  <c r="L122" i="32"/>
  <c r="M122" i="32" s="1"/>
  <c r="L123" i="32"/>
  <c r="M123" i="32" s="1"/>
  <c r="L124" i="32"/>
  <c r="M124" i="32" s="1"/>
  <c r="L125" i="32"/>
  <c r="M125" i="32" s="1"/>
  <c r="L126" i="32"/>
  <c r="M126" i="32" s="1"/>
  <c r="L127" i="32"/>
  <c r="M127" i="32" s="1"/>
  <c r="L128" i="32"/>
  <c r="M128" i="32" s="1"/>
  <c r="L129" i="32"/>
  <c r="M129" i="32" s="1"/>
  <c r="L130" i="32"/>
  <c r="M130" i="32" s="1"/>
  <c r="L131" i="32"/>
  <c r="M131" i="32" s="1"/>
  <c r="L132" i="32"/>
  <c r="M132" i="32" s="1"/>
  <c r="L133" i="32"/>
  <c r="M133" i="32" s="1"/>
  <c r="L134" i="32"/>
  <c r="M134" i="32" s="1"/>
  <c r="L135" i="32"/>
  <c r="M135" i="32" s="1"/>
  <c r="L136" i="32"/>
  <c r="M136" i="32" s="1"/>
  <c r="L137" i="32"/>
  <c r="M137" i="32" s="1"/>
  <c r="L138" i="32"/>
  <c r="M138" i="32" s="1"/>
  <c r="L139" i="32"/>
  <c r="M139" i="32" s="1"/>
  <c r="L140" i="32"/>
  <c r="M140" i="32" s="1"/>
  <c r="L141" i="32"/>
  <c r="M141" i="32" s="1"/>
  <c r="L142" i="32"/>
  <c r="M142" i="32" s="1"/>
  <c r="L143" i="32"/>
  <c r="M143" i="32" s="1"/>
  <c r="L144" i="32"/>
  <c r="M144" i="32" s="1"/>
  <c r="L145" i="32"/>
  <c r="M145" i="32" s="1"/>
  <c r="L146" i="32"/>
  <c r="M146" i="32" s="1"/>
  <c r="L147" i="32"/>
  <c r="M147" i="32" s="1"/>
  <c r="L148" i="32"/>
  <c r="M148" i="32" s="1"/>
  <c r="L149" i="32"/>
  <c r="M149" i="32" s="1"/>
  <c r="L150" i="32"/>
  <c r="M150" i="32" s="1"/>
  <c r="L151" i="32"/>
  <c r="M151" i="32" s="1"/>
  <c r="L152" i="32"/>
  <c r="M152" i="32" s="1"/>
  <c r="L153" i="32"/>
  <c r="M153" i="32" s="1"/>
  <c r="L154" i="32"/>
  <c r="M154" i="32" s="1"/>
  <c r="L155" i="32"/>
  <c r="M155" i="32" s="1"/>
  <c r="L156" i="32"/>
  <c r="M156" i="32" s="1"/>
  <c r="L157" i="32"/>
  <c r="M157" i="32" s="1"/>
  <c r="L158" i="32"/>
  <c r="M158" i="32" s="1"/>
  <c r="L159" i="32"/>
  <c r="M159" i="32" s="1"/>
  <c r="L160" i="32"/>
  <c r="M160" i="32" s="1"/>
  <c r="L161" i="32"/>
  <c r="M161" i="32" s="1"/>
  <c r="L162" i="32"/>
  <c r="M162" i="32" s="1"/>
  <c r="L163" i="32"/>
  <c r="M163" i="32" s="1"/>
  <c r="L164" i="32"/>
  <c r="M164" i="32" s="1"/>
  <c r="L165" i="32"/>
  <c r="M165" i="32" s="1"/>
  <c r="L166" i="32"/>
  <c r="M166" i="32" s="1"/>
  <c r="L167" i="32"/>
  <c r="M167" i="32" s="1"/>
  <c r="L168" i="32"/>
  <c r="M168" i="32" s="1"/>
  <c r="L169" i="32"/>
  <c r="M169" i="32" s="1"/>
  <c r="L170" i="32"/>
  <c r="M170" i="32" s="1"/>
  <c r="L171" i="32"/>
  <c r="M171" i="32" s="1"/>
  <c r="L172" i="32"/>
  <c r="M172" i="32" s="1"/>
  <c r="L173" i="32"/>
  <c r="M173" i="32" s="1"/>
  <c r="L174" i="32"/>
  <c r="M174" i="32" s="1"/>
  <c r="L175" i="32"/>
  <c r="M175" i="32" s="1"/>
  <c r="L176" i="32"/>
  <c r="M176" i="32" s="1"/>
  <c r="L177" i="32"/>
  <c r="M177" i="32" s="1"/>
  <c r="L178" i="32"/>
  <c r="M178" i="32" s="1"/>
  <c r="L179" i="32"/>
  <c r="M179" i="32" s="1"/>
  <c r="L180" i="32"/>
  <c r="M180" i="32" s="1"/>
  <c r="L181" i="32"/>
  <c r="M181" i="32" s="1"/>
  <c r="L182" i="32"/>
  <c r="M182" i="32" s="1"/>
  <c r="L183" i="32"/>
  <c r="M183" i="32" s="1"/>
  <c r="L184" i="32"/>
  <c r="M184" i="32" s="1"/>
  <c r="L185" i="32"/>
  <c r="M185" i="32" s="1"/>
  <c r="L186" i="32"/>
  <c r="M186" i="32" s="1"/>
  <c r="L187" i="32"/>
  <c r="M187" i="32" s="1"/>
  <c r="L188" i="32"/>
  <c r="M188" i="32" s="1"/>
  <c r="L189" i="32"/>
  <c r="M189" i="32" s="1"/>
  <c r="L190" i="32"/>
  <c r="M190" i="32" s="1"/>
  <c r="L191" i="32"/>
  <c r="M191" i="32" s="1"/>
  <c r="L192" i="32"/>
  <c r="M192" i="32" s="1"/>
  <c r="L193" i="32"/>
  <c r="M193" i="32" s="1"/>
  <c r="L194" i="32"/>
  <c r="M194" i="32" s="1"/>
  <c r="L195" i="32"/>
  <c r="M195" i="32" s="1"/>
  <c r="L196" i="32"/>
  <c r="M196" i="32" s="1"/>
  <c r="L197" i="32"/>
  <c r="M197" i="32" s="1"/>
  <c r="L198" i="32"/>
  <c r="M198" i="32" s="1"/>
  <c r="L199" i="32"/>
  <c r="M199" i="32" s="1"/>
  <c r="L200" i="32"/>
  <c r="M200" i="32" s="1"/>
  <c r="L201" i="32"/>
  <c r="M201" i="32" s="1"/>
  <c r="L202" i="32"/>
  <c r="M202" i="32" s="1"/>
  <c r="L203" i="32"/>
  <c r="M203" i="32" s="1"/>
  <c r="L204" i="32"/>
  <c r="M204" i="32" s="1"/>
  <c r="L205" i="32"/>
  <c r="M205" i="32" s="1"/>
  <c r="L206" i="32"/>
  <c r="M206" i="32" s="1"/>
  <c r="L207" i="32"/>
  <c r="M207" i="32" s="1"/>
  <c r="L208" i="32"/>
  <c r="M208" i="32" s="1"/>
  <c r="L209" i="32"/>
  <c r="M209" i="32" s="1"/>
  <c r="L210" i="32"/>
  <c r="M210" i="32" s="1"/>
  <c r="L211" i="32"/>
  <c r="M211" i="32" s="1"/>
  <c r="L212" i="32"/>
  <c r="M212" i="32" s="1"/>
  <c r="L213" i="32"/>
  <c r="M213" i="32" s="1"/>
  <c r="L214" i="32"/>
  <c r="M214" i="32" s="1"/>
  <c r="L215" i="32"/>
  <c r="M215" i="32" s="1"/>
  <c r="L216" i="32"/>
  <c r="M216" i="32" s="1"/>
  <c r="L217" i="32"/>
  <c r="M217" i="32" s="1"/>
  <c r="L218" i="32"/>
  <c r="M218" i="32" s="1"/>
  <c r="L219" i="32"/>
  <c r="M219" i="32" s="1"/>
  <c r="L220" i="32"/>
  <c r="M220" i="32" s="1"/>
  <c r="L221" i="32"/>
  <c r="M221" i="32" s="1"/>
  <c r="L222" i="32"/>
  <c r="M222" i="32" s="1"/>
  <c r="L223" i="32"/>
  <c r="M223" i="32" s="1"/>
  <c r="L224" i="32"/>
  <c r="M224" i="32" s="1"/>
  <c r="L225" i="32"/>
  <c r="M225" i="32" s="1"/>
  <c r="L226" i="32"/>
  <c r="M226" i="32" s="1"/>
  <c r="L227" i="32"/>
  <c r="M227" i="32" s="1"/>
  <c r="L228" i="32"/>
  <c r="M228" i="32" s="1"/>
  <c r="L229" i="32"/>
  <c r="M229" i="32" s="1"/>
  <c r="L230" i="32"/>
  <c r="M230" i="32" s="1"/>
  <c r="L231" i="32"/>
  <c r="M231" i="32" s="1"/>
  <c r="L232" i="32"/>
  <c r="M232" i="32" s="1"/>
  <c r="L233" i="32"/>
  <c r="M233" i="32" s="1"/>
  <c r="L234" i="32"/>
  <c r="M234" i="32" s="1"/>
  <c r="L235" i="32"/>
  <c r="M235" i="32" s="1"/>
  <c r="L236" i="32"/>
  <c r="M236" i="32" s="1"/>
  <c r="L237" i="32"/>
  <c r="M237" i="32" s="1"/>
  <c r="L238" i="32"/>
  <c r="M238" i="32" s="1"/>
  <c r="L239" i="32"/>
  <c r="M239" i="32" s="1"/>
  <c r="L240" i="32"/>
  <c r="M240" i="32" s="1"/>
  <c r="L241" i="32"/>
  <c r="M241" i="32" s="1"/>
  <c r="L242" i="32"/>
  <c r="M242" i="32" s="1"/>
  <c r="L243" i="32"/>
  <c r="M243" i="32" s="1"/>
  <c r="L244" i="32"/>
  <c r="M244" i="32" s="1"/>
  <c r="L245" i="32"/>
  <c r="M245" i="32" s="1"/>
  <c r="L246" i="32"/>
  <c r="M246" i="32" s="1"/>
  <c r="L247" i="32"/>
  <c r="M247" i="32" s="1"/>
  <c r="L248" i="32"/>
  <c r="M248" i="32" s="1"/>
  <c r="L249" i="32"/>
  <c r="M249" i="32" s="1"/>
  <c r="L250" i="32"/>
  <c r="M250" i="32" s="1"/>
  <c r="L251" i="32"/>
  <c r="M251" i="32" s="1"/>
  <c r="L252" i="32"/>
  <c r="M252" i="32" s="1"/>
  <c r="L253" i="32"/>
  <c r="M253" i="32" s="1"/>
  <c r="L254" i="32"/>
  <c r="M254" i="32" s="1"/>
  <c r="L255" i="32"/>
  <c r="M255" i="32" s="1"/>
  <c r="L256" i="32"/>
  <c r="M256" i="32" s="1"/>
  <c r="L257" i="32"/>
  <c r="M257" i="32" s="1"/>
  <c r="L258" i="32"/>
  <c r="M258" i="32" s="1"/>
  <c r="L259" i="32"/>
  <c r="M259" i="32" s="1"/>
  <c r="L260" i="32"/>
  <c r="M260" i="32" s="1"/>
  <c r="L261" i="32"/>
  <c r="M261" i="32" s="1"/>
  <c r="L262" i="32"/>
  <c r="M262" i="32" s="1"/>
  <c r="L263" i="32"/>
  <c r="M263" i="32" s="1"/>
  <c r="L264" i="32"/>
  <c r="M264" i="32" s="1"/>
  <c r="L265" i="32"/>
  <c r="M265" i="32" s="1"/>
  <c r="L266" i="32"/>
  <c r="M266" i="32" s="1"/>
  <c r="L267" i="32"/>
  <c r="M267" i="32" s="1"/>
  <c r="L268" i="32"/>
  <c r="M268" i="32" s="1"/>
  <c r="L269" i="32"/>
  <c r="M269" i="32" s="1"/>
  <c r="L270" i="32"/>
  <c r="M270" i="32" s="1"/>
  <c r="L271" i="32"/>
  <c r="M271" i="32" s="1"/>
  <c r="L272" i="32"/>
  <c r="M272" i="32" s="1"/>
  <c r="L273" i="32"/>
  <c r="M273" i="32" s="1"/>
  <c r="L274" i="32"/>
  <c r="M274" i="32" s="1"/>
  <c r="L275" i="32"/>
  <c r="M275" i="32" s="1"/>
  <c r="L276" i="32"/>
  <c r="M276" i="32" s="1"/>
  <c r="L277" i="32"/>
  <c r="M277" i="32" s="1"/>
  <c r="L278" i="32"/>
  <c r="M278" i="32" s="1"/>
  <c r="L279" i="32"/>
  <c r="M279" i="32" s="1"/>
  <c r="L280" i="32"/>
  <c r="M280" i="32" s="1"/>
  <c r="L281" i="32"/>
  <c r="M281" i="32" s="1"/>
  <c r="L282" i="32"/>
  <c r="M282" i="32" s="1"/>
  <c r="L283" i="32"/>
  <c r="M283" i="32" s="1"/>
  <c r="L284" i="32"/>
  <c r="M284" i="32" s="1"/>
  <c r="L285" i="32"/>
  <c r="M285" i="32" s="1"/>
  <c r="L286" i="32"/>
  <c r="M286" i="32" s="1"/>
  <c r="L287" i="32"/>
  <c r="M287" i="32" s="1"/>
  <c r="L288" i="32"/>
  <c r="M288" i="32" s="1"/>
  <c r="L289" i="32"/>
  <c r="M289" i="32" s="1"/>
  <c r="L290" i="32"/>
  <c r="M290" i="32" s="1"/>
  <c r="L4" i="32"/>
  <c r="M4" i="32" s="1"/>
  <c r="X26" i="3"/>
  <c r="U26" i="3"/>
  <c r="R26" i="3"/>
  <c r="O26" i="3"/>
  <c r="L26" i="3"/>
  <c r="I26" i="3"/>
  <c r="F28" i="3"/>
  <c r="JU2" i="37" s="1"/>
  <c r="X39" i="3"/>
  <c r="DF2" i="37" s="1"/>
  <c r="U39" i="3"/>
  <c r="DC2" i="37" s="1"/>
  <c r="R39" i="3"/>
  <c r="CZ2" i="37" s="1"/>
  <c r="O39" i="3"/>
  <c r="CW2" i="37" s="1"/>
  <c r="CT2" i="37"/>
  <c r="M19" i="3"/>
  <c r="BN2" i="37" s="1"/>
  <c r="M15" i="3"/>
  <c r="AX2" i="37" s="1"/>
  <c r="F5" i="32"/>
  <c r="G5" i="32" s="1"/>
  <c r="F6" i="32"/>
  <c r="G6" i="32" s="1"/>
  <c r="F7" i="32"/>
  <c r="G7" i="32" s="1"/>
  <c r="F8" i="32"/>
  <c r="G8" i="32" s="1"/>
  <c r="F9" i="32"/>
  <c r="G9" i="32" s="1"/>
  <c r="F10" i="32"/>
  <c r="G10" i="32" s="1"/>
  <c r="F11" i="32"/>
  <c r="G11" i="32" s="1"/>
  <c r="F12" i="32"/>
  <c r="G12" i="32" s="1"/>
  <c r="F13" i="32"/>
  <c r="G13" i="32" s="1"/>
  <c r="F14" i="32"/>
  <c r="G14" i="32" s="1"/>
  <c r="F15" i="32"/>
  <c r="G15" i="32" s="1"/>
  <c r="F16" i="32"/>
  <c r="G16" i="32" s="1"/>
  <c r="F17" i="32"/>
  <c r="G17" i="32" s="1"/>
  <c r="F18" i="32"/>
  <c r="G18" i="32" s="1"/>
  <c r="F19" i="32"/>
  <c r="G19" i="32" s="1"/>
  <c r="F20" i="32"/>
  <c r="G20" i="32" s="1"/>
  <c r="F21" i="32"/>
  <c r="G21" i="32" s="1"/>
  <c r="F22" i="32"/>
  <c r="G22" i="32" s="1"/>
  <c r="F23" i="32"/>
  <c r="G23" i="32" s="1"/>
  <c r="F24" i="32"/>
  <c r="G24" i="32" s="1"/>
  <c r="F25" i="32"/>
  <c r="G25" i="32" s="1"/>
  <c r="F26" i="32"/>
  <c r="G26" i="32" s="1"/>
  <c r="F27" i="32"/>
  <c r="G27" i="32" s="1"/>
  <c r="F28" i="32"/>
  <c r="G28" i="32" s="1"/>
  <c r="F29" i="32"/>
  <c r="G29" i="32" s="1"/>
  <c r="F30" i="32"/>
  <c r="G30" i="32" s="1"/>
  <c r="F31" i="32"/>
  <c r="G31" i="32" s="1"/>
  <c r="F32" i="32"/>
  <c r="G32" i="32" s="1"/>
  <c r="F33" i="32"/>
  <c r="G33" i="32" s="1"/>
  <c r="F34" i="32"/>
  <c r="G34" i="32" s="1"/>
  <c r="F35" i="32"/>
  <c r="G35" i="32" s="1"/>
  <c r="F36" i="32"/>
  <c r="G36" i="32" s="1"/>
  <c r="F37" i="32"/>
  <c r="G37" i="32" s="1"/>
  <c r="F38" i="32"/>
  <c r="G38" i="32" s="1"/>
  <c r="F39" i="32"/>
  <c r="G39" i="32" s="1"/>
  <c r="F40" i="32"/>
  <c r="G40" i="32" s="1"/>
  <c r="F41" i="32"/>
  <c r="G41" i="32" s="1"/>
  <c r="F42" i="32"/>
  <c r="G42" i="32" s="1"/>
  <c r="F43" i="32"/>
  <c r="G43" i="32" s="1"/>
  <c r="F44" i="32"/>
  <c r="G44" i="32" s="1"/>
  <c r="F45" i="32"/>
  <c r="G45" i="32" s="1"/>
  <c r="F46" i="32"/>
  <c r="G46" i="32" s="1"/>
  <c r="F47" i="32"/>
  <c r="G47" i="32" s="1"/>
  <c r="F48" i="32"/>
  <c r="G48" i="32" s="1"/>
  <c r="F49" i="32"/>
  <c r="G49" i="32" s="1"/>
  <c r="F50" i="32"/>
  <c r="G50" i="32" s="1"/>
  <c r="F51" i="32"/>
  <c r="G51" i="32" s="1"/>
  <c r="F52" i="32"/>
  <c r="G52" i="32" s="1"/>
  <c r="F53" i="32"/>
  <c r="G53" i="32" s="1"/>
  <c r="F54" i="32"/>
  <c r="G54" i="32" s="1"/>
  <c r="F55" i="32"/>
  <c r="G55" i="32" s="1"/>
  <c r="F56" i="32"/>
  <c r="G56" i="32" s="1"/>
  <c r="F57" i="32"/>
  <c r="G57" i="32" s="1"/>
  <c r="F58" i="32"/>
  <c r="G58" i="32" s="1"/>
  <c r="F59" i="32"/>
  <c r="G59" i="32" s="1"/>
  <c r="F60" i="32"/>
  <c r="G60" i="32" s="1"/>
  <c r="F61" i="32"/>
  <c r="G61" i="32" s="1"/>
  <c r="F62" i="32"/>
  <c r="G62" i="32" s="1"/>
  <c r="F63" i="32"/>
  <c r="G63" i="32" s="1"/>
  <c r="F64" i="32"/>
  <c r="G64" i="32" s="1"/>
  <c r="F65" i="32"/>
  <c r="G65" i="32" s="1"/>
  <c r="F66" i="32"/>
  <c r="G66" i="32" s="1"/>
  <c r="F67" i="32"/>
  <c r="G67" i="32" s="1"/>
  <c r="F68" i="32"/>
  <c r="G68" i="32" s="1"/>
  <c r="F69" i="32"/>
  <c r="G69" i="32" s="1"/>
  <c r="F70" i="32"/>
  <c r="G70" i="32" s="1"/>
  <c r="F71" i="32"/>
  <c r="G71" i="32" s="1"/>
  <c r="F72" i="32"/>
  <c r="G72" i="32" s="1"/>
  <c r="F73" i="32"/>
  <c r="G73" i="32" s="1"/>
  <c r="F74" i="32"/>
  <c r="G74" i="32" s="1"/>
  <c r="F75" i="32"/>
  <c r="G75" i="32" s="1"/>
  <c r="F76" i="32"/>
  <c r="G76" i="32" s="1"/>
  <c r="F77" i="32"/>
  <c r="G77" i="32" s="1"/>
  <c r="F78" i="32"/>
  <c r="G78" i="32" s="1"/>
  <c r="F79" i="32"/>
  <c r="G79" i="32" s="1"/>
  <c r="F80" i="32"/>
  <c r="G80" i="32" s="1"/>
  <c r="F81" i="32"/>
  <c r="G81" i="32" s="1"/>
  <c r="F82" i="32"/>
  <c r="G82" i="32" s="1"/>
  <c r="F83" i="32"/>
  <c r="G83" i="32" s="1"/>
  <c r="F84" i="32"/>
  <c r="G84" i="32" s="1"/>
  <c r="F85" i="32"/>
  <c r="G85" i="32" s="1"/>
  <c r="F86" i="32"/>
  <c r="G86" i="32" s="1"/>
  <c r="F87" i="32"/>
  <c r="G87" i="32" s="1"/>
  <c r="F88" i="32"/>
  <c r="G88" i="32" s="1"/>
  <c r="F89" i="32"/>
  <c r="G89" i="32" s="1"/>
  <c r="F90" i="32"/>
  <c r="G90" i="32" s="1"/>
  <c r="F91" i="32"/>
  <c r="G91" i="32" s="1"/>
  <c r="F92" i="32"/>
  <c r="G92" i="32" s="1"/>
  <c r="F93" i="32"/>
  <c r="G93" i="32" s="1"/>
  <c r="F94" i="32"/>
  <c r="G94" i="32" s="1"/>
  <c r="F95" i="32"/>
  <c r="G95" i="32" s="1"/>
  <c r="F96" i="32"/>
  <c r="G96" i="32" s="1"/>
  <c r="F97" i="32"/>
  <c r="G97" i="32" s="1"/>
  <c r="F98" i="32"/>
  <c r="G98" i="32" s="1"/>
  <c r="F99" i="32"/>
  <c r="G99" i="32" s="1"/>
  <c r="F100" i="32"/>
  <c r="G100" i="32" s="1"/>
  <c r="F101" i="32"/>
  <c r="G101" i="32" s="1"/>
  <c r="F102" i="32"/>
  <c r="G102" i="32" s="1"/>
  <c r="F103" i="32"/>
  <c r="G103" i="32" s="1"/>
  <c r="F104" i="32"/>
  <c r="G104" i="32" s="1"/>
  <c r="F105" i="32"/>
  <c r="G105" i="32" s="1"/>
  <c r="F106" i="32"/>
  <c r="G106" i="32" s="1"/>
  <c r="F107" i="32"/>
  <c r="G107" i="32" s="1"/>
  <c r="F108" i="32"/>
  <c r="G108" i="32" s="1"/>
  <c r="F109" i="32"/>
  <c r="G109" i="32" s="1"/>
  <c r="F110" i="32"/>
  <c r="G110" i="32" s="1"/>
  <c r="F111" i="32"/>
  <c r="G111" i="32" s="1"/>
  <c r="F112" i="32"/>
  <c r="G112" i="32" s="1"/>
  <c r="F113" i="32"/>
  <c r="G113" i="32" s="1"/>
  <c r="F114" i="32"/>
  <c r="G114" i="32" s="1"/>
  <c r="F115" i="32"/>
  <c r="G115" i="32" s="1"/>
  <c r="F116" i="32"/>
  <c r="G116" i="32" s="1"/>
  <c r="F117" i="32"/>
  <c r="G117" i="32" s="1"/>
  <c r="F118" i="32"/>
  <c r="G118" i="32" s="1"/>
  <c r="F119" i="32"/>
  <c r="G119" i="32" s="1"/>
  <c r="F120" i="32"/>
  <c r="G120" i="32" s="1"/>
  <c r="F121" i="32"/>
  <c r="G121" i="32" s="1"/>
  <c r="F122" i="32"/>
  <c r="G122" i="32" s="1"/>
  <c r="F123" i="32"/>
  <c r="G123" i="32" s="1"/>
  <c r="F124" i="32"/>
  <c r="G124" i="32" s="1"/>
  <c r="F125" i="32"/>
  <c r="G125" i="32" s="1"/>
  <c r="F126" i="32"/>
  <c r="G126" i="32" s="1"/>
  <c r="F127" i="32"/>
  <c r="G127" i="32" s="1"/>
  <c r="F128" i="32"/>
  <c r="G128" i="32" s="1"/>
  <c r="F129" i="32"/>
  <c r="G129" i="32" s="1"/>
  <c r="F130" i="32"/>
  <c r="G130" i="32" s="1"/>
  <c r="F131" i="32"/>
  <c r="G131" i="32" s="1"/>
  <c r="F132" i="32"/>
  <c r="G132" i="32" s="1"/>
  <c r="F133" i="32"/>
  <c r="G133" i="32" s="1"/>
  <c r="F134" i="32"/>
  <c r="G134" i="32" s="1"/>
  <c r="F135" i="32"/>
  <c r="G135" i="32" s="1"/>
  <c r="F136" i="32"/>
  <c r="G136" i="32" s="1"/>
  <c r="F137" i="32"/>
  <c r="G137" i="32" s="1"/>
  <c r="F138" i="32"/>
  <c r="G138" i="32" s="1"/>
  <c r="F139" i="32"/>
  <c r="G139" i="32" s="1"/>
  <c r="F140" i="32"/>
  <c r="G140" i="32" s="1"/>
  <c r="F141" i="32"/>
  <c r="G141" i="32" s="1"/>
  <c r="F142" i="32"/>
  <c r="G142" i="32" s="1"/>
  <c r="F143" i="32"/>
  <c r="G143" i="32" s="1"/>
  <c r="F144" i="32"/>
  <c r="G144" i="32" s="1"/>
  <c r="F145" i="32"/>
  <c r="G145" i="32" s="1"/>
  <c r="F146" i="32"/>
  <c r="G146" i="32" s="1"/>
  <c r="F147" i="32"/>
  <c r="G147" i="32" s="1"/>
  <c r="F148" i="32"/>
  <c r="G148" i="32" s="1"/>
  <c r="F149" i="32"/>
  <c r="G149" i="32" s="1"/>
  <c r="F150" i="32"/>
  <c r="G150" i="32" s="1"/>
  <c r="F151" i="32"/>
  <c r="G151" i="32" s="1"/>
  <c r="F152" i="32"/>
  <c r="G152" i="32" s="1"/>
  <c r="F153" i="32"/>
  <c r="G153" i="32" s="1"/>
  <c r="F154" i="32"/>
  <c r="G154" i="32" s="1"/>
  <c r="F155" i="32"/>
  <c r="G155" i="32" s="1"/>
  <c r="F156" i="32"/>
  <c r="G156" i="32" s="1"/>
  <c r="F157" i="32"/>
  <c r="G157" i="32" s="1"/>
  <c r="F158" i="32"/>
  <c r="G158" i="32" s="1"/>
  <c r="F159" i="32"/>
  <c r="G159" i="32" s="1"/>
  <c r="F160" i="32"/>
  <c r="G160" i="32" s="1"/>
  <c r="F161" i="32"/>
  <c r="G161" i="32" s="1"/>
  <c r="F162" i="32"/>
  <c r="G162" i="32" s="1"/>
  <c r="F163" i="32"/>
  <c r="G163" i="32" s="1"/>
  <c r="F164" i="32"/>
  <c r="G164" i="32" s="1"/>
  <c r="F165" i="32"/>
  <c r="G165" i="32" s="1"/>
  <c r="F166" i="32"/>
  <c r="G166" i="32" s="1"/>
  <c r="F167" i="32"/>
  <c r="G167" i="32" s="1"/>
  <c r="F168" i="32"/>
  <c r="G168" i="32" s="1"/>
  <c r="F169" i="32"/>
  <c r="G169" i="32" s="1"/>
  <c r="F170" i="32"/>
  <c r="G170" i="32" s="1"/>
  <c r="F171" i="32"/>
  <c r="G171" i="32" s="1"/>
  <c r="F172" i="32"/>
  <c r="G172" i="32" s="1"/>
  <c r="F173" i="32"/>
  <c r="G173" i="32" s="1"/>
  <c r="F174" i="32"/>
  <c r="G174" i="32" s="1"/>
  <c r="F175" i="32"/>
  <c r="G175" i="32" s="1"/>
  <c r="F176" i="32"/>
  <c r="G176" i="32" s="1"/>
  <c r="F177" i="32"/>
  <c r="G177" i="32" s="1"/>
  <c r="F178" i="32"/>
  <c r="G178" i="32" s="1"/>
  <c r="F179" i="32"/>
  <c r="G179" i="32" s="1"/>
  <c r="F180" i="32"/>
  <c r="G180" i="32" s="1"/>
  <c r="F181" i="32"/>
  <c r="G181" i="32" s="1"/>
  <c r="F182" i="32"/>
  <c r="G182" i="32" s="1"/>
  <c r="F183" i="32"/>
  <c r="G183" i="32" s="1"/>
  <c r="F184" i="32"/>
  <c r="G184" i="32" s="1"/>
  <c r="F185" i="32"/>
  <c r="G185" i="32" s="1"/>
  <c r="F186" i="32"/>
  <c r="G186" i="32" s="1"/>
  <c r="F187" i="32"/>
  <c r="G187" i="32" s="1"/>
  <c r="F188" i="32"/>
  <c r="G188" i="32" s="1"/>
  <c r="F189" i="32"/>
  <c r="G189" i="32" s="1"/>
  <c r="F190" i="32"/>
  <c r="G190" i="32" s="1"/>
  <c r="F191" i="32"/>
  <c r="G191" i="32" s="1"/>
  <c r="F192" i="32"/>
  <c r="G192" i="32" s="1"/>
  <c r="F193" i="32"/>
  <c r="G193" i="32" s="1"/>
  <c r="F194" i="32"/>
  <c r="G194" i="32" s="1"/>
  <c r="F195" i="32"/>
  <c r="G195" i="32" s="1"/>
  <c r="F196" i="32"/>
  <c r="G196" i="32" s="1"/>
  <c r="F197" i="32"/>
  <c r="G197" i="32" s="1"/>
  <c r="F198" i="32"/>
  <c r="G198" i="32" s="1"/>
  <c r="F199" i="32"/>
  <c r="G199" i="32" s="1"/>
  <c r="F200" i="32"/>
  <c r="G200" i="32" s="1"/>
  <c r="F201" i="32"/>
  <c r="G201" i="32" s="1"/>
  <c r="F202" i="32"/>
  <c r="G202" i="32" s="1"/>
  <c r="F203" i="32"/>
  <c r="G203" i="32" s="1"/>
  <c r="F204" i="32"/>
  <c r="G204" i="32" s="1"/>
  <c r="F205" i="32"/>
  <c r="G205" i="32" s="1"/>
  <c r="F206" i="32"/>
  <c r="G206" i="32" s="1"/>
  <c r="F207" i="32"/>
  <c r="G207" i="32" s="1"/>
  <c r="F208" i="32"/>
  <c r="G208" i="32" s="1"/>
  <c r="F209" i="32"/>
  <c r="G209" i="32" s="1"/>
  <c r="F210" i="32"/>
  <c r="G210" i="32" s="1"/>
  <c r="F211" i="32"/>
  <c r="G211" i="32" s="1"/>
  <c r="F212" i="32"/>
  <c r="G212" i="32" s="1"/>
  <c r="F213" i="32"/>
  <c r="G213" i="32" s="1"/>
  <c r="F214" i="32"/>
  <c r="G214" i="32" s="1"/>
  <c r="F215" i="32"/>
  <c r="G215" i="32" s="1"/>
  <c r="F216" i="32"/>
  <c r="G216" i="32" s="1"/>
  <c r="F217" i="32"/>
  <c r="G217" i="32" s="1"/>
  <c r="F218" i="32"/>
  <c r="G218" i="32" s="1"/>
  <c r="F219" i="32"/>
  <c r="G219" i="32" s="1"/>
  <c r="F220" i="32"/>
  <c r="G220" i="32" s="1"/>
  <c r="F221" i="32"/>
  <c r="G221" i="32" s="1"/>
  <c r="F222" i="32"/>
  <c r="G222" i="32" s="1"/>
  <c r="F223" i="32"/>
  <c r="G223" i="32" s="1"/>
  <c r="F224" i="32"/>
  <c r="G224" i="32" s="1"/>
  <c r="F225" i="32"/>
  <c r="G225" i="32" s="1"/>
  <c r="F226" i="32"/>
  <c r="G226" i="32" s="1"/>
  <c r="F227" i="32"/>
  <c r="G227" i="32" s="1"/>
  <c r="F228" i="32"/>
  <c r="G228" i="32" s="1"/>
  <c r="F229" i="32"/>
  <c r="G229" i="32" s="1"/>
  <c r="F230" i="32"/>
  <c r="G230" i="32" s="1"/>
  <c r="F231" i="32"/>
  <c r="G231" i="32" s="1"/>
  <c r="F232" i="32"/>
  <c r="G232" i="32" s="1"/>
  <c r="F233" i="32"/>
  <c r="G233" i="32" s="1"/>
  <c r="F234" i="32"/>
  <c r="G234" i="32" s="1"/>
  <c r="F235" i="32"/>
  <c r="G235" i="32" s="1"/>
  <c r="F236" i="32"/>
  <c r="G236" i="32" s="1"/>
  <c r="F237" i="32"/>
  <c r="G237" i="32" s="1"/>
  <c r="F238" i="32"/>
  <c r="G238" i="32" s="1"/>
  <c r="F239" i="32"/>
  <c r="G239" i="32" s="1"/>
  <c r="F240" i="32"/>
  <c r="G240" i="32" s="1"/>
  <c r="F241" i="32"/>
  <c r="G241" i="32" s="1"/>
  <c r="F242" i="32"/>
  <c r="G242" i="32" s="1"/>
  <c r="F243" i="32"/>
  <c r="G243" i="32" s="1"/>
  <c r="F244" i="32"/>
  <c r="G244" i="32" s="1"/>
  <c r="F245" i="32"/>
  <c r="G245" i="32" s="1"/>
  <c r="F246" i="32"/>
  <c r="G246" i="32" s="1"/>
  <c r="F247" i="32"/>
  <c r="G247" i="32" s="1"/>
  <c r="F248" i="32"/>
  <c r="G248" i="32" s="1"/>
  <c r="F249" i="32"/>
  <c r="G249" i="32" s="1"/>
  <c r="F250" i="32"/>
  <c r="G250" i="32" s="1"/>
  <c r="F251" i="32"/>
  <c r="G251" i="32" s="1"/>
  <c r="F252" i="32"/>
  <c r="G252" i="32" s="1"/>
  <c r="F253" i="32"/>
  <c r="G253" i="32" s="1"/>
  <c r="F254" i="32"/>
  <c r="G254" i="32" s="1"/>
  <c r="F255" i="32"/>
  <c r="G255" i="32" s="1"/>
  <c r="F256" i="32"/>
  <c r="G256" i="32" s="1"/>
  <c r="F257" i="32"/>
  <c r="G257" i="32" s="1"/>
  <c r="F258" i="32"/>
  <c r="G258" i="32" s="1"/>
  <c r="F259" i="32"/>
  <c r="G259" i="32" s="1"/>
  <c r="F260" i="32"/>
  <c r="G260" i="32" s="1"/>
  <c r="F261" i="32"/>
  <c r="G261" i="32" s="1"/>
  <c r="F262" i="32"/>
  <c r="G262" i="32" s="1"/>
  <c r="F263" i="32"/>
  <c r="G263" i="32" s="1"/>
  <c r="F264" i="32"/>
  <c r="G264" i="32" s="1"/>
  <c r="F265" i="32"/>
  <c r="G265" i="32" s="1"/>
  <c r="F266" i="32"/>
  <c r="G266" i="32" s="1"/>
  <c r="F267" i="32"/>
  <c r="G267" i="32" s="1"/>
  <c r="F268" i="32"/>
  <c r="G268" i="32" s="1"/>
  <c r="F269" i="32"/>
  <c r="G269" i="32" s="1"/>
  <c r="F270" i="32"/>
  <c r="G270" i="32" s="1"/>
  <c r="F271" i="32"/>
  <c r="G271" i="32" s="1"/>
  <c r="F272" i="32"/>
  <c r="G272" i="32" s="1"/>
  <c r="F273" i="32"/>
  <c r="G273" i="32" s="1"/>
  <c r="F282" i="32"/>
  <c r="G282" i="32" s="1"/>
  <c r="F283" i="32"/>
  <c r="G283" i="32" s="1"/>
  <c r="F284" i="32"/>
  <c r="G284" i="32" s="1"/>
  <c r="F285" i="32"/>
  <c r="G285" i="32" s="1"/>
  <c r="F286" i="32"/>
  <c r="G286" i="32" s="1"/>
  <c r="F287" i="32"/>
  <c r="G287" i="32" s="1"/>
  <c r="F288" i="32"/>
  <c r="G288" i="32" s="1"/>
  <c r="F289" i="32"/>
  <c r="G289" i="32" s="1"/>
  <c r="F290" i="32"/>
  <c r="G290" i="32" s="1"/>
  <c r="F291" i="32"/>
  <c r="G291" i="32" s="1"/>
  <c r="F292" i="32"/>
  <c r="G292" i="32" s="1"/>
  <c r="F293" i="32"/>
  <c r="G293" i="32" s="1"/>
  <c r="F294" i="32"/>
  <c r="G294" i="32" s="1"/>
  <c r="F295" i="32"/>
  <c r="G295" i="32" s="1"/>
  <c r="F296" i="32"/>
  <c r="G296" i="32" s="1"/>
  <c r="F297" i="32"/>
  <c r="G297" i="32" s="1"/>
  <c r="F303" i="32"/>
  <c r="G303" i="32" s="1"/>
  <c r="F304" i="32"/>
  <c r="G304" i="32" s="1"/>
  <c r="F305" i="32"/>
  <c r="G305" i="32" s="1"/>
  <c r="F306" i="32"/>
  <c r="G306" i="32" s="1"/>
  <c r="F307" i="32"/>
  <c r="G307" i="32" s="1"/>
  <c r="F308" i="32"/>
  <c r="G308" i="32" s="1"/>
  <c r="F309" i="32"/>
  <c r="G309" i="32" s="1"/>
  <c r="F310" i="32"/>
  <c r="G310" i="32" s="1"/>
  <c r="F311" i="32"/>
  <c r="G311" i="32" s="1"/>
  <c r="F312" i="32"/>
  <c r="G312" i="32" s="1"/>
  <c r="F313" i="32"/>
  <c r="G313" i="32" s="1"/>
  <c r="F314" i="32"/>
  <c r="G314" i="32" s="1"/>
  <c r="F315" i="32"/>
  <c r="G315" i="32" s="1"/>
  <c r="F316" i="32"/>
  <c r="G316" i="32" s="1"/>
  <c r="F317" i="32"/>
  <c r="G317" i="32" s="1"/>
  <c r="F318" i="32"/>
  <c r="G318" i="32" s="1"/>
  <c r="F319" i="32"/>
  <c r="G319" i="32" s="1"/>
  <c r="F320" i="32"/>
  <c r="G320" i="32" s="1"/>
  <c r="F321" i="32"/>
  <c r="G321" i="32" s="1"/>
  <c r="F322" i="32"/>
  <c r="G322" i="32" s="1"/>
  <c r="F323" i="32"/>
  <c r="G323" i="32" s="1"/>
  <c r="F324" i="32"/>
  <c r="G324" i="32" s="1"/>
  <c r="F325" i="32"/>
  <c r="G325" i="32" s="1"/>
  <c r="F326" i="32"/>
  <c r="G326" i="32" s="1"/>
  <c r="F327" i="32"/>
  <c r="G327" i="32" s="1"/>
  <c r="F328" i="32"/>
  <c r="G328" i="32" s="1"/>
  <c r="F329" i="32"/>
  <c r="G329" i="32" s="1"/>
  <c r="F330" i="32"/>
  <c r="G330" i="32" s="1"/>
  <c r="F331" i="32"/>
  <c r="G331" i="32" s="1"/>
  <c r="F332" i="32"/>
  <c r="G332" i="32" s="1"/>
  <c r="F333" i="32"/>
  <c r="G333" i="32" s="1"/>
  <c r="F334" i="32"/>
  <c r="G334" i="32" s="1"/>
  <c r="F335" i="32"/>
  <c r="G335" i="32" s="1"/>
  <c r="F336" i="32"/>
  <c r="G336" i="32" s="1"/>
  <c r="F337" i="32"/>
  <c r="G337" i="32" s="1"/>
  <c r="F338" i="32"/>
  <c r="G338" i="32" s="1"/>
  <c r="F339" i="32"/>
  <c r="G339" i="32" s="1"/>
  <c r="F340" i="32"/>
  <c r="G340" i="32" s="1"/>
  <c r="F341" i="32"/>
  <c r="G341" i="32" s="1"/>
  <c r="F342" i="32"/>
  <c r="G342" i="32" s="1"/>
  <c r="F343" i="32"/>
  <c r="G343" i="32" s="1"/>
  <c r="F344" i="32"/>
  <c r="G344" i="32" s="1"/>
  <c r="F345" i="32"/>
  <c r="G345" i="32" s="1"/>
  <c r="F346" i="32"/>
  <c r="G346" i="32" s="1"/>
  <c r="F347" i="32"/>
  <c r="G347" i="32" s="1"/>
  <c r="F348" i="32"/>
  <c r="G348" i="32" s="1"/>
  <c r="F349" i="32"/>
  <c r="G349" i="32" s="1"/>
  <c r="F350" i="32"/>
  <c r="G350" i="32" s="1"/>
  <c r="F351" i="32"/>
  <c r="G351" i="32" s="1"/>
  <c r="F352" i="32"/>
  <c r="G352" i="32" s="1"/>
  <c r="F353" i="32"/>
  <c r="G353" i="32" s="1"/>
  <c r="F354" i="32"/>
  <c r="G354" i="32" s="1"/>
  <c r="F355" i="32"/>
  <c r="G355" i="32" s="1"/>
  <c r="F356" i="32"/>
  <c r="G356" i="32" s="1"/>
  <c r="F357" i="32"/>
  <c r="G357" i="32" s="1"/>
  <c r="F358" i="32"/>
  <c r="G358" i="32" s="1"/>
  <c r="F359" i="32"/>
  <c r="G359" i="32" s="1"/>
  <c r="F360" i="32"/>
  <c r="G360" i="32" s="1"/>
  <c r="F361" i="32"/>
  <c r="G361" i="32" s="1"/>
  <c r="F362" i="32"/>
  <c r="G362" i="32" s="1"/>
  <c r="F363" i="32"/>
  <c r="G363" i="32" s="1"/>
  <c r="F364" i="32"/>
  <c r="G364" i="32" s="1"/>
  <c r="F365" i="32"/>
  <c r="G365" i="32" s="1"/>
  <c r="F366" i="32"/>
  <c r="G366" i="32" s="1"/>
  <c r="F367" i="32"/>
  <c r="G367" i="32" s="1"/>
  <c r="F368" i="32"/>
  <c r="G368" i="32" s="1"/>
  <c r="F369" i="32"/>
  <c r="G369" i="32" s="1"/>
  <c r="F370" i="32"/>
  <c r="G370" i="32" s="1"/>
  <c r="F371" i="32"/>
  <c r="G371" i="32" s="1"/>
  <c r="F372" i="32"/>
  <c r="G372" i="32" s="1"/>
  <c r="F373" i="32"/>
  <c r="G373" i="32" s="1"/>
  <c r="F374" i="32"/>
  <c r="G374" i="32" s="1"/>
  <c r="F375" i="32"/>
  <c r="G375" i="32" s="1"/>
  <c r="F376" i="32"/>
  <c r="G376" i="32" s="1"/>
  <c r="F377" i="32"/>
  <c r="G377" i="32" s="1"/>
  <c r="F378" i="32"/>
  <c r="G378" i="32" s="1"/>
  <c r="F379" i="32"/>
  <c r="G379" i="32" s="1"/>
  <c r="F380" i="32"/>
  <c r="G380" i="32" s="1"/>
  <c r="F381" i="32"/>
  <c r="G381" i="32" s="1"/>
  <c r="F382" i="32"/>
  <c r="G382" i="32" s="1"/>
  <c r="F383" i="32"/>
  <c r="G383" i="32" s="1"/>
  <c r="F384" i="32"/>
  <c r="G384" i="32" s="1"/>
  <c r="F385" i="32"/>
  <c r="G385" i="32" s="1"/>
  <c r="F386" i="32"/>
  <c r="G386" i="32" s="1"/>
  <c r="F387" i="32"/>
  <c r="G387" i="32" s="1"/>
  <c r="F388" i="32"/>
  <c r="G388" i="32" s="1"/>
  <c r="F389" i="32"/>
  <c r="G389" i="32" s="1"/>
  <c r="F390" i="32"/>
  <c r="G390" i="32" s="1"/>
  <c r="F391" i="32"/>
  <c r="G391" i="32" s="1"/>
  <c r="F392" i="32"/>
  <c r="G392" i="32" s="1"/>
  <c r="F393" i="32"/>
  <c r="G393" i="32" s="1"/>
  <c r="F394" i="32"/>
  <c r="G394" i="32" s="1"/>
  <c r="F395" i="32"/>
  <c r="G395" i="32" s="1"/>
  <c r="F396" i="32"/>
  <c r="G396" i="32" s="1"/>
  <c r="F397" i="32"/>
  <c r="G397" i="32" s="1"/>
  <c r="F398" i="32"/>
  <c r="G398" i="32" s="1"/>
  <c r="F399" i="32"/>
  <c r="G399" i="32" s="1"/>
  <c r="F400" i="32"/>
  <c r="G400" i="32" s="1"/>
  <c r="F401" i="32"/>
  <c r="G401" i="32" s="1"/>
  <c r="F402" i="32"/>
  <c r="G402" i="32" s="1"/>
  <c r="F403" i="32"/>
  <c r="G403" i="32" s="1"/>
  <c r="F404" i="32"/>
  <c r="G404" i="32" s="1"/>
  <c r="F405" i="32"/>
  <c r="G405" i="32" s="1"/>
  <c r="F406" i="32"/>
  <c r="G406" i="32" s="1"/>
  <c r="F407" i="32"/>
  <c r="G407" i="32" s="1"/>
  <c r="F408" i="32"/>
  <c r="G408" i="32" s="1"/>
  <c r="F409" i="32"/>
  <c r="G409" i="32" s="1"/>
  <c r="F410" i="32"/>
  <c r="G410" i="32" s="1"/>
  <c r="F411" i="32"/>
  <c r="G411" i="32" s="1"/>
  <c r="F412" i="32"/>
  <c r="G412" i="32" s="1"/>
  <c r="F413" i="32"/>
  <c r="G413" i="32" s="1"/>
  <c r="F414" i="32"/>
  <c r="G414" i="32" s="1"/>
  <c r="F415" i="32"/>
  <c r="G415" i="32" s="1"/>
  <c r="F416" i="32"/>
  <c r="G416" i="32" s="1"/>
  <c r="F417" i="32"/>
  <c r="G417" i="32" s="1"/>
  <c r="F418" i="32"/>
  <c r="G418" i="32" s="1"/>
  <c r="F419" i="32"/>
  <c r="G419" i="32" s="1"/>
  <c r="F420" i="32"/>
  <c r="G420" i="32" s="1"/>
  <c r="F421" i="32"/>
  <c r="G421" i="32" s="1"/>
  <c r="F422" i="32"/>
  <c r="G422" i="32" s="1"/>
  <c r="F423" i="32"/>
  <c r="G423" i="32" s="1"/>
  <c r="F424" i="32"/>
  <c r="G424" i="32" s="1"/>
  <c r="F425" i="32"/>
  <c r="G425" i="32" s="1"/>
  <c r="F426" i="32"/>
  <c r="G426" i="32" s="1"/>
  <c r="F427" i="32"/>
  <c r="G427" i="32" s="1"/>
  <c r="F428" i="32"/>
  <c r="G428" i="32" s="1"/>
  <c r="F429" i="32"/>
  <c r="G429" i="32" s="1"/>
  <c r="F430" i="32"/>
  <c r="G430" i="32" s="1"/>
  <c r="F431" i="32"/>
  <c r="G431" i="32" s="1"/>
  <c r="F432" i="32"/>
  <c r="G432" i="32" s="1"/>
  <c r="F433" i="32"/>
  <c r="G433" i="32" s="1"/>
  <c r="F434" i="32"/>
  <c r="G434" i="32" s="1"/>
  <c r="F435" i="32"/>
  <c r="G435" i="32" s="1"/>
  <c r="F436" i="32"/>
  <c r="G436" i="32" s="1"/>
  <c r="F437" i="32"/>
  <c r="G437" i="32" s="1"/>
  <c r="F438" i="32"/>
  <c r="G438" i="32" s="1"/>
  <c r="F439" i="32"/>
  <c r="G439" i="32" s="1"/>
  <c r="F440" i="32"/>
  <c r="G440" i="32" s="1"/>
  <c r="F441" i="32"/>
  <c r="G441" i="32" s="1"/>
  <c r="F442" i="32"/>
  <c r="G442" i="32" s="1"/>
  <c r="F443" i="32"/>
  <c r="G443" i="32" s="1"/>
  <c r="F444" i="32"/>
  <c r="G444" i="32" s="1"/>
  <c r="F445" i="32"/>
  <c r="G445" i="32" s="1"/>
  <c r="F446" i="32"/>
  <c r="G446" i="32" s="1"/>
  <c r="F447" i="32"/>
  <c r="G447" i="32" s="1"/>
  <c r="F448" i="32"/>
  <c r="G448" i="32" s="1"/>
  <c r="F449" i="32"/>
  <c r="G449" i="32" s="1"/>
  <c r="F450" i="32"/>
  <c r="G450" i="32" s="1"/>
  <c r="F451" i="32"/>
  <c r="G451" i="32" s="1"/>
  <c r="F452" i="32"/>
  <c r="G452" i="32" s="1"/>
  <c r="F453" i="32"/>
  <c r="G453" i="32" s="1"/>
  <c r="F454" i="32"/>
  <c r="G454" i="32" s="1"/>
  <c r="F455" i="32"/>
  <c r="G455" i="32" s="1"/>
  <c r="F456" i="32"/>
  <c r="G456" i="32" s="1"/>
  <c r="F457" i="32"/>
  <c r="G457" i="32" s="1"/>
  <c r="F458" i="32"/>
  <c r="G458" i="32" s="1"/>
  <c r="F459" i="32"/>
  <c r="G459" i="32" s="1"/>
  <c r="F460" i="32"/>
  <c r="G460" i="32" s="1"/>
  <c r="F461" i="32"/>
  <c r="G461" i="32" s="1"/>
  <c r="F462" i="32"/>
  <c r="G462" i="32" s="1"/>
  <c r="F463" i="32"/>
  <c r="G463" i="32" s="1"/>
  <c r="F464" i="32"/>
  <c r="G464" i="32" s="1"/>
  <c r="F465" i="32"/>
  <c r="G465" i="32" s="1"/>
  <c r="F466" i="32"/>
  <c r="G466" i="32" s="1"/>
  <c r="F467" i="32"/>
  <c r="G467" i="32" s="1"/>
  <c r="F468" i="32"/>
  <c r="G468" i="32" s="1"/>
  <c r="F469" i="32"/>
  <c r="G469" i="32" s="1"/>
  <c r="F470" i="32"/>
  <c r="G470" i="32" s="1"/>
  <c r="F471" i="32"/>
  <c r="G471" i="32" s="1"/>
  <c r="F472" i="32"/>
  <c r="G472" i="32" s="1"/>
  <c r="F473" i="32"/>
  <c r="G473" i="32" s="1"/>
  <c r="F474" i="32"/>
  <c r="G474" i="32" s="1"/>
  <c r="F475" i="32"/>
  <c r="G475" i="32" s="1"/>
  <c r="F476" i="32"/>
  <c r="G476" i="32" s="1"/>
  <c r="F477" i="32"/>
  <c r="G477" i="32" s="1"/>
  <c r="F478" i="32"/>
  <c r="G478" i="32" s="1"/>
  <c r="F479" i="32"/>
  <c r="G479" i="32" s="1"/>
  <c r="F480" i="32"/>
  <c r="G480" i="32" s="1"/>
  <c r="F481" i="32"/>
  <c r="G481" i="32" s="1"/>
  <c r="F482" i="32"/>
  <c r="G482" i="32" s="1"/>
  <c r="F483" i="32"/>
  <c r="G483" i="32" s="1"/>
  <c r="F484" i="32"/>
  <c r="G484" i="32" s="1"/>
  <c r="F485" i="32"/>
  <c r="G485" i="32" s="1"/>
  <c r="F486" i="32"/>
  <c r="G486" i="32" s="1"/>
  <c r="F487" i="32"/>
  <c r="G487" i="32" s="1"/>
  <c r="F488" i="32"/>
  <c r="G488" i="32" s="1"/>
  <c r="F489" i="32"/>
  <c r="G489" i="32" s="1"/>
  <c r="F490" i="32"/>
  <c r="G490" i="32" s="1"/>
  <c r="F491" i="32"/>
  <c r="G491" i="32" s="1"/>
  <c r="F492" i="32"/>
  <c r="G492" i="32" s="1"/>
  <c r="F493" i="32"/>
  <c r="G493" i="32" s="1"/>
  <c r="F494" i="32"/>
  <c r="G494" i="32" s="1"/>
  <c r="F495" i="32"/>
  <c r="G495" i="32" s="1"/>
  <c r="F496" i="32"/>
  <c r="G496" i="32" s="1"/>
  <c r="F497" i="32"/>
  <c r="G497" i="32" s="1"/>
  <c r="F498" i="32"/>
  <c r="G498" i="32" s="1"/>
  <c r="F499" i="32"/>
  <c r="G499" i="32" s="1"/>
  <c r="F500" i="32"/>
  <c r="G500" i="32" s="1"/>
  <c r="F501" i="32"/>
  <c r="G501" i="32" s="1"/>
  <c r="F502" i="32"/>
  <c r="G502" i="32" s="1"/>
  <c r="F503" i="32"/>
  <c r="G503" i="32" s="1"/>
  <c r="F504" i="32"/>
  <c r="G504" i="32" s="1"/>
  <c r="F505" i="32"/>
  <c r="G505" i="32" s="1"/>
  <c r="F506" i="32"/>
  <c r="G506" i="32" s="1"/>
  <c r="F507" i="32"/>
  <c r="G507" i="32" s="1"/>
  <c r="F508" i="32"/>
  <c r="G508" i="32" s="1"/>
  <c r="F509" i="32"/>
  <c r="G509" i="32" s="1"/>
  <c r="F510" i="32"/>
  <c r="G510" i="32" s="1"/>
  <c r="F511" i="32"/>
  <c r="G511" i="32" s="1"/>
  <c r="F512" i="32"/>
  <c r="G512" i="32" s="1"/>
  <c r="F513" i="32"/>
  <c r="G513" i="32" s="1"/>
  <c r="F514" i="32"/>
  <c r="G514" i="32" s="1"/>
  <c r="F515" i="32"/>
  <c r="G515" i="32" s="1"/>
  <c r="F516" i="32"/>
  <c r="G516" i="32" s="1"/>
  <c r="F517" i="32"/>
  <c r="G517" i="32" s="1"/>
  <c r="F518" i="32"/>
  <c r="G518" i="32" s="1"/>
  <c r="F519" i="32"/>
  <c r="G519" i="32" s="1"/>
  <c r="F520" i="32"/>
  <c r="G520" i="32" s="1"/>
  <c r="F521" i="32"/>
  <c r="G521" i="32" s="1"/>
  <c r="F522" i="32"/>
  <c r="G522" i="32" s="1"/>
  <c r="F523" i="32"/>
  <c r="G523" i="32" s="1"/>
  <c r="F524" i="32"/>
  <c r="G524" i="32" s="1"/>
  <c r="F525" i="32"/>
  <c r="G525" i="32" s="1"/>
  <c r="F526" i="32"/>
  <c r="G526" i="32" s="1"/>
  <c r="F527" i="32"/>
  <c r="G527" i="32" s="1"/>
  <c r="F528" i="32"/>
  <c r="G528" i="32" s="1"/>
  <c r="F529" i="32"/>
  <c r="G529" i="32" s="1"/>
  <c r="F530" i="32"/>
  <c r="G530" i="32" s="1"/>
  <c r="F531" i="32"/>
  <c r="G531" i="32" s="1"/>
  <c r="F532" i="32"/>
  <c r="G532" i="32" s="1"/>
  <c r="F533" i="32"/>
  <c r="G533" i="32" s="1"/>
  <c r="F534" i="32"/>
  <c r="G534" i="32" s="1"/>
  <c r="F535" i="32"/>
  <c r="G535" i="32" s="1"/>
  <c r="F536" i="32"/>
  <c r="G536" i="32" s="1"/>
  <c r="F537" i="32"/>
  <c r="G537" i="32" s="1"/>
  <c r="F538" i="32"/>
  <c r="G538" i="32" s="1"/>
  <c r="F539" i="32"/>
  <c r="G539" i="32" s="1"/>
  <c r="F540" i="32"/>
  <c r="G540" i="32" s="1"/>
  <c r="F541" i="32"/>
  <c r="G541" i="32" s="1"/>
  <c r="F542" i="32"/>
  <c r="G542" i="32" s="1"/>
  <c r="F543" i="32"/>
  <c r="G543" i="32" s="1"/>
  <c r="F544" i="32"/>
  <c r="G544" i="32" s="1"/>
  <c r="F545" i="32"/>
  <c r="G545" i="32" s="1"/>
  <c r="F546" i="32"/>
  <c r="G546" i="32" s="1"/>
  <c r="F547" i="32"/>
  <c r="G547" i="32" s="1"/>
  <c r="F548" i="32"/>
  <c r="G548" i="32" s="1"/>
  <c r="F549" i="32"/>
  <c r="G549" i="32" s="1"/>
  <c r="F550" i="32"/>
  <c r="G550" i="32" s="1"/>
  <c r="F551" i="32"/>
  <c r="G551" i="32" s="1"/>
  <c r="F552" i="32"/>
  <c r="G552" i="32" s="1"/>
  <c r="F553" i="32"/>
  <c r="G553" i="32" s="1"/>
  <c r="F554" i="32"/>
  <c r="G554" i="32" s="1"/>
  <c r="F555" i="32"/>
  <c r="G555" i="32" s="1"/>
  <c r="F556" i="32"/>
  <c r="G556" i="32" s="1"/>
  <c r="F557" i="32"/>
  <c r="G557" i="32" s="1"/>
  <c r="F558" i="32"/>
  <c r="G558" i="32" s="1"/>
  <c r="F559" i="32"/>
  <c r="G559" i="32" s="1"/>
  <c r="F560" i="32"/>
  <c r="G560" i="32" s="1"/>
  <c r="F561" i="32"/>
  <c r="G561" i="32" s="1"/>
  <c r="F562" i="32"/>
  <c r="G562" i="32" s="1"/>
  <c r="F563" i="32"/>
  <c r="G563" i="32" s="1"/>
  <c r="F564" i="32"/>
  <c r="G564" i="32" s="1"/>
  <c r="F565" i="32"/>
  <c r="G565" i="32" s="1"/>
  <c r="F566" i="32"/>
  <c r="G566" i="32" s="1"/>
  <c r="F567" i="32"/>
  <c r="G567" i="32" s="1"/>
  <c r="F568" i="32"/>
  <c r="G568" i="32" s="1"/>
  <c r="F569" i="32"/>
  <c r="G569" i="32" s="1"/>
  <c r="F570" i="32"/>
  <c r="G570" i="32" s="1"/>
  <c r="F571" i="32"/>
  <c r="G571" i="32" s="1"/>
  <c r="F572" i="32"/>
  <c r="G572" i="32" s="1"/>
  <c r="F573" i="32"/>
  <c r="G573" i="32" s="1"/>
  <c r="F574" i="32"/>
  <c r="G574" i="32" s="1"/>
  <c r="F575" i="32"/>
  <c r="G575" i="32" s="1"/>
  <c r="F576" i="32"/>
  <c r="G576" i="32" s="1"/>
  <c r="F577" i="32"/>
  <c r="G577" i="32" s="1"/>
  <c r="F578" i="32"/>
  <c r="G578" i="32" s="1"/>
  <c r="F579" i="32"/>
  <c r="G579" i="32" s="1"/>
  <c r="F580" i="32"/>
  <c r="G580" i="32" s="1"/>
  <c r="F581" i="32"/>
  <c r="G581" i="32" s="1"/>
  <c r="F582" i="32"/>
  <c r="G582" i="32" s="1"/>
  <c r="F583" i="32"/>
  <c r="G583" i="32" s="1"/>
  <c r="F584" i="32"/>
  <c r="G584" i="32" s="1"/>
  <c r="F585" i="32"/>
  <c r="G585" i="32" s="1"/>
  <c r="F586" i="32"/>
  <c r="G586" i="32" s="1"/>
  <c r="F587" i="32"/>
  <c r="G587" i="32" s="1"/>
  <c r="F588" i="32"/>
  <c r="G588" i="32" s="1"/>
  <c r="F589" i="32"/>
  <c r="G589" i="32" s="1"/>
  <c r="F590" i="32"/>
  <c r="G590" i="32" s="1"/>
  <c r="F593" i="32"/>
  <c r="G593" i="32" s="1"/>
  <c r="F594" i="32"/>
  <c r="G594" i="32" s="1"/>
  <c r="F595" i="32"/>
  <c r="G595" i="32" s="1"/>
  <c r="F596" i="32"/>
  <c r="G596" i="32" s="1"/>
  <c r="F597" i="32"/>
  <c r="G597" i="32" s="1"/>
  <c r="F598" i="32"/>
  <c r="G598" i="32" s="1"/>
  <c r="F599" i="32"/>
  <c r="G599" i="32" s="1"/>
  <c r="F600" i="32"/>
  <c r="G600" i="32" s="1"/>
  <c r="F601" i="32"/>
  <c r="G601" i="32" s="1"/>
  <c r="F602" i="32"/>
  <c r="G602" i="32" s="1"/>
  <c r="F603" i="32"/>
  <c r="G603" i="32" s="1"/>
  <c r="F604" i="32"/>
  <c r="G604" i="32" s="1"/>
  <c r="F605" i="32"/>
  <c r="G605" i="32" s="1"/>
  <c r="F606" i="32"/>
  <c r="G606" i="32" s="1"/>
  <c r="F607" i="32"/>
  <c r="G607" i="32" s="1"/>
  <c r="F608" i="32"/>
  <c r="G608" i="32" s="1"/>
  <c r="F609" i="32"/>
  <c r="G609" i="32" s="1"/>
  <c r="F610" i="32"/>
  <c r="G610" i="32" s="1"/>
  <c r="F611" i="32"/>
  <c r="G611" i="32" s="1"/>
  <c r="F612" i="32"/>
  <c r="G612" i="32" s="1"/>
  <c r="F613" i="32"/>
  <c r="G613" i="32" s="1"/>
  <c r="F614" i="32"/>
  <c r="G614" i="32" s="1"/>
  <c r="F615" i="32"/>
  <c r="G615" i="32" s="1"/>
  <c r="F616" i="32"/>
  <c r="G616" i="32" s="1"/>
  <c r="F617" i="32"/>
  <c r="G617" i="32" s="1"/>
  <c r="F618" i="32"/>
  <c r="G618" i="32" s="1"/>
  <c r="F619" i="32"/>
  <c r="G619" i="32" s="1"/>
  <c r="F620" i="32"/>
  <c r="G620" i="32" s="1"/>
  <c r="F621" i="32"/>
  <c r="G621" i="32" s="1"/>
  <c r="F622" i="32"/>
  <c r="G622" i="32" s="1"/>
  <c r="F623" i="32"/>
  <c r="G623" i="32" s="1"/>
  <c r="F624" i="32"/>
  <c r="G624" i="32" s="1"/>
  <c r="F625" i="32"/>
  <c r="G625" i="32" s="1"/>
  <c r="F626" i="32"/>
  <c r="G626" i="32" s="1"/>
  <c r="F627" i="32"/>
  <c r="G627" i="32" s="1"/>
  <c r="F628" i="32"/>
  <c r="G628" i="32" s="1"/>
  <c r="F629" i="32"/>
  <c r="G629" i="32" s="1"/>
  <c r="F630" i="32"/>
  <c r="G630" i="32" s="1"/>
  <c r="F631" i="32"/>
  <c r="G631" i="32" s="1"/>
  <c r="F632" i="32"/>
  <c r="G632" i="32" s="1"/>
  <c r="F633" i="32"/>
  <c r="G633" i="32" s="1"/>
  <c r="F634" i="32"/>
  <c r="G634" i="32" s="1"/>
  <c r="F635" i="32"/>
  <c r="G635" i="32" s="1"/>
  <c r="F636" i="32"/>
  <c r="G636" i="32" s="1"/>
  <c r="F637" i="32"/>
  <c r="G637" i="32" s="1"/>
  <c r="F638" i="32"/>
  <c r="G638" i="32" s="1"/>
  <c r="F639" i="32"/>
  <c r="G639" i="32" s="1"/>
  <c r="F640" i="32"/>
  <c r="G640" i="32" s="1"/>
  <c r="F641" i="32"/>
  <c r="G641" i="32" s="1"/>
  <c r="F642" i="32"/>
  <c r="G642" i="32" s="1"/>
  <c r="F643" i="32"/>
  <c r="G643" i="32" s="1"/>
  <c r="F644" i="32"/>
  <c r="G644" i="32" s="1"/>
  <c r="F645" i="32"/>
  <c r="G645" i="32" s="1"/>
  <c r="F646" i="32"/>
  <c r="G646" i="32" s="1"/>
  <c r="F647" i="32"/>
  <c r="G647" i="32" s="1"/>
  <c r="F648" i="32"/>
  <c r="G648" i="32" s="1"/>
  <c r="F649" i="32"/>
  <c r="G649" i="32" s="1"/>
  <c r="F650" i="32"/>
  <c r="G650" i="32" s="1"/>
  <c r="F651" i="32"/>
  <c r="G651" i="32" s="1"/>
  <c r="F652" i="32"/>
  <c r="G652" i="32" s="1"/>
  <c r="F653" i="32"/>
  <c r="G653" i="32" s="1"/>
  <c r="F654" i="32"/>
  <c r="G654" i="32" s="1"/>
  <c r="F655" i="32"/>
  <c r="G655" i="32" s="1"/>
  <c r="F656" i="32"/>
  <c r="G656" i="32" s="1"/>
  <c r="F657" i="32"/>
  <c r="G657" i="32" s="1"/>
  <c r="F658" i="32"/>
  <c r="G658" i="32" s="1"/>
  <c r="F659" i="32"/>
  <c r="G659" i="32" s="1"/>
  <c r="F660" i="32"/>
  <c r="G660" i="32" s="1"/>
  <c r="F661" i="32"/>
  <c r="G661" i="32" s="1"/>
  <c r="F662" i="32"/>
  <c r="G662" i="32" s="1"/>
  <c r="F663" i="32"/>
  <c r="G663" i="32" s="1"/>
  <c r="F664" i="32"/>
  <c r="G664" i="32" s="1"/>
  <c r="F665" i="32"/>
  <c r="G665" i="32" s="1"/>
  <c r="F666" i="32"/>
  <c r="G666" i="32" s="1"/>
  <c r="F667" i="32"/>
  <c r="G667" i="32" s="1"/>
  <c r="F668" i="32"/>
  <c r="G668" i="32" s="1"/>
  <c r="F669" i="32"/>
  <c r="G669" i="32" s="1"/>
  <c r="F670" i="32"/>
  <c r="G670" i="32" s="1"/>
  <c r="F671" i="32"/>
  <c r="G671" i="32" s="1"/>
  <c r="F672" i="32"/>
  <c r="G672" i="32" s="1"/>
  <c r="F673" i="32"/>
  <c r="G673" i="32" s="1"/>
  <c r="F674" i="32"/>
  <c r="G674" i="32" s="1"/>
  <c r="F675" i="32"/>
  <c r="G675" i="32" s="1"/>
  <c r="F676" i="32"/>
  <c r="G676" i="32" s="1"/>
  <c r="F677" i="32"/>
  <c r="G677" i="32" s="1"/>
  <c r="F678" i="32"/>
  <c r="G678" i="32" s="1"/>
  <c r="F679" i="32"/>
  <c r="G679" i="32" s="1"/>
  <c r="F680" i="32"/>
  <c r="G680" i="32" s="1"/>
  <c r="F681" i="32"/>
  <c r="G681" i="32" s="1"/>
  <c r="F682" i="32"/>
  <c r="G682" i="32" s="1"/>
  <c r="F683" i="32"/>
  <c r="G683" i="32" s="1"/>
  <c r="F684" i="32"/>
  <c r="G684" i="32" s="1"/>
  <c r="F685" i="32"/>
  <c r="G685" i="32" s="1"/>
  <c r="F20" i="39" l="1"/>
  <c r="QC9" i="37" s="1"/>
  <c r="E20" i="39"/>
  <c r="QB9" i="37" s="1"/>
  <c r="ID9" i="37"/>
  <c r="L28" i="3"/>
  <c r="KA2" i="37" s="1"/>
  <c r="IK2" i="37"/>
  <c r="F18" i="39"/>
  <c r="QC7" i="37" s="1"/>
  <c r="E18" i="39"/>
  <c r="QB7" i="37" s="1"/>
  <c r="ID7" i="37"/>
  <c r="E30" i="39"/>
  <c r="QB19" i="37" s="1"/>
  <c r="F30" i="39"/>
  <c r="QC19" i="37" s="1"/>
  <c r="ID19" i="37"/>
  <c r="F32" i="39"/>
  <c r="QC21" i="37" s="1"/>
  <c r="E32" i="39"/>
  <c r="QB21" i="37" s="1"/>
  <c r="ID21" i="37"/>
  <c r="O28" i="3"/>
  <c r="KD2" i="37" s="1"/>
  <c r="IN2" i="37"/>
  <c r="ID3" i="37"/>
  <c r="F14" i="39"/>
  <c r="QC3" i="37" s="1"/>
  <c r="R28" i="3"/>
  <c r="KG2" i="37" s="1"/>
  <c r="IQ2" i="37"/>
  <c r="E14" i="39"/>
  <c r="QB3" i="37" s="1"/>
  <c r="E23" i="39"/>
  <c r="QB12" i="37" s="1"/>
  <c r="F23" i="39"/>
  <c r="QC12" i="37" s="1"/>
  <c r="ID12" i="37"/>
  <c r="U28" i="3"/>
  <c r="KJ2" i="37" s="1"/>
  <c r="IT2" i="37"/>
  <c r="F16" i="39"/>
  <c r="QC5" i="37" s="1"/>
  <c r="E16" i="39"/>
  <c r="QB5" i="37" s="1"/>
  <c r="ID5" i="37"/>
  <c r="X28" i="3"/>
  <c r="KM2" i="37" s="1"/>
  <c r="IW2" i="37"/>
  <c r="E31" i="39"/>
  <c r="QB20" i="37" s="1"/>
  <c r="F31" i="39"/>
  <c r="QC20" i="37" s="1"/>
  <c r="ID20" i="37"/>
  <c r="F19" i="39"/>
  <c r="QC8" i="37" s="1"/>
  <c r="E19" i="39"/>
  <c r="QB8" i="37" s="1"/>
  <c r="ID8" i="37"/>
  <c r="F26" i="39"/>
  <c r="QC15" i="37" s="1"/>
  <c r="E26" i="39"/>
  <c r="QB15" i="37" s="1"/>
  <c r="ID15" i="37"/>
  <c r="F27" i="39"/>
  <c r="QC16" i="37" s="1"/>
  <c r="E27" i="39"/>
  <c r="QB16" i="37" s="1"/>
  <c r="ID16" i="37"/>
  <c r="F25" i="39"/>
  <c r="QC14" i="37" s="1"/>
  <c r="E25" i="39"/>
  <c r="QB14" i="37" s="1"/>
  <c r="ID14" i="37"/>
  <c r="E22" i="39"/>
  <c r="QB11" i="37" s="1"/>
  <c r="F22" i="39"/>
  <c r="QC11" i="37" s="1"/>
  <c r="ID11" i="37"/>
  <c r="E17" i="39"/>
  <c r="QB6" i="37" s="1"/>
  <c r="F17" i="39"/>
  <c r="QC6" i="37" s="1"/>
  <c r="ID6" i="37"/>
  <c r="ID17" i="37"/>
  <c r="F28" i="39"/>
  <c r="QC17" i="37" s="1"/>
  <c r="E28" i="39"/>
  <c r="QB17" i="37" s="1"/>
  <c r="E29" i="39"/>
  <c r="QB18" i="37" s="1"/>
  <c r="F29" i="39"/>
  <c r="QC18" i="37" s="1"/>
  <c r="ID18" i="37"/>
  <c r="I28" i="3"/>
  <c r="JX2" i="37" s="1"/>
  <c r="IH2" i="37"/>
  <c r="Z39" i="3"/>
  <c r="DH2" i="37" s="1"/>
  <c r="CQ2" i="37"/>
  <c r="Z26" i="3"/>
  <c r="Z28" i="3" l="1"/>
  <c r="KO2" i="37" s="1"/>
  <c r="IY2" i="37"/>
  <c r="A47" i="1"/>
  <c r="D29" i="7" l="1"/>
  <c r="C29" i="7" s="1" a="1"/>
  <c r="C29" i="7" s="1"/>
  <c r="A9" i="19"/>
  <c r="C9" i="36" s="1"/>
  <c r="B9" i="14" l="1"/>
  <c r="V53" i="14" l="1"/>
  <c r="V52" i="14"/>
  <c r="V51" i="14"/>
  <c r="V50" i="14"/>
  <c r="V49" i="14"/>
  <c r="V48" i="14"/>
  <c r="V47" i="14"/>
  <c r="V46" i="14"/>
  <c r="V45" i="14"/>
  <c r="V44" i="14"/>
  <c r="S53" i="14"/>
  <c r="S52" i="14"/>
  <c r="S51" i="14"/>
  <c r="S50" i="14"/>
  <c r="S49" i="14"/>
  <c r="S48" i="14"/>
  <c r="S47" i="14"/>
  <c r="S46" i="14"/>
  <c r="S45" i="14"/>
  <c r="S44" i="14"/>
  <c r="P53" i="14"/>
  <c r="P52" i="14"/>
  <c r="P51" i="14"/>
  <c r="X51" i="14" s="1"/>
  <c r="P50" i="14"/>
  <c r="P49" i="14"/>
  <c r="P48" i="14"/>
  <c r="P47" i="14"/>
  <c r="P46" i="14"/>
  <c r="P45" i="14"/>
  <c r="P44" i="14"/>
  <c r="X44" i="14" s="1"/>
  <c r="M53" i="14"/>
  <c r="M52" i="14"/>
  <c r="M51" i="14"/>
  <c r="M50" i="14"/>
  <c r="M49" i="14"/>
  <c r="M48" i="14"/>
  <c r="M47" i="14"/>
  <c r="M46" i="14"/>
  <c r="M45" i="14"/>
  <c r="M44" i="14"/>
  <c r="J53" i="14"/>
  <c r="J52" i="14"/>
  <c r="J51" i="14"/>
  <c r="J50" i="14"/>
  <c r="J49" i="14"/>
  <c r="J48" i="14"/>
  <c r="J47" i="14"/>
  <c r="J46" i="14"/>
  <c r="J45" i="14"/>
  <c r="J44" i="14"/>
  <c r="G50" i="14"/>
  <c r="G48" i="14"/>
  <c r="G49" i="14"/>
  <c r="G51" i="14"/>
  <c r="G52" i="14"/>
  <c r="G53" i="14"/>
  <c r="G47" i="14"/>
  <c r="G46" i="14"/>
  <c r="G45" i="14"/>
  <c r="G44" i="14"/>
  <c r="V26" i="14"/>
  <c r="ST2" i="37" s="1"/>
  <c r="V25" i="14"/>
  <c r="RX2" i="37" s="1"/>
  <c r="V24" i="14"/>
  <c r="RB2" i="37" s="1"/>
  <c r="V42" i="14"/>
  <c r="V41" i="14"/>
  <c r="V40" i="14"/>
  <c r="V39" i="14"/>
  <c r="V38" i="14"/>
  <c r="V37" i="14"/>
  <c r="V36" i="14"/>
  <c r="V35" i="14"/>
  <c r="V34" i="14"/>
  <c r="V33" i="14"/>
  <c r="V32" i="14"/>
  <c r="V31" i="14"/>
  <c r="V30" i="14"/>
  <c r="V29" i="14"/>
  <c r="UM2" i="37" s="1"/>
  <c r="V28" i="14"/>
  <c r="TP2" i="37" s="1"/>
  <c r="S42" i="14"/>
  <c r="S41" i="14"/>
  <c r="S40" i="14"/>
  <c r="S39" i="14"/>
  <c r="S38" i="14"/>
  <c r="S37" i="14"/>
  <c r="S36" i="14"/>
  <c r="S35" i="14"/>
  <c r="S34" i="14"/>
  <c r="S33" i="14"/>
  <c r="S32" i="14"/>
  <c r="S31" i="14"/>
  <c r="S30" i="14"/>
  <c r="S29" i="14"/>
  <c r="UJ2" i="37" s="1"/>
  <c r="S28" i="14"/>
  <c r="TM2" i="37" s="1"/>
  <c r="P42" i="14"/>
  <c r="P41" i="14"/>
  <c r="X41" i="14" s="1"/>
  <c r="P40" i="14"/>
  <c r="P39" i="14"/>
  <c r="P38" i="14"/>
  <c r="P37" i="14"/>
  <c r="X37" i="14" s="1"/>
  <c r="P36" i="14"/>
  <c r="P35" i="14"/>
  <c r="P34" i="14"/>
  <c r="P33" i="14"/>
  <c r="X33" i="14" s="1"/>
  <c r="P32" i="14"/>
  <c r="P31" i="14"/>
  <c r="P30" i="14"/>
  <c r="P29" i="14"/>
  <c r="UG2" i="37" s="1"/>
  <c r="P28" i="14"/>
  <c r="TJ2" i="37" s="1"/>
  <c r="M42" i="14"/>
  <c r="M41" i="14"/>
  <c r="M40" i="14"/>
  <c r="M39" i="14"/>
  <c r="M38" i="14"/>
  <c r="M37" i="14"/>
  <c r="M36" i="14"/>
  <c r="M35" i="14"/>
  <c r="M34" i="14"/>
  <c r="M33" i="14"/>
  <c r="M32" i="14"/>
  <c r="M31" i="14"/>
  <c r="M30" i="14"/>
  <c r="M29" i="14"/>
  <c r="UD2" i="37" s="1"/>
  <c r="M28" i="14"/>
  <c r="TG2" i="37" s="1"/>
  <c r="J42" i="14"/>
  <c r="J41" i="14"/>
  <c r="J40" i="14"/>
  <c r="J39" i="14"/>
  <c r="J38" i="14"/>
  <c r="J37" i="14"/>
  <c r="J36" i="14"/>
  <c r="J35" i="14"/>
  <c r="J34" i="14"/>
  <c r="J33" i="14"/>
  <c r="J32" i="14"/>
  <c r="J31" i="14"/>
  <c r="J30" i="14"/>
  <c r="J29" i="14"/>
  <c r="UA2" i="37" s="1"/>
  <c r="J28" i="14"/>
  <c r="TD2" i="37" s="1"/>
  <c r="G30" i="14"/>
  <c r="G31" i="14"/>
  <c r="G32" i="14"/>
  <c r="G33" i="14"/>
  <c r="G34" i="14"/>
  <c r="G35" i="14"/>
  <c r="G36" i="14"/>
  <c r="G37" i="14"/>
  <c r="G38" i="14"/>
  <c r="G39" i="14"/>
  <c r="G40" i="14"/>
  <c r="G41" i="14"/>
  <c r="G42" i="14"/>
  <c r="G29" i="14"/>
  <c r="TX2" i="37" s="1"/>
  <c r="G28" i="14"/>
  <c r="TA2" i="37" s="1"/>
  <c r="N178" i="6"/>
  <c r="DAX21" i="37" s="1"/>
  <c r="J178" i="6"/>
  <c r="DAT21" i="37" s="1"/>
  <c r="N177" i="6"/>
  <c r="DAJ21" i="37" s="1"/>
  <c r="J177" i="6"/>
  <c r="DAF21" i="37" s="1"/>
  <c r="N176" i="6"/>
  <c r="J176" i="6"/>
  <c r="N175" i="6"/>
  <c r="J175" i="6"/>
  <c r="N167" i="6"/>
  <c r="J167" i="6"/>
  <c r="N159" i="6"/>
  <c r="J159" i="6"/>
  <c r="N151" i="6"/>
  <c r="J151" i="6"/>
  <c r="N143" i="6"/>
  <c r="J143" i="6"/>
  <c r="N135" i="6"/>
  <c r="J135" i="6"/>
  <c r="N127" i="6"/>
  <c r="J127" i="6"/>
  <c r="N119" i="6"/>
  <c r="J119" i="6"/>
  <c r="N111" i="6"/>
  <c r="J111" i="6"/>
  <c r="N103" i="6"/>
  <c r="J103" i="6"/>
  <c r="N95" i="6"/>
  <c r="J95" i="6"/>
  <c r="N87" i="6"/>
  <c r="J87" i="6"/>
  <c r="N79" i="6"/>
  <c r="J79" i="6"/>
  <c r="N71" i="6"/>
  <c r="J71" i="6"/>
  <c r="N63" i="6"/>
  <c r="J63" i="6"/>
  <c r="N55" i="6"/>
  <c r="J55" i="6"/>
  <c r="N47" i="6"/>
  <c r="J47" i="6"/>
  <c r="D32" i="14"/>
  <c r="D33" i="14"/>
  <c r="D34" i="14"/>
  <c r="D35" i="14"/>
  <c r="D36" i="14"/>
  <c r="D40" i="14"/>
  <c r="X29" i="14" l="1"/>
  <c r="UO2" i="37" s="1"/>
  <c r="X34" i="14"/>
  <c r="X45" i="14"/>
  <c r="X53" i="14"/>
  <c r="X42" i="14"/>
  <c r="X52" i="14"/>
  <c r="X28" i="14"/>
  <c r="TR2" i="37" s="1"/>
  <c r="X36" i="14"/>
  <c r="B36" i="14" s="1"/>
  <c r="X46" i="14"/>
  <c r="B46" i="14" s="1"/>
  <c r="X47" i="14"/>
  <c r="B47" i="14" s="1"/>
  <c r="X38" i="14"/>
  <c r="X48" i="14"/>
  <c r="X30" i="14"/>
  <c r="X39" i="14"/>
  <c r="X49" i="14"/>
  <c r="X35" i="14"/>
  <c r="B35" i="14" s="1"/>
  <c r="X32" i="14"/>
  <c r="B32" i="14" s="1"/>
  <c r="X40" i="14"/>
  <c r="X50" i="14"/>
  <c r="X31" i="14"/>
  <c r="B49" i="14"/>
  <c r="B48" i="14"/>
  <c r="B45" i="14"/>
  <c r="B33" i="14"/>
  <c r="B34" i="14"/>
  <c r="AVA2" i="37" l="1"/>
  <c r="AUL2" i="37"/>
  <c r="ATW2" i="37"/>
  <c r="ATH2" i="37"/>
  <c r="ASS2" i="37"/>
  <c r="G44" i="3" l="1"/>
  <c r="GP2" i="37" s="1"/>
  <c r="H44" i="3"/>
  <c r="GQ2" i="37" s="1"/>
  <c r="J44" i="3"/>
  <c r="GS2" i="37" s="1"/>
  <c r="K44" i="3"/>
  <c r="GT2" i="37" s="1"/>
  <c r="M44" i="3"/>
  <c r="GV2" i="37" s="1"/>
  <c r="N44" i="3"/>
  <c r="GW2" i="37" s="1"/>
  <c r="P44" i="3"/>
  <c r="GY2" i="37" s="1"/>
  <c r="Q44" i="3"/>
  <c r="GZ2" i="37" s="1"/>
  <c r="S44" i="3"/>
  <c r="HB2" i="37" s="1"/>
  <c r="T44" i="3"/>
  <c r="HC2" i="37" s="1"/>
  <c r="V44" i="3"/>
  <c r="HE2" i="37" s="1"/>
  <c r="W44" i="3"/>
  <c r="HF2" i="37" s="1"/>
  <c r="Y45" i="3"/>
  <c r="IC2" i="37" l="1"/>
  <c r="Y600" i="3"/>
  <c r="Y602" i="3" s="1"/>
  <c r="C4" i="16" a="1"/>
  <c r="C4" i="16" s="1"/>
  <c r="X54" i="3"/>
  <c r="PC2" i="37" s="1"/>
  <c r="U54" i="3"/>
  <c r="OZ2" i="37" s="1"/>
  <c r="R54" i="3"/>
  <c r="OW2" i="37" s="1"/>
  <c r="O54" i="3"/>
  <c r="L54" i="3"/>
  <c r="OQ2" i="37" s="1"/>
  <c r="I54" i="3"/>
  <c r="ON2" i="37" s="1"/>
  <c r="X53" i="3"/>
  <c r="OE2" i="37" s="1"/>
  <c r="U53" i="3"/>
  <c r="OB2" i="37" s="1"/>
  <c r="R53" i="3"/>
  <c r="O53" i="3"/>
  <c r="NV2" i="37" s="1"/>
  <c r="L53" i="3"/>
  <c r="NS2" i="37" s="1"/>
  <c r="I53" i="3"/>
  <c r="NP2" i="37" s="1"/>
  <c r="X52" i="3"/>
  <c r="NG2" i="37" s="1"/>
  <c r="U52" i="3"/>
  <c r="ND2" i="37" s="1"/>
  <c r="R52" i="3"/>
  <c r="NA2" i="37" s="1"/>
  <c r="O52" i="3"/>
  <c r="L52" i="3"/>
  <c r="MU2" i="37" s="1"/>
  <c r="I52" i="3"/>
  <c r="MR2" i="37" s="1"/>
  <c r="X51" i="3"/>
  <c r="MI2" i="37" s="1"/>
  <c r="U51" i="3"/>
  <c r="MF2" i="37" s="1"/>
  <c r="R51" i="3"/>
  <c r="MC2" i="37" s="1"/>
  <c r="O51" i="3"/>
  <c r="LZ2" i="37" s="1"/>
  <c r="L51" i="3"/>
  <c r="LW2" i="37" s="1"/>
  <c r="I51" i="3"/>
  <c r="X50" i="3"/>
  <c r="U50" i="3"/>
  <c r="R50" i="3"/>
  <c r="O50" i="3"/>
  <c r="L50" i="3"/>
  <c r="I50" i="3"/>
  <c r="KV2" i="37" s="1"/>
  <c r="V47" i="3"/>
  <c r="S47" i="3"/>
  <c r="P47" i="3"/>
  <c r="M47" i="3"/>
  <c r="J47" i="3"/>
  <c r="G47" i="3"/>
  <c r="X43" i="3"/>
  <c r="GL2" i="37" s="1"/>
  <c r="U43" i="3"/>
  <c r="R43" i="3"/>
  <c r="GF2" i="37" s="1"/>
  <c r="O43" i="3"/>
  <c r="GC2" i="37" s="1"/>
  <c r="L43" i="3"/>
  <c r="FZ2" i="37" s="1"/>
  <c r="I43" i="3"/>
  <c r="FW2" i="37" s="1"/>
  <c r="X42" i="3"/>
  <c r="U42" i="3"/>
  <c r="R42" i="3"/>
  <c r="O42" i="3"/>
  <c r="L42" i="3"/>
  <c r="I42" i="3"/>
  <c r="FB2" i="37" s="1"/>
  <c r="F44" i="3"/>
  <c r="GO2" i="37" s="1"/>
  <c r="W45" i="3"/>
  <c r="V45" i="3"/>
  <c r="T45" i="3"/>
  <c r="S45" i="3"/>
  <c r="Q45" i="3"/>
  <c r="P45" i="3"/>
  <c r="N45" i="3"/>
  <c r="M45" i="3"/>
  <c r="K45" i="3"/>
  <c r="J45" i="3"/>
  <c r="H45" i="3"/>
  <c r="G45" i="3"/>
  <c r="X40" i="3"/>
  <c r="EA2" i="37" s="1"/>
  <c r="U40" i="3"/>
  <c r="DX2" i="37" s="1"/>
  <c r="R40" i="3"/>
  <c r="DU2" i="37" s="1"/>
  <c r="O40" i="3"/>
  <c r="DR2" i="37" s="1"/>
  <c r="L40" i="3"/>
  <c r="DO2" i="37" s="1"/>
  <c r="I40" i="3"/>
  <c r="DL2" i="37" s="1"/>
  <c r="X38" i="3"/>
  <c r="U38" i="3"/>
  <c r="R38" i="3"/>
  <c r="O38" i="3"/>
  <c r="L41" i="3"/>
  <c r="EJ2" i="37" s="1"/>
  <c r="I41" i="3"/>
  <c r="EG2" i="37" s="1"/>
  <c r="F41" i="3"/>
  <c r="ED2" i="37" s="1"/>
  <c r="G24" i="14"/>
  <c r="QM2" i="37" s="1"/>
  <c r="A8" i="1"/>
  <c r="A9" i="1"/>
  <c r="A10" i="1"/>
  <c r="A11" i="1"/>
  <c r="A12" i="1"/>
  <c r="A13" i="1"/>
  <c r="A14" i="1"/>
  <c r="A15" i="1"/>
  <c r="A16" i="1"/>
  <c r="A17" i="1"/>
  <c r="A18" i="1"/>
  <c r="A19" i="1"/>
  <c r="A20" i="1"/>
  <c r="A21" i="1"/>
  <c r="OT2" i="37" l="1"/>
  <c r="Z54" i="3"/>
  <c r="PE2" i="37" s="1"/>
  <c r="LE2" i="37"/>
  <c r="R55" i="3"/>
  <c r="R44" i="3"/>
  <c r="HA2" i="37" s="1"/>
  <c r="FK2" i="37"/>
  <c r="X41" i="3"/>
  <c r="EV2" i="37" s="1"/>
  <c r="CK2" i="37"/>
  <c r="LB2" i="37"/>
  <c r="O55" i="3"/>
  <c r="Z50" i="3"/>
  <c r="LM2" i="37" s="1"/>
  <c r="LK2" i="37"/>
  <c r="X55" i="3"/>
  <c r="Z53" i="3"/>
  <c r="OG2" i="37" s="1"/>
  <c r="NY2" i="37"/>
  <c r="KY2" i="37"/>
  <c r="L55" i="3"/>
  <c r="MX2" i="37"/>
  <c r="Z52" i="3"/>
  <c r="NI2" i="37" s="1"/>
  <c r="X44" i="3"/>
  <c r="HG2" i="37" s="1"/>
  <c r="FQ2" i="37"/>
  <c r="LH2" i="37"/>
  <c r="U55" i="3"/>
  <c r="O41" i="3"/>
  <c r="EM2" i="37" s="1"/>
  <c r="CB2" i="37"/>
  <c r="L44" i="3"/>
  <c r="GU2" i="37" s="1"/>
  <c r="FE2" i="37"/>
  <c r="R41" i="3"/>
  <c r="EP2" i="37" s="1"/>
  <c r="CE2" i="37"/>
  <c r="O44" i="3"/>
  <c r="GX2" i="37" s="1"/>
  <c r="FH2" i="37"/>
  <c r="HZ2" i="37"/>
  <c r="V600" i="3"/>
  <c r="V602" i="3" s="1"/>
  <c r="U41" i="3"/>
  <c r="ES2" i="37" s="1"/>
  <c r="CH2" i="37"/>
  <c r="Z38" i="3"/>
  <c r="CM2" i="37" s="1"/>
  <c r="HX2" i="37"/>
  <c r="T600" i="3"/>
  <c r="T602" i="3" s="1"/>
  <c r="IA2" i="37"/>
  <c r="W600" i="3"/>
  <c r="W602" i="3" s="1"/>
  <c r="HQ2" i="37"/>
  <c r="M600" i="3"/>
  <c r="M602" i="3" s="1"/>
  <c r="HW2" i="37"/>
  <c r="S600" i="3"/>
  <c r="S602" i="3" s="1"/>
  <c r="HR2" i="37"/>
  <c r="N600" i="3"/>
  <c r="N602" i="3" s="1"/>
  <c r="U44" i="3"/>
  <c r="HD2" i="37" s="1"/>
  <c r="FN2" i="37"/>
  <c r="HT2" i="37"/>
  <c r="P600" i="3"/>
  <c r="P602" i="3" s="1"/>
  <c r="HU2" i="37"/>
  <c r="Q600" i="3"/>
  <c r="Q602" i="3" s="1"/>
  <c r="GI2" i="37"/>
  <c r="Z43" i="3"/>
  <c r="GN2" i="37" s="1"/>
  <c r="LT2" i="37"/>
  <c r="I55" i="3"/>
  <c r="Z51" i="3"/>
  <c r="G600" i="3"/>
  <c r="G602" i="3" s="1"/>
  <c r="HK2" i="37"/>
  <c r="H600" i="3"/>
  <c r="H602" i="3" s="1"/>
  <c r="HL2" i="37"/>
  <c r="HN2" i="37"/>
  <c r="J600" i="3"/>
  <c r="J602" i="3" s="1"/>
  <c r="HO2" i="37"/>
  <c r="K600" i="3"/>
  <c r="K602" i="3" s="1"/>
  <c r="O532" i="19"/>
  <c r="G532" i="19"/>
  <c r="K527" i="19"/>
  <c r="O522" i="19"/>
  <c r="G522" i="19"/>
  <c r="K517" i="19"/>
  <c r="O500" i="19"/>
  <c r="G500" i="19"/>
  <c r="K495" i="19"/>
  <c r="O490" i="19"/>
  <c r="G490" i="19"/>
  <c r="K485" i="19"/>
  <c r="O468" i="19"/>
  <c r="G468" i="19"/>
  <c r="K463" i="19"/>
  <c r="O458" i="19"/>
  <c r="G458" i="19"/>
  <c r="K453" i="19"/>
  <c r="O436" i="19"/>
  <c r="G436" i="19"/>
  <c r="K431" i="19"/>
  <c r="O426" i="19"/>
  <c r="G426" i="19"/>
  <c r="K421" i="19"/>
  <c r="O404" i="19"/>
  <c r="G404" i="19"/>
  <c r="K399" i="19"/>
  <c r="O394" i="19"/>
  <c r="G394" i="19"/>
  <c r="K389" i="19"/>
  <c r="O372" i="19"/>
  <c r="G372" i="19"/>
  <c r="K367" i="19"/>
  <c r="O362" i="19"/>
  <c r="G362" i="19"/>
  <c r="K357" i="19"/>
  <c r="O340" i="19"/>
  <c r="G340" i="19"/>
  <c r="K335" i="19"/>
  <c r="O330" i="19"/>
  <c r="G330" i="19"/>
  <c r="K325" i="19"/>
  <c r="O308" i="19"/>
  <c r="G308" i="19"/>
  <c r="K303" i="19"/>
  <c r="O298" i="19"/>
  <c r="G298" i="19"/>
  <c r="K293" i="19"/>
  <c r="O276" i="19"/>
  <c r="G276" i="19"/>
  <c r="K271" i="19"/>
  <c r="O266" i="19"/>
  <c r="G266" i="19"/>
  <c r="K261" i="19"/>
  <c r="O244" i="19"/>
  <c r="G244" i="19"/>
  <c r="K239" i="19"/>
  <c r="O234" i="19"/>
  <c r="G234" i="19"/>
  <c r="K229" i="19"/>
  <c r="O212" i="19"/>
  <c r="G212" i="19"/>
  <c r="K207" i="19"/>
  <c r="O202" i="19"/>
  <c r="G202" i="19"/>
  <c r="K197" i="19"/>
  <c r="O180" i="19"/>
  <c r="G180" i="19"/>
  <c r="K175" i="19"/>
  <c r="O170" i="19"/>
  <c r="G170" i="19"/>
  <c r="K165" i="19"/>
  <c r="O148" i="19"/>
  <c r="G148" i="19"/>
  <c r="K143" i="19"/>
  <c r="O138" i="19"/>
  <c r="G138" i="19"/>
  <c r="K133" i="19"/>
  <c r="H500" i="19"/>
  <c r="L485" i="19"/>
  <c r="H458" i="19"/>
  <c r="H426" i="19"/>
  <c r="H394" i="19"/>
  <c r="N532" i="19"/>
  <c r="F532" i="19"/>
  <c r="J527" i="19"/>
  <c r="N522" i="19"/>
  <c r="F522" i="19"/>
  <c r="J517" i="19"/>
  <c r="N500" i="19"/>
  <c r="F500" i="19"/>
  <c r="J495" i="19"/>
  <c r="N490" i="19"/>
  <c r="F490" i="19"/>
  <c r="J485" i="19"/>
  <c r="N468" i="19"/>
  <c r="F468" i="19"/>
  <c r="J463" i="19"/>
  <c r="N458" i="19"/>
  <c r="F458" i="19"/>
  <c r="J453" i="19"/>
  <c r="N436" i="19"/>
  <c r="F436" i="19"/>
  <c r="J431" i="19"/>
  <c r="N426" i="19"/>
  <c r="F426" i="19"/>
  <c r="J421" i="19"/>
  <c r="N404" i="19"/>
  <c r="F404" i="19"/>
  <c r="J399" i="19"/>
  <c r="N394" i="19"/>
  <c r="F394" i="19"/>
  <c r="J389" i="19"/>
  <c r="N372" i="19"/>
  <c r="F372" i="19"/>
  <c r="J367" i="19"/>
  <c r="N362" i="19"/>
  <c r="F362" i="19"/>
  <c r="J357" i="19"/>
  <c r="N340" i="19"/>
  <c r="F340" i="19"/>
  <c r="J335" i="19"/>
  <c r="N330" i="19"/>
  <c r="F330" i="19"/>
  <c r="J325" i="19"/>
  <c r="N308" i="19"/>
  <c r="F308" i="19"/>
  <c r="J303" i="19"/>
  <c r="N298" i="19"/>
  <c r="F298" i="19"/>
  <c r="J293" i="19"/>
  <c r="N276" i="19"/>
  <c r="F276" i="19"/>
  <c r="J271" i="19"/>
  <c r="N266" i="19"/>
  <c r="F266" i="19"/>
  <c r="J261" i="19"/>
  <c r="N244" i="19"/>
  <c r="F244" i="19"/>
  <c r="J239" i="19"/>
  <c r="N234" i="19"/>
  <c r="F234" i="19"/>
  <c r="J229" i="19"/>
  <c r="N212" i="19"/>
  <c r="F212" i="19"/>
  <c r="J207" i="19"/>
  <c r="N202" i="19"/>
  <c r="F202" i="19"/>
  <c r="J197" i="19"/>
  <c r="N180" i="19"/>
  <c r="F180" i="19"/>
  <c r="J175" i="19"/>
  <c r="N170" i="19"/>
  <c r="F170" i="19"/>
  <c r="J165" i="19"/>
  <c r="N148" i="19"/>
  <c r="F148" i="19"/>
  <c r="J143" i="19"/>
  <c r="N138" i="19"/>
  <c r="F138" i="19"/>
  <c r="J133" i="19"/>
  <c r="D527" i="19"/>
  <c r="D453" i="19"/>
  <c r="L399" i="19"/>
  <c r="L367" i="19"/>
  <c r="M532" i="19"/>
  <c r="E532" i="19"/>
  <c r="I527" i="19"/>
  <c r="M522" i="19"/>
  <c r="E522" i="19"/>
  <c r="I517" i="19"/>
  <c r="M500" i="19"/>
  <c r="E500" i="19"/>
  <c r="I495" i="19"/>
  <c r="M490" i="19"/>
  <c r="E490" i="19"/>
  <c r="I485" i="19"/>
  <c r="M468" i="19"/>
  <c r="E468" i="19"/>
  <c r="I463" i="19"/>
  <c r="M458" i="19"/>
  <c r="E458" i="19"/>
  <c r="I453" i="19"/>
  <c r="M436" i="19"/>
  <c r="E436" i="19"/>
  <c r="I431" i="19"/>
  <c r="M426" i="19"/>
  <c r="E426" i="19"/>
  <c r="I421" i="19"/>
  <c r="M404" i="19"/>
  <c r="E404" i="19"/>
  <c r="I399" i="19"/>
  <c r="M394" i="19"/>
  <c r="E394" i="19"/>
  <c r="I389" i="19"/>
  <c r="M372" i="19"/>
  <c r="E372" i="19"/>
  <c r="I367" i="19"/>
  <c r="M362" i="19"/>
  <c r="E362" i="19"/>
  <c r="I357" i="19"/>
  <c r="M340" i="19"/>
  <c r="E340" i="19"/>
  <c r="I335" i="19"/>
  <c r="M330" i="19"/>
  <c r="E330" i="19"/>
  <c r="I325" i="19"/>
  <c r="M308" i="19"/>
  <c r="E308" i="19"/>
  <c r="I303" i="19"/>
  <c r="M298" i="19"/>
  <c r="E298" i="19"/>
  <c r="I293" i="19"/>
  <c r="M276" i="19"/>
  <c r="E276" i="19"/>
  <c r="I271" i="19"/>
  <c r="M266" i="19"/>
  <c r="E266" i="19"/>
  <c r="I261" i="19"/>
  <c r="M244" i="19"/>
  <c r="E244" i="19"/>
  <c r="I239" i="19"/>
  <c r="M234" i="19"/>
  <c r="E234" i="19"/>
  <c r="I229" i="19"/>
  <c r="M212" i="19"/>
  <c r="E212" i="19"/>
  <c r="I207" i="19"/>
  <c r="M202" i="19"/>
  <c r="E202" i="19"/>
  <c r="I197" i="19"/>
  <c r="M180" i="19"/>
  <c r="E180" i="19"/>
  <c r="I175" i="19"/>
  <c r="M170" i="19"/>
  <c r="E170" i="19"/>
  <c r="I165" i="19"/>
  <c r="M148" i="19"/>
  <c r="E148" i="19"/>
  <c r="I143" i="19"/>
  <c r="M138" i="19"/>
  <c r="E138" i="19"/>
  <c r="I133" i="19"/>
  <c r="H522" i="19"/>
  <c r="L463" i="19"/>
  <c r="D431" i="19"/>
  <c r="L389" i="19"/>
  <c r="L532" i="19"/>
  <c r="D532" i="19"/>
  <c r="H527" i="19"/>
  <c r="L522" i="19"/>
  <c r="D522" i="19"/>
  <c r="H517" i="19"/>
  <c r="L500" i="19"/>
  <c r="D500" i="19"/>
  <c r="H495" i="19"/>
  <c r="L490" i="19"/>
  <c r="D490" i="19"/>
  <c r="H485" i="19"/>
  <c r="L468" i="19"/>
  <c r="D468" i="19"/>
  <c r="H463" i="19"/>
  <c r="L458" i="19"/>
  <c r="D458" i="19"/>
  <c r="H453" i="19"/>
  <c r="L436" i="19"/>
  <c r="D436" i="19"/>
  <c r="H431" i="19"/>
  <c r="L426" i="19"/>
  <c r="D426" i="19"/>
  <c r="H421" i="19"/>
  <c r="L404" i="19"/>
  <c r="D404" i="19"/>
  <c r="H399" i="19"/>
  <c r="L394" i="19"/>
  <c r="D394" i="19"/>
  <c r="H389" i="19"/>
  <c r="L372" i="19"/>
  <c r="D372" i="19"/>
  <c r="H367" i="19"/>
  <c r="L362" i="19"/>
  <c r="D362" i="19"/>
  <c r="H357" i="19"/>
  <c r="L340" i="19"/>
  <c r="D340" i="19"/>
  <c r="H335" i="19"/>
  <c r="L330" i="19"/>
  <c r="D330" i="19"/>
  <c r="H325" i="19"/>
  <c r="L308" i="19"/>
  <c r="D308" i="19"/>
  <c r="H303" i="19"/>
  <c r="L298" i="19"/>
  <c r="D298" i="19"/>
  <c r="H293" i="19"/>
  <c r="L276" i="19"/>
  <c r="D276" i="19"/>
  <c r="H271" i="19"/>
  <c r="L266" i="19"/>
  <c r="D266" i="19"/>
  <c r="H261" i="19"/>
  <c r="L244" i="19"/>
  <c r="D244" i="19"/>
  <c r="H239" i="19"/>
  <c r="L234" i="19"/>
  <c r="D234" i="19"/>
  <c r="H229" i="19"/>
  <c r="L212" i="19"/>
  <c r="D212" i="19"/>
  <c r="H207" i="19"/>
  <c r="L202" i="19"/>
  <c r="D202" i="19"/>
  <c r="H197" i="19"/>
  <c r="L180" i="19"/>
  <c r="D180" i="19"/>
  <c r="H175" i="19"/>
  <c r="L170" i="19"/>
  <c r="D170" i="19"/>
  <c r="H165" i="19"/>
  <c r="L148" i="19"/>
  <c r="D148" i="19"/>
  <c r="H143" i="19"/>
  <c r="L138" i="19"/>
  <c r="D138" i="19"/>
  <c r="H133" i="19"/>
  <c r="D517" i="19"/>
  <c r="L495" i="19"/>
  <c r="D495" i="19"/>
  <c r="D485" i="19"/>
  <c r="D463" i="19"/>
  <c r="L431" i="19"/>
  <c r="D399" i="19"/>
  <c r="K532" i="19"/>
  <c r="O527" i="19"/>
  <c r="G527" i="19"/>
  <c r="K522" i="19"/>
  <c r="O517" i="19"/>
  <c r="G517" i="19"/>
  <c r="K500" i="19"/>
  <c r="O495" i="19"/>
  <c r="G495" i="19"/>
  <c r="K490" i="19"/>
  <c r="O485" i="19"/>
  <c r="G485" i="19"/>
  <c r="K468" i="19"/>
  <c r="O463" i="19"/>
  <c r="G463" i="19"/>
  <c r="K458" i="19"/>
  <c r="O453" i="19"/>
  <c r="G453" i="19"/>
  <c r="K436" i="19"/>
  <c r="O431" i="19"/>
  <c r="G431" i="19"/>
  <c r="K426" i="19"/>
  <c r="O421" i="19"/>
  <c r="G421" i="19"/>
  <c r="K404" i="19"/>
  <c r="O399" i="19"/>
  <c r="G399" i="19"/>
  <c r="K394" i="19"/>
  <c r="O389" i="19"/>
  <c r="G389" i="19"/>
  <c r="K372" i="19"/>
  <c r="O367" i="19"/>
  <c r="G367" i="19"/>
  <c r="K362" i="19"/>
  <c r="O357" i="19"/>
  <c r="G357" i="19"/>
  <c r="K340" i="19"/>
  <c r="O335" i="19"/>
  <c r="G335" i="19"/>
  <c r="K330" i="19"/>
  <c r="O325" i="19"/>
  <c r="G325" i="19"/>
  <c r="K308" i="19"/>
  <c r="O303" i="19"/>
  <c r="G303" i="19"/>
  <c r="K298" i="19"/>
  <c r="O293" i="19"/>
  <c r="G293" i="19"/>
  <c r="K276" i="19"/>
  <c r="O271" i="19"/>
  <c r="G271" i="19"/>
  <c r="K266" i="19"/>
  <c r="O261" i="19"/>
  <c r="G261" i="19"/>
  <c r="K244" i="19"/>
  <c r="O239" i="19"/>
  <c r="G239" i="19"/>
  <c r="K234" i="19"/>
  <c r="O229" i="19"/>
  <c r="G229" i="19"/>
  <c r="K212" i="19"/>
  <c r="O207" i="19"/>
  <c r="G207" i="19"/>
  <c r="K202" i="19"/>
  <c r="O197" i="19"/>
  <c r="G197" i="19"/>
  <c r="K180" i="19"/>
  <c r="O175" i="19"/>
  <c r="G175" i="19"/>
  <c r="K170" i="19"/>
  <c r="O165" i="19"/>
  <c r="G165" i="19"/>
  <c r="K148" i="19"/>
  <c r="O143" i="19"/>
  <c r="G143" i="19"/>
  <c r="K138" i="19"/>
  <c r="O133" i="19"/>
  <c r="G133" i="19"/>
  <c r="L517" i="19"/>
  <c r="D421" i="19"/>
  <c r="J532" i="19"/>
  <c r="N527" i="19"/>
  <c r="F527" i="19"/>
  <c r="J522" i="19"/>
  <c r="N517" i="19"/>
  <c r="F517" i="19"/>
  <c r="J500" i="19"/>
  <c r="N495" i="19"/>
  <c r="F495" i="19"/>
  <c r="J490" i="19"/>
  <c r="N485" i="19"/>
  <c r="F485" i="19"/>
  <c r="J468" i="19"/>
  <c r="N463" i="19"/>
  <c r="F463" i="19"/>
  <c r="J458" i="19"/>
  <c r="N453" i="19"/>
  <c r="F453" i="19"/>
  <c r="J436" i="19"/>
  <c r="N431" i="19"/>
  <c r="F431" i="19"/>
  <c r="J426" i="19"/>
  <c r="N421" i="19"/>
  <c r="F421" i="19"/>
  <c r="J404" i="19"/>
  <c r="N399" i="19"/>
  <c r="F399" i="19"/>
  <c r="J394" i="19"/>
  <c r="N389" i="19"/>
  <c r="F389" i="19"/>
  <c r="J372" i="19"/>
  <c r="N367" i="19"/>
  <c r="F367" i="19"/>
  <c r="J362" i="19"/>
  <c r="N357" i="19"/>
  <c r="F357" i="19"/>
  <c r="J340" i="19"/>
  <c r="N335" i="19"/>
  <c r="F335" i="19"/>
  <c r="J330" i="19"/>
  <c r="N325" i="19"/>
  <c r="F325" i="19"/>
  <c r="J308" i="19"/>
  <c r="N303" i="19"/>
  <c r="F303" i="19"/>
  <c r="J298" i="19"/>
  <c r="N293" i="19"/>
  <c r="F293" i="19"/>
  <c r="J276" i="19"/>
  <c r="N271" i="19"/>
  <c r="F271" i="19"/>
  <c r="J266" i="19"/>
  <c r="N261" i="19"/>
  <c r="F261" i="19"/>
  <c r="J244" i="19"/>
  <c r="N239" i="19"/>
  <c r="F239" i="19"/>
  <c r="J234" i="19"/>
  <c r="N229" i="19"/>
  <c r="F229" i="19"/>
  <c r="J212" i="19"/>
  <c r="N207" i="19"/>
  <c r="F207" i="19"/>
  <c r="J202" i="19"/>
  <c r="N197" i="19"/>
  <c r="F197" i="19"/>
  <c r="J180" i="19"/>
  <c r="N175" i="19"/>
  <c r="F175" i="19"/>
  <c r="J170" i="19"/>
  <c r="N165" i="19"/>
  <c r="F165" i="19"/>
  <c r="J148" i="19"/>
  <c r="N143" i="19"/>
  <c r="F143" i="19"/>
  <c r="J138" i="19"/>
  <c r="N133" i="19"/>
  <c r="F133" i="19"/>
  <c r="L527" i="19"/>
  <c r="H468" i="19"/>
  <c r="H436" i="19"/>
  <c r="H404" i="19"/>
  <c r="D389" i="19"/>
  <c r="I532" i="19"/>
  <c r="M527" i="19"/>
  <c r="E527" i="19"/>
  <c r="I522" i="19"/>
  <c r="M517" i="19"/>
  <c r="E517" i="19"/>
  <c r="I500" i="19"/>
  <c r="M495" i="19"/>
  <c r="E495" i="19"/>
  <c r="I490" i="19"/>
  <c r="M485" i="19"/>
  <c r="E485" i="19"/>
  <c r="I468" i="19"/>
  <c r="M463" i="19"/>
  <c r="E463" i="19"/>
  <c r="I458" i="19"/>
  <c r="M453" i="19"/>
  <c r="E453" i="19"/>
  <c r="I436" i="19"/>
  <c r="M431" i="19"/>
  <c r="E431" i="19"/>
  <c r="I426" i="19"/>
  <c r="M421" i="19"/>
  <c r="E421" i="19"/>
  <c r="I404" i="19"/>
  <c r="M399" i="19"/>
  <c r="E399" i="19"/>
  <c r="I394" i="19"/>
  <c r="M389" i="19"/>
  <c r="E389" i="19"/>
  <c r="I372" i="19"/>
  <c r="M367" i="19"/>
  <c r="E367" i="19"/>
  <c r="I362" i="19"/>
  <c r="M357" i="19"/>
  <c r="E357" i="19"/>
  <c r="I340" i="19"/>
  <c r="M335" i="19"/>
  <c r="E335" i="19"/>
  <c r="I330" i="19"/>
  <c r="M325" i="19"/>
  <c r="E325" i="19"/>
  <c r="I308" i="19"/>
  <c r="M303" i="19"/>
  <c r="E303" i="19"/>
  <c r="I298" i="19"/>
  <c r="M293" i="19"/>
  <c r="E293" i="19"/>
  <c r="I276" i="19"/>
  <c r="M271" i="19"/>
  <c r="E271" i="19"/>
  <c r="I266" i="19"/>
  <c r="M261" i="19"/>
  <c r="E261" i="19"/>
  <c r="I244" i="19"/>
  <c r="M239" i="19"/>
  <c r="E239" i="19"/>
  <c r="I234" i="19"/>
  <c r="M229" i="19"/>
  <c r="E229" i="19"/>
  <c r="I212" i="19"/>
  <c r="M207" i="19"/>
  <c r="E207" i="19"/>
  <c r="I202" i="19"/>
  <c r="M197" i="19"/>
  <c r="E197" i="19"/>
  <c r="I180" i="19"/>
  <c r="M175" i="19"/>
  <c r="E175" i="19"/>
  <c r="I170" i="19"/>
  <c r="M165" i="19"/>
  <c r="E165" i="19"/>
  <c r="I148" i="19"/>
  <c r="M143" i="19"/>
  <c r="E143" i="19"/>
  <c r="I138" i="19"/>
  <c r="M133" i="19"/>
  <c r="E133" i="19"/>
  <c r="H532" i="19"/>
  <c r="H490" i="19"/>
  <c r="L453" i="19"/>
  <c r="L421" i="19"/>
  <c r="H372" i="19"/>
  <c r="D367" i="19"/>
  <c r="L325" i="19"/>
  <c r="H276" i="19"/>
  <c r="D239" i="19"/>
  <c r="L197" i="19"/>
  <c r="H148" i="19"/>
  <c r="H362" i="19"/>
  <c r="D325" i="19"/>
  <c r="L271" i="19"/>
  <c r="H234" i="19"/>
  <c r="D197" i="19"/>
  <c r="L143" i="19"/>
  <c r="L357" i="19"/>
  <c r="H308" i="19"/>
  <c r="D271" i="19"/>
  <c r="L229" i="19"/>
  <c r="H180" i="19"/>
  <c r="D143" i="19"/>
  <c r="D357" i="19"/>
  <c r="L303" i="19"/>
  <c r="H266" i="19"/>
  <c r="D229" i="19"/>
  <c r="L175" i="19"/>
  <c r="H138" i="19"/>
  <c r="H340" i="19"/>
  <c r="D303" i="19"/>
  <c r="L261" i="19"/>
  <c r="H212" i="19"/>
  <c r="D175" i="19"/>
  <c r="L133" i="19"/>
  <c r="L239" i="19"/>
  <c r="L335" i="19"/>
  <c r="H298" i="19"/>
  <c r="D261" i="19"/>
  <c r="L207" i="19"/>
  <c r="H170" i="19"/>
  <c r="D133" i="19"/>
  <c r="D293" i="19"/>
  <c r="H202" i="19"/>
  <c r="D335" i="19"/>
  <c r="L293" i="19"/>
  <c r="H244" i="19"/>
  <c r="D207" i="19"/>
  <c r="L165" i="19"/>
  <c r="H330" i="19"/>
  <c r="D165" i="19"/>
  <c r="V581" i="3"/>
  <c r="T569" i="3"/>
  <c r="M553" i="3"/>
  <c r="K541" i="3"/>
  <c r="W541" i="3"/>
  <c r="S525" i="3"/>
  <c r="T513" i="3"/>
  <c r="P497" i="3"/>
  <c r="P485" i="3"/>
  <c r="V469" i="3"/>
  <c r="K457" i="3"/>
  <c r="W457" i="3"/>
  <c r="S441" i="3"/>
  <c r="T429" i="3"/>
  <c r="P413" i="3"/>
  <c r="P401" i="3"/>
  <c r="M385" i="3"/>
  <c r="N373" i="3"/>
  <c r="K357" i="3"/>
  <c r="W357" i="3"/>
  <c r="P345" i="3"/>
  <c r="T329" i="3"/>
  <c r="M317" i="3"/>
  <c r="M301" i="3"/>
  <c r="Q289" i="3"/>
  <c r="S273" i="3"/>
  <c r="V261" i="3"/>
  <c r="V245" i="3"/>
  <c r="M233" i="3"/>
  <c r="M217" i="3"/>
  <c r="T205" i="3"/>
  <c r="T189" i="3"/>
  <c r="V177" i="3"/>
  <c r="N161" i="3"/>
  <c r="Q149" i="3"/>
  <c r="N133" i="3"/>
  <c r="Q121" i="3"/>
  <c r="M105" i="3"/>
  <c r="P93" i="3"/>
  <c r="M77" i="3"/>
  <c r="P65" i="3"/>
  <c r="N77" i="3"/>
  <c r="Q65" i="3"/>
  <c r="K581" i="3"/>
  <c r="W581" i="3"/>
  <c r="V569" i="3"/>
  <c r="N553" i="3"/>
  <c r="M541" i="3"/>
  <c r="T525" i="3"/>
  <c r="V513" i="3"/>
  <c r="Q497" i="3"/>
  <c r="Q485" i="3"/>
  <c r="K469" i="3"/>
  <c r="W469" i="3"/>
  <c r="M457" i="3"/>
  <c r="T441" i="3"/>
  <c r="V429" i="3"/>
  <c r="Q413" i="3"/>
  <c r="Q401" i="3"/>
  <c r="N385" i="3"/>
  <c r="P373" i="3"/>
  <c r="M357" i="3"/>
  <c r="Q345" i="3"/>
  <c r="V329" i="3"/>
  <c r="N317" i="3"/>
  <c r="N301" i="3"/>
  <c r="S289" i="3"/>
  <c r="T273" i="3"/>
  <c r="K261" i="3"/>
  <c r="W261" i="3"/>
  <c r="K245" i="3"/>
  <c r="W245" i="3"/>
  <c r="N233" i="3"/>
  <c r="N217" i="3"/>
  <c r="V205" i="3"/>
  <c r="V189" i="3"/>
  <c r="K177" i="3"/>
  <c r="W177" i="3"/>
  <c r="P161" i="3"/>
  <c r="S149" i="3"/>
  <c r="P133" i="3"/>
  <c r="M581" i="3"/>
  <c r="K569" i="3"/>
  <c r="W569" i="3"/>
  <c r="P553" i="3"/>
  <c r="N541" i="3"/>
  <c r="V525" i="3"/>
  <c r="K513" i="3"/>
  <c r="W513" i="3"/>
  <c r="S497" i="3"/>
  <c r="S485" i="3"/>
  <c r="M469" i="3"/>
  <c r="N457" i="3"/>
  <c r="V441" i="3"/>
  <c r="K429" i="3"/>
  <c r="W429" i="3"/>
  <c r="S413" i="3"/>
  <c r="S401" i="3"/>
  <c r="P385" i="3"/>
  <c r="Q373" i="3"/>
  <c r="N357" i="3"/>
  <c r="S345" i="3"/>
  <c r="K329" i="3"/>
  <c r="W329" i="3"/>
  <c r="P317" i="3"/>
  <c r="P301" i="3"/>
  <c r="T289" i="3"/>
  <c r="V273" i="3"/>
  <c r="M261" i="3"/>
  <c r="M245" i="3"/>
  <c r="P233" i="3"/>
  <c r="P217" i="3"/>
  <c r="K205" i="3"/>
  <c r="W205" i="3"/>
  <c r="K189" i="3"/>
  <c r="W189" i="3"/>
  <c r="M177" i="3"/>
  <c r="Q161" i="3"/>
  <c r="T149" i="3"/>
  <c r="Q133" i="3"/>
  <c r="T121" i="3"/>
  <c r="P105" i="3"/>
  <c r="S93" i="3"/>
  <c r="P77" i="3"/>
  <c r="S65" i="3"/>
  <c r="V121" i="3"/>
  <c r="T93" i="3"/>
  <c r="T65" i="3"/>
  <c r="N581" i="3"/>
  <c r="M569" i="3"/>
  <c r="Q553" i="3"/>
  <c r="P541" i="3"/>
  <c r="K525" i="3"/>
  <c r="W525" i="3"/>
  <c r="M513" i="3"/>
  <c r="T497" i="3"/>
  <c r="T485" i="3"/>
  <c r="N469" i="3"/>
  <c r="P457" i="3"/>
  <c r="K441" i="3"/>
  <c r="W441" i="3"/>
  <c r="M429" i="3"/>
  <c r="T413" i="3"/>
  <c r="T401" i="3"/>
  <c r="Q385" i="3"/>
  <c r="S373" i="3"/>
  <c r="P357" i="3"/>
  <c r="T345" i="3"/>
  <c r="M329" i="3"/>
  <c r="Q317" i="3"/>
  <c r="Q301" i="3"/>
  <c r="V289" i="3"/>
  <c r="K273" i="3"/>
  <c r="W273" i="3"/>
  <c r="N261" i="3"/>
  <c r="N245" i="3"/>
  <c r="Q233" i="3"/>
  <c r="Q217" i="3"/>
  <c r="M205" i="3"/>
  <c r="M189" i="3"/>
  <c r="N177" i="3"/>
  <c r="S161" i="3"/>
  <c r="V149" i="3"/>
  <c r="S133" i="3"/>
  <c r="Q105" i="3"/>
  <c r="Q77" i="3"/>
  <c r="P581" i="3"/>
  <c r="N569" i="3"/>
  <c r="S553" i="3"/>
  <c r="Q541" i="3"/>
  <c r="M525" i="3"/>
  <c r="N513" i="3"/>
  <c r="V497" i="3"/>
  <c r="V485" i="3"/>
  <c r="P469" i="3"/>
  <c r="Q457" i="3"/>
  <c r="M441" i="3"/>
  <c r="N429" i="3"/>
  <c r="V413" i="3"/>
  <c r="V401" i="3"/>
  <c r="S385" i="3"/>
  <c r="T373" i="3"/>
  <c r="Q357" i="3"/>
  <c r="V345" i="3"/>
  <c r="N329" i="3"/>
  <c r="S317" i="3"/>
  <c r="S301" i="3"/>
  <c r="K289" i="3"/>
  <c r="W289" i="3"/>
  <c r="M273" i="3"/>
  <c r="P261" i="3"/>
  <c r="P245" i="3"/>
  <c r="S233" i="3"/>
  <c r="S217" i="3"/>
  <c r="N205" i="3"/>
  <c r="N189" i="3"/>
  <c r="P177" i="3"/>
  <c r="T161" i="3"/>
  <c r="K149" i="3"/>
  <c r="W149" i="3"/>
  <c r="T133" i="3"/>
  <c r="K121" i="3"/>
  <c r="W121" i="3"/>
  <c r="S105" i="3"/>
  <c r="V93" i="3"/>
  <c r="S77" i="3"/>
  <c r="V65" i="3"/>
  <c r="Q93" i="3"/>
  <c r="Q581" i="3"/>
  <c r="P569" i="3"/>
  <c r="T553" i="3"/>
  <c r="S541" i="3"/>
  <c r="N525" i="3"/>
  <c r="P513" i="3"/>
  <c r="K497" i="3"/>
  <c r="W497" i="3"/>
  <c r="K485" i="3"/>
  <c r="W485" i="3"/>
  <c r="Q469" i="3"/>
  <c r="S457" i="3"/>
  <c r="N441" i="3"/>
  <c r="P429" i="3"/>
  <c r="K413" i="3"/>
  <c r="W413" i="3"/>
  <c r="K401" i="3"/>
  <c r="W401" i="3"/>
  <c r="T385" i="3"/>
  <c r="V373" i="3"/>
  <c r="S357" i="3"/>
  <c r="K345" i="3"/>
  <c r="W345" i="3"/>
  <c r="P329" i="3"/>
  <c r="T317" i="3"/>
  <c r="T301" i="3"/>
  <c r="M289" i="3"/>
  <c r="N273" i="3"/>
  <c r="Q261" i="3"/>
  <c r="Q245" i="3"/>
  <c r="T233" i="3"/>
  <c r="T217" i="3"/>
  <c r="P205" i="3"/>
  <c r="P189" i="3"/>
  <c r="Q177" i="3"/>
  <c r="V161" i="3"/>
  <c r="M149" i="3"/>
  <c r="V133" i="3"/>
  <c r="M121" i="3"/>
  <c r="T105" i="3"/>
  <c r="K93" i="3"/>
  <c r="W93" i="3"/>
  <c r="T77" i="3"/>
  <c r="K65" i="3"/>
  <c r="W65" i="3"/>
  <c r="N105" i="3"/>
  <c r="S581" i="3"/>
  <c r="Q569" i="3"/>
  <c r="V553" i="3"/>
  <c r="T541" i="3"/>
  <c r="P525" i="3"/>
  <c r="Q513" i="3"/>
  <c r="M497" i="3"/>
  <c r="M485" i="3"/>
  <c r="S469" i="3"/>
  <c r="T457" i="3"/>
  <c r="P441" i="3"/>
  <c r="Q429" i="3"/>
  <c r="M413" i="3"/>
  <c r="M401" i="3"/>
  <c r="V385" i="3"/>
  <c r="K373" i="3"/>
  <c r="W373" i="3"/>
  <c r="T357" i="3"/>
  <c r="M345" i="3"/>
  <c r="Q329" i="3"/>
  <c r="V317" i="3"/>
  <c r="V301" i="3"/>
  <c r="N289" i="3"/>
  <c r="P273" i="3"/>
  <c r="S261" i="3"/>
  <c r="S245" i="3"/>
  <c r="V233" i="3"/>
  <c r="V217" i="3"/>
  <c r="Q205" i="3"/>
  <c r="Q189" i="3"/>
  <c r="S177" i="3"/>
  <c r="K161" i="3"/>
  <c r="W161" i="3"/>
  <c r="N149" i="3"/>
  <c r="K133" i="3"/>
  <c r="W133" i="3"/>
  <c r="N121" i="3"/>
  <c r="V105" i="3"/>
  <c r="M93" i="3"/>
  <c r="V77" i="3"/>
  <c r="M65" i="3"/>
  <c r="S121" i="3"/>
  <c r="T581" i="3"/>
  <c r="S569" i="3"/>
  <c r="K553" i="3"/>
  <c r="W553" i="3"/>
  <c r="V541" i="3"/>
  <c r="Q525" i="3"/>
  <c r="S513" i="3"/>
  <c r="N497" i="3"/>
  <c r="N485" i="3"/>
  <c r="T469" i="3"/>
  <c r="V457" i="3"/>
  <c r="Q441" i="3"/>
  <c r="S429" i="3"/>
  <c r="N413" i="3"/>
  <c r="N401" i="3"/>
  <c r="K385" i="3"/>
  <c r="W385" i="3"/>
  <c r="M373" i="3"/>
  <c r="V357" i="3"/>
  <c r="N345" i="3"/>
  <c r="S329" i="3"/>
  <c r="K317" i="3"/>
  <c r="W317" i="3"/>
  <c r="K301" i="3"/>
  <c r="W301" i="3"/>
  <c r="P289" i="3"/>
  <c r="Q273" i="3"/>
  <c r="T261" i="3"/>
  <c r="T245" i="3"/>
  <c r="K233" i="3"/>
  <c r="W233" i="3"/>
  <c r="K217" i="3"/>
  <c r="W217" i="3"/>
  <c r="S205" i="3"/>
  <c r="S189" i="3"/>
  <c r="T177" i="3"/>
  <c r="M161" i="3"/>
  <c r="P149" i="3"/>
  <c r="M133" i="3"/>
  <c r="P121" i="3"/>
  <c r="K105" i="3"/>
  <c r="W105" i="3"/>
  <c r="N93" i="3"/>
  <c r="K77" i="3"/>
  <c r="W77" i="3"/>
  <c r="N65" i="3"/>
  <c r="L744" i="14"/>
  <c r="T706" i="14"/>
  <c r="I706" i="14"/>
  <c r="R668" i="14"/>
  <c r="O630" i="14"/>
  <c r="R592" i="14"/>
  <c r="O554" i="14"/>
  <c r="Q516" i="14"/>
  <c r="O478" i="14"/>
  <c r="N440" i="14"/>
  <c r="L402" i="14"/>
  <c r="L364" i="14"/>
  <c r="U326" i="14"/>
  <c r="U288" i="14"/>
  <c r="U250" i="14"/>
  <c r="N212" i="14"/>
  <c r="R174" i="14"/>
  <c r="T136" i="14"/>
  <c r="I136" i="14"/>
  <c r="Q98" i="14"/>
  <c r="K60" i="14"/>
  <c r="N22" i="14"/>
  <c r="Q250" i="14"/>
  <c r="O212" i="14"/>
  <c r="N174" i="14"/>
  <c r="R98" i="14"/>
  <c r="L60" i="14"/>
  <c r="U744" i="14"/>
  <c r="L554" i="14"/>
  <c r="N516" i="14"/>
  <c r="T554" i="14"/>
  <c r="O516" i="14"/>
  <c r="N326" i="14"/>
  <c r="N250" i="14"/>
  <c r="K22" i="14"/>
  <c r="T744" i="14"/>
  <c r="I744" i="14"/>
  <c r="U706" i="14"/>
  <c r="N668" i="14"/>
  <c r="K630" i="14"/>
  <c r="N592" i="14"/>
  <c r="K554" i="14"/>
  <c r="R516" i="14"/>
  <c r="K478" i="14"/>
  <c r="O440" i="14"/>
  <c r="T402" i="14"/>
  <c r="I402" i="14"/>
  <c r="T364" i="14"/>
  <c r="I364" i="14"/>
  <c r="Q326" i="14"/>
  <c r="Q288" i="14"/>
  <c r="U136" i="14"/>
  <c r="L22" i="14"/>
  <c r="L478" i="14"/>
  <c r="K440" i="14"/>
  <c r="U402" i="14"/>
  <c r="R288" i="14"/>
  <c r="R250" i="14"/>
  <c r="O174" i="14"/>
  <c r="Q136" i="14"/>
  <c r="I60" i="14"/>
  <c r="T478" i="14"/>
  <c r="Q402" i="14"/>
  <c r="R744" i="14"/>
  <c r="N706" i="14"/>
  <c r="L668" i="14"/>
  <c r="U630" i="14"/>
  <c r="L592" i="14"/>
  <c r="U554" i="14"/>
  <c r="K516" i="14"/>
  <c r="U478" i="14"/>
  <c r="T440" i="14"/>
  <c r="I440" i="14"/>
  <c r="R402" i="14"/>
  <c r="R364" i="14"/>
  <c r="O326" i="14"/>
  <c r="O288" i="14"/>
  <c r="O250" i="14"/>
  <c r="T212" i="14"/>
  <c r="I212" i="14"/>
  <c r="L174" i="14"/>
  <c r="N136" i="14"/>
  <c r="K98" i="14"/>
  <c r="Q60" i="14"/>
  <c r="T22" i="14"/>
  <c r="N60" i="14"/>
  <c r="Q706" i="14"/>
  <c r="R326" i="14"/>
  <c r="I22" i="14"/>
  <c r="I554" i="14"/>
  <c r="L440" i="14"/>
  <c r="K174" i="14"/>
  <c r="U60" i="14"/>
  <c r="N744" i="14"/>
  <c r="O706" i="14"/>
  <c r="T668" i="14"/>
  <c r="I668" i="14"/>
  <c r="Q630" i="14"/>
  <c r="T592" i="14"/>
  <c r="I592" i="14"/>
  <c r="Q554" i="14"/>
  <c r="L516" i="14"/>
  <c r="Q478" i="14"/>
  <c r="U440" i="14"/>
  <c r="N402" i="14"/>
  <c r="N364" i="14"/>
  <c r="K326" i="14"/>
  <c r="K288" i="14"/>
  <c r="K250" i="14"/>
  <c r="U212" i="14"/>
  <c r="T174" i="14"/>
  <c r="I174" i="14"/>
  <c r="O136" i="14"/>
  <c r="L98" i="14"/>
  <c r="R60" i="14"/>
  <c r="R22" i="14"/>
  <c r="Q22" i="14"/>
  <c r="O592" i="14"/>
  <c r="U364" i="14"/>
  <c r="R706" i="14"/>
  <c r="I630" i="14"/>
  <c r="N288" i="14"/>
  <c r="R136" i="14"/>
  <c r="U22" i="14"/>
  <c r="O744" i="14"/>
  <c r="K706" i="14"/>
  <c r="U668" i="14"/>
  <c r="R630" i="14"/>
  <c r="U592" i="14"/>
  <c r="R554" i="14"/>
  <c r="T516" i="14"/>
  <c r="I516" i="14"/>
  <c r="R478" i="14"/>
  <c r="Q440" i="14"/>
  <c r="O402" i="14"/>
  <c r="O364" i="14"/>
  <c r="L326" i="14"/>
  <c r="L288" i="14"/>
  <c r="L250" i="14"/>
  <c r="Q212" i="14"/>
  <c r="U174" i="14"/>
  <c r="K136" i="14"/>
  <c r="T98" i="14"/>
  <c r="I98" i="14"/>
  <c r="L630" i="14"/>
  <c r="N98" i="14"/>
  <c r="T60" i="14"/>
  <c r="Q744" i="14"/>
  <c r="T630" i="14"/>
  <c r="Q364" i="14"/>
  <c r="K744" i="14"/>
  <c r="L706" i="14"/>
  <c r="Q668" i="14"/>
  <c r="N630" i="14"/>
  <c r="Q592" i="14"/>
  <c r="N554" i="14"/>
  <c r="U516" i="14"/>
  <c r="N478" i="14"/>
  <c r="R440" i="14"/>
  <c r="K402" i="14"/>
  <c r="K364" i="14"/>
  <c r="T326" i="14"/>
  <c r="I326" i="14"/>
  <c r="T288" i="14"/>
  <c r="I288" i="14"/>
  <c r="T250" i="14"/>
  <c r="I250" i="14"/>
  <c r="R212" i="14"/>
  <c r="Q174" i="14"/>
  <c r="L136" i="14"/>
  <c r="U98" i="14"/>
  <c r="O60" i="14"/>
  <c r="O22" i="14"/>
  <c r="O668" i="14"/>
  <c r="K212" i="14"/>
  <c r="K668" i="14"/>
  <c r="K592" i="14"/>
  <c r="I478" i="14"/>
  <c r="L212" i="14"/>
  <c r="O98" i="14"/>
  <c r="M599" i="3"/>
  <c r="W599" i="3"/>
  <c r="V599" i="3"/>
  <c r="P599" i="3"/>
  <c r="K599" i="3"/>
  <c r="S599" i="3"/>
  <c r="Q599" i="3"/>
  <c r="N599" i="3"/>
  <c r="T599" i="3"/>
  <c r="I44" i="3"/>
  <c r="GR2" i="37" s="1"/>
  <c r="Z42" i="3"/>
  <c r="FS2" i="37" s="1"/>
  <c r="Z40" i="3"/>
  <c r="EC2" i="37" s="1"/>
  <c r="O45" i="3"/>
  <c r="F45" i="3"/>
  <c r="I45" i="3"/>
  <c r="HM2" i="37" s="1"/>
  <c r="L45" i="3"/>
  <c r="N116" i="19"/>
  <c r="F116" i="19"/>
  <c r="J111" i="19"/>
  <c r="N106" i="19"/>
  <c r="F106" i="19"/>
  <c r="J101" i="19"/>
  <c r="M116" i="19"/>
  <c r="M106" i="19"/>
  <c r="D116" i="19"/>
  <c r="D106" i="19"/>
  <c r="G111" i="19"/>
  <c r="G101" i="19"/>
  <c r="J116" i="19"/>
  <c r="J106" i="19"/>
  <c r="I116" i="19"/>
  <c r="I106" i="19"/>
  <c r="H116" i="19"/>
  <c r="L111" i="19"/>
  <c r="D111" i="19"/>
  <c r="H106" i="19"/>
  <c r="L101" i="19"/>
  <c r="D101" i="19"/>
  <c r="E116" i="19"/>
  <c r="E106" i="19"/>
  <c r="L116" i="19"/>
  <c r="L106" i="19"/>
  <c r="O111" i="19"/>
  <c r="O101" i="19"/>
  <c r="F111" i="19"/>
  <c r="F101" i="19"/>
  <c r="M111" i="19"/>
  <c r="M101" i="19"/>
  <c r="O116" i="19"/>
  <c r="G116" i="19"/>
  <c r="K111" i="19"/>
  <c r="O106" i="19"/>
  <c r="G106" i="19"/>
  <c r="K101" i="19"/>
  <c r="I111" i="19"/>
  <c r="I101" i="19"/>
  <c r="H111" i="19"/>
  <c r="H101" i="19"/>
  <c r="K116" i="19"/>
  <c r="K106" i="19"/>
  <c r="N111" i="19"/>
  <c r="N101" i="19"/>
  <c r="E111" i="19"/>
  <c r="E101" i="19"/>
  <c r="L17" i="19"/>
  <c r="N17" i="19"/>
  <c r="O17" i="19"/>
  <c r="M17" i="19"/>
  <c r="H69" i="19"/>
  <c r="L74" i="19"/>
  <c r="D74" i="19"/>
  <c r="H84" i="19"/>
  <c r="N79" i="19"/>
  <c r="J79" i="19"/>
  <c r="O69" i="19"/>
  <c r="G69" i="19"/>
  <c r="K74" i="19"/>
  <c r="O84" i="19"/>
  <c r="G84" i="19"/>
  <c r="O79" i="19"/>
  <c r="N69" i="19"/>
  <c r="F69" i="19"/>
  <c r="J74" i="19"/>
  <c r="N84" i="19"/>
  <c r="F84" i="19"/>
  <c r="M69" i="19"/>
  <c r="I74" i="19"/>
  <c r="E84" i="19"/>
  <c r="D69" i="19"/>
  <c r="H74" i="19"/>
  <c r="D84" i="19"/>
  <c r="I69" i="19"/>
  <c r="M74" i="19"/>
  <c r="E74" i="19"/>
  <c r="I84" i="19"/>
  <c r="M79" i="19"/>
  <c r="I79" i="19"/>
  <c r="D79" i="19"/>
  <c r="E69" i="19"/>
  <c r="M84" i="19"/>
  <c r="E79" i="19"/>
  <c r="L69" i="19"/>
  <c r="L84" i="19"/>
  <c r="F79" i="19"/>
  <c r="K69" i="19"/>
  <c r="O74" i="19"/>
  <c r="G74" i="19"/>
  <c r="K84" i="19"/>
  <c r="K79" i="19"/>
  <c r="G79" i="19"/>
  <c r="J69" i="19"/>
  <c r="N74" i="19"/>
  <c r="F74" i="19"/>
  <c r="J84" i="19"/>
  <c r="L79" i="19"/>
  <c r="H79" i="19"/>
  <c r="J17" i="19"/>
  <c r="T49" i="3"/>
  <c r="V37" i="3"/>
  <c r="P37" i="3"/>
  <c r="Q37" i="3"/>
  <c r="K37" i="3"/>
  <c r="K25" i="3"/>
  <c r="K17" i="19"/>
  <c r="P49" i="3"/>
  <c r="W37" i="3"/>
  <c r="T37" i="3"/>
  <c r="V49" i="3"/>
  <c r="I17" i="19"/>
  <c r="N37" i="3"/>
  <c r="H17" i="19"/>
  <c r="Q49" i="3"/>
  <c r="S37" i="3"/>
  <c r="N49" i="3"/>
  <c r="W49" i="3"/>
  <c r="S49" i="3"/>
  <c r="M49" i="3"/>
  <c r="K49" i="3"/>
  <c r="M37" i="3"/>
  <c r="R45" i="3"/>
  <c r="B52" i="3"/>
  <c r="B54" i="3"/>
  <c r="B53" i="3"/>
  <c r="W25" i="3"/>
  <c r="T25" i="3"/>
  <c r="S25" i="3"/>
  <c r="P25" i="3"/>
  <c r="N25" i="3"/>
  <c r="M25" i="3"/>
  <c r="V25" i="3"/>
  <c r="Q25" i="3"/>
  <c r="X45" i="3" l="1"/>
  <c r="PU2" i="37"/>
  <c r="U601" i="3"/>
  <c r="PX2" i="37"/>
  <c r="X601" i="3"/>
  <c r="PR2" i="37"/>
  <c r="R601" i="3"/>
  <c r="PO2" i="37"/>
  <c r="O601" i="3"/>
  <c r="PL2" i="37"/>
  <c r="L601" i="3"/>
  <c r="Z44" i="3"/>
  <c r="HI2" i="37" s="1"/>
  <c r="IB2" i="37"/>
  <c r="X600" i="3"/>
  <c r="HV2" i="37"/>
  <c r="R600" i="3"/>
  <c r="U45" i="3"/>
  <c r="HS2" i="37"/>
  <c r="O600" i="3"/>
  <c r="MK2" i="37"/>
  <c r="B51" i="3"/>
  <c r="Z55" i="3"/>
  <c r="PI2" i="37"/>
  <c r="I601" i="3"/>
  <c r="HP2" i="37"/>
  <c r="L600" i="3"/>
  <c r="F600" i="3"/>
  <c r="F602" i="3" s="1"/>
  <c r="HJ2" i="37"/>
  <c r="I600" i="3"/>
  <c r="Z41" i="3"/>
  <c r="EX2" i="37" s="1"/>
  <c r="B50" i="3"/>
  <c r="X602" i="3" l="1"/>
  <c r="R602" i="3"/>
  <c r="O602" i="3"/>
  <c r="L602" i="3"/>
  <c r="HY2" i="37"/>
  <c r="U600" i="3"/>
  <c r="U602" i="3" s="1"/>
  <c r="Z45" i="3"/>
  <c r="Z600" i="3" s="1"/>
  <c r="I602" i="3"/>
  <c r="PZ2" i="37"/>
  <c r="Z601" i="3"/>
  <c r="J38" i="6"/>
  <c r="N38" i="6"/>
  <c r="J30" i="6"/>
  <c r="N30" i="6"/>
  <c r="J22" i="6"/>
  <c r="N22" i="6"/>
  <c r="P24" i="14"/>
  <c r="QV2" i="37" s="1"/>
  <c r="P25" i="14"/>
  <c r="RR2" i="37" s="1"/>
  <c r="P26" i="14"/>
  <c r="SN2" i="37" s="1"/>
  <c r="AZB2" i="37"/>
  <c r="AZQ2" i="37"/>
  <c r="APG2" i="37"/>
  <c r="APV2" i="37"/>
  <c r="AQK2" i="37"/>
  <c r="AQZ2" i="37"/>
  <c r="ARO2" i="37"/>
  <c r="ASD2" i="37"/>
  <c r="AVP2" i="37"/>
  <c r="AWE2" i="37"/>
  <c r="AWT2" i="37"/>
  <c r="AXI2" i="37"/>
  <c r="AXX2" i="37"/>
  <c r="AYM2" i="37"/>
  <c r="AOR2" i="37"/>
  <c r="S26" i="14"/>
  <c r="SQ2" i="37" s="1"/>
  <c r="M26" i="14"/>
  <c r="SK2" i="37" s="1"/>
  <c r="J26" i="14"/>
  <c r="SH2" i="37" s="1"/>
  <c r="G26" i="14"/>
  <c r="SE2" i="37" s="1"/>
  <c r="D30" i="14"/>
  <c r="D31" i="14"/>
  <c r="VO2" i="37" s="1"/>
  <c r="D37" i="14"/>
  <c r="D38" i="14"/>
  <c r="D39" i="14"/>
  <c r="D41" i="14"/>
  <c r="D42" i="14"/>
  <c r="D28" i="14"/>
  <c r="SX2" i="37" s="1"/>
  <c r="D29" i="14"/>
  <c r="TU2" i="37" s="1"/>
  <c r="E13" i="39" l="1"/>
  <c r="E33" i="39" s="1"/>
  <c r="F13" i="39"/>
  <c r="F33" i="39" s="1"/>
  <c r="ID2" i="37"/>
  <c r="X26" i="14"/>
  <c r="SV2" i="37" s="1"/>
  <c r="Z602" i="3"/>
  <c r="QB2" i="37" l="1"/>
  <c r="QC2" i="37"/>
  <c r="B57" i="3"/>
  <c r="C3" i="36" l="1"/>
  <c r="H5" i="14"/>
  <c r="C21" i="7" l="1"/>
  <c r="J13" i="14" l="1"/>
  <c r="E21" i="7" l="1"/>
  <c r="B50" i="14" l="1"/>
  <c r="B37" i="14"/>
  <c r="B41" i="14"/>
  <c r="B51" i="14"/>
  <c r="B53" i="14"/>
  <c r="B30" i="14"/>
  <c r="B39" i="14"/>
  <c r="B29" i="14"/>
  <c r="B31" i="14"/>
  <c r="B38" i="14"/>
  <c r="B40" i="14"/>
  <c r="B42" i="14"/>
  <c r="L2" i="19"/>
  <c r="D27" i="7" s="1"/>
  <c r="C27" i="7" s="1" a="1"/>
  <c r="C27" i="7" s="1"/>
  <c r="G5" i="3"/>
  <c r="F5" i="19"/>
  <c r="G6" i="6"/>
  <c r="M5" i="3" l="1"/>
  <c r="B52" i="14"/>
  <c r="J11" i="6" l="1"/>
  <c r="N11" i="6" l="1"/>
  <c r="S25" i="14" l="1"/>
  <c r="RU2" i="37" s="1"/>
  <c r="S24" i="14"/>
  <c r="QY2" i="37" s="1"/>
  <c r="M25" i="14"/>
  <c r="RO2" i="37" s="1"/>
  <c r="M24" i="14"/>
  <c r="QS2" i="37" s="1"/>
  <c r="J25" i="14"/>
  <c r="RL2" i="37" s="1"/>
  <c r="J24" i="14"/>
  <c r="G25" i="14"/>
  <c r="RI2" i="37" s="1"/>
  <c r="QP2" i="37" l="1"/>
  <c r="X24" i="14"/>
  <c r="RD2" i="37" s="1"/>
  <c r="X25" i="14"/>
  <c r="RZ2" i="37" s="1"/>
  <c r="B44" i="14"/>
  <c r="B28" i="14"/>
  <c r="E27" i="7" l="1"/>
  <c r="F4" i="32" l="1"/>
  <c r="G4" i="32" s="1"/>
  <c r="D21" i="34" l="1"/>
  <c r="D10" i="34"/>
  <c r="E18" i="34"/>
  <c r="S17" i="37" s="1"/>
  <c r="C7" i="34"/>
  <c r="R6" i="37" s="1"/>
  <c r="E7" i="34"/>
  <c r="S6" i="37" s="1"/>
  <c r="D15" i="34"/>
  <c r="D20" i="34"/>
  <c r="D9" i="34"/>
  <c r="D22" i="34"/>
  <c r="D19" i="34"/>
  <c r="C6" i="34"/>
  <c r="R5" i="37" s="1"/>
  <c r="C5" i="34"/>
  <c r="R4" i="37" s="1"/>
  <c r="E12" i="34"/>
  <c r="D3" i="34"/>
  <c r="E6" i="34"/>
  <c r="S5" i="37" s="1"/>
  <c r="E19" i="34"/>
  <c r="S18" i="37" s="1"/>
  <c r="D11" i="34"/>
  <c r="D16" i="34"/>
  <c r="C15" i="34"/>
  <c r="R14" i="37" s="1"/>
  <c r="C10" i="34"/>
  <c r="R9" i="37" s="1"/>
  <c r="D8" i="34"/>
  <c r="C4" i="34"/>
  <c r="R3" i="37" s="1"/>
  <c r="C17" i="34"/>
  <c r="R16" i="37" s="1"/>
  <c r="C21" i="34"/>
  <c r="R20" i="37" s="1"/>
  <c r="D7" i="34"/>
  <c r="E22" i="34"/>
  <c r="S21" i="37" s="1"/>
  <c r="D14" i="34"/>
  <c r="C16" i="34"/>
  <c r="R15" i="37" s="1"/>
  <c r="E9" i="34"/>
  <c r="S8" i="37" s="1"/>
  <c r="C22" i="34"/>
  <c r="R21" i="37" s="1"/>
  <c r="D13" i="34"/>
  <c r="C11" i="34"/>
  <c r="R10" i="37" s="1"/>
  <c r="E10" i="34"/>
  <c r="S9" i="37" s="1"/>
  <c r="C8" i="34"/>
  <c r="R7" i="37" s="1"/>
  <c r="D18" i="34"/>
  <c r="E8" i="34"/>
  <c r="S7" i="37" s="1"/>
  <c r="E4" i="34"/>
  <c r="C20" i="34"/>
  <c r="R19" i="37" s="1"/>
  <c r="E16" i="34"/>
  <c r="S15" i="37" s="1"/>
  <c r="E11" i="34"/>
  <c r="S10" i="37" s="1"/>
  <c r="E15" i="34"/>
  <c r="S14" i="37" s="1"/>
  <c r="E13" i="34"/>
  <c r="S12" i="37" s="1"/>
  <c r="D4" i="34"/>
  <c r="D17" i="34"/>
  <c r="C14" i="34"/>
  <c r="R13" i="37" s="1"/>
  <c r="C9" i="34"/>
  <c r="R8" i="37" s="1"/>
  <c r="C13" i="34"/>
  <c r="R12" i="37" s="1"/>
  <c r="E20" i="34"/>
  <c r="S19" i="37" s="1"/>
  <c r="E21" i="34"/>
  <c r="S20" i="37" s="1"/>
  <c r="E14" i="34"/>
  <c r="S13" i="37" s="1"/>
  <c r="C19" i="34"/>
  <c r="R18" i="37" s="1"/>
  <c r="D6" i="34"/>
  <c r="D12" i="34"/>
  <c r="C18" i="34"/>
  <c r="R17" i="37" s="1"/>
  <c r="C12" i="34"/>
  <c r="R11" i="37" s="1"/>
  <c r="C3" i="34"/>
  <c r="R2" i="37" s="1"/>
  <c r="D5" i="34"/>
  <c r="E5" i="34"/>
  <c r="S4" i="37" s="1"/>
  <c r="E3" i="34"/>
  <c r="S2" i="37" s="1"/>
  <c r="E17" i="34"/>
  <c r="S16" i="37" s="1"/>
  <c r="S11" i="37"/>
  <c r="S3" i="37"/>
  <c r="E34" i="1" l="1"/>
  <c r="E40" i="1"/>
  <c r="E32" i="1"/>
  <c r="E27" i="1"/>
  <c r="B16" i="14" s="1"/>
  <c r="E30" i="1"/>
  <c r="C23" i="24" s="1"/>
  <c r="E38" i="1"/>
  <c r="E46" i="1"/>
  <c r="E33" i="1"/>
  <c r="E41" i="1"/>
  <c r="E35" i="1"/>
  <c r="E43" i="1"/>
  <c r="E28" i="1"/>
  <c r="E36" i="1"/>
  <c r="E44" i="1"/>
  <c r="E31" i="1"/>
  <c r="E39" i="1"/>
  <c r="E42" i="1"/>
  <c r="E29" i="1"/>
  <c r="D15" i="39" s="1"/>
  <c r="B15" i="39" s="1"/>
  <c r="E37" i="1"/>
  <c r="E45" i="1"/>
  <c r="D32" i="39" s="1"/>
  <c r="B32" i="39" s="1"/>
  <c r="C435" i="14" l="1"/>
  <c r="QH13" i="37" s="1"/>
  <c r="D24" i="39"/>
  <c r="B24" i="39" s="1"/>
  <c r="C473" i="14"/>
  <c r="QH14" i="37" s="1"/>
  <c r="D25" i="39"/>
  <c r="B25" i="39" s="1"/>
  <c r="C117" i="3"/>
  <c r="D16" i="39"/>
  <c r="B16" i="39" s="1"/>
  <c r="D31" i="39"/>
  <c r="B31" i="39" s="1"/>
  <c r="C313" i="3"/>
  <c r="D23" i="39"/>
  <c r="B23" i="39" s="1"/>
  <c r="C481" i="3"/>
  <c r="D29" i="39"/>
  <c r="B29" i="39" s="1"/>
  <c r="D18" i="39"/>
  <c r="B18" i="39" s="1"/>
  <c r="B245" i="14"/>
  <c r="D19" i="39"/>
  <c r="B19" i="39" s="1"/>
  <c r="C169" i="14"/>
  <c r="QH6" i="37" s="1"/>
  <c r="D17" i="39"/>
  <c r="B17" i="39" s="1"/>
  <c r="C285" i="3"/>
  <c r="D22" i="39"/>
  <c r="B22" i="39" s="1"/>
  <c r="D13" i="39"/>
  <c r="B13" i="39" s="1"/>
  <c r="B321" i="14"/>
  <c r="D21" i="39"/>
  <c r="B21" i="39" s="1"/>
  <c r="D26" i="39"/>
  <c r="B26" i="39" s="1"/>
  <c r="B663" i="14"/>
  <c r="D30" i="39"/>
  <c r="B30" i="39" s="1"/>
  <c r="C61" i="3"/>
  <c r="D14" i="39"/>
  <c r="B14" i="39" s="1"/>
  <c r="S34" i="37"/>
  <c r="R34" i="37" s="1"/>
  <c r="D28" i="39"/>
  <c r="B28" i="39" s="1"/>
  <c r="D27" i="39"/>
  <c r="B27" i="39" s="1"/>
  <c r="C283" i="14"/>
  <c r="QH9" i="37" s="1"/>
  <c r="D20" i="39"/>
  <c r="B20" i="39" s="1"/>
  <c r="C27" i="24"/>
  <c r="D84" i="6"/>
  <c r="I12" i="16"/>
  <c r="C25" i="24"/>
  <c r="D76" i="6"/>
  <c r="B283" i="14"/>
  <c r="C229" i="3"/>
  <c r="C33" i="24"/>
  <c r="D164" i="6"/>
  <c r="C38" i="24"/>
  <c r="I15" i="16"/>
  <c r="C29" i="24"/>
  <c r="I14" i="16"/>
  <c r="C21" i="24"/>
  <c r="B131" i="14"/>
  <c r="I5" i="16"/>
  <c r="I6" i="16"/>
  <c r="C24" i="24"/>
  <c r="C20" i="24"/>
  <c r="D27" i="6"/>
  <c r="I9" i="16"/>
  <c r="C173" i="3"/>
  <c r="D100" i="6"/>
  <c r="B207" i="14"/>
  <c r="I10" i="16"/>
  <c r="D60" i="6"/>
  <c r="B473" i="14"/>
  <c r="C32" i="24"/>
  <c r="D116" i="6"/>
  <c r="D156" i="6"/>
  <c r="I16" i="16"/>
  <c r="I7" i="16"/>
  <c r="I18" i="16"/>
  <c r="D35" i="6"/>
  <c r="I8" i="16"/>
  <c r="I13" i="16"/>
  <c r="D124" i="6"/>
  <c r="C37" i="24"/>
  <c r="D44" i="6"/>
  <c r="C28" i="24"/>
  <c r="C22" i="24"/>
  <c r="D92" i="6"/>
  <c r="D108" i="6"/>
  <c r="C341" i="3"/>
  <c r="B359" i="14"/>
  <c r="C31" i="24"/>
  <c r="B93" i="14"/>
  <c r="C201" i="3"/>
  <c r="C55" i="14"/>
  <c r="QH3" i="37" s="1"/>
  <c r="C359" i="14"/>
  <c r="QH11" i="37" s="1"/>
  <c r="D140" i="6"/>
  <c r="C131" i="14"/>
  <c r="QH5" i="37" s="1"/>
  <c r="C453" i="3"/>
  <c r="D52" i="6"/>
  <c r="I11" i="16"/>
  <c r="D132" i="6"/>
  <c r="D68" i="6"/>
  <c r="I19" i="16"/>
  <c r="B549" i="14"/>
  <c r="C26" i="24"/>
  <c r="D172" i="6"/>
  <c r="I17" i="16"/>
  <c r="C35" i="24"/>
  <c r="C39" i="24"/>
  <c r="C397" i="14"/>
  <c r="QH12" i="37" s="1"/>
  <c r="B739" i="14"/>
  <c r="C739" i="14"/>
  <c r="QH21" i="37" s="1"/>
  <c r="C245" i="14"/>
  <c r="QH8" i="37" s="1"/>
  <c r="C145" i="3"/>
  <c r="C509" i="3"/>
  <c r="B169" i="14"/>
  <c r="C369" i="3"/>
  <c r="C565" i="3"/>
  <c r="B587" i="14"/>
  <c r="B397" i="14"/>
  <c r="C207" i="14"/>
  <c r="QH7" i="37" s="1"/>
  <c r="C701" i="14"/>
  <c r="QH20" i="37" s="1"/>
  <c r="C16" i="14"/>
  <c r="QH2" i="37" s="1"/>
  <c r="B625" i="14"/>
  <c r="C36" i="24"/>
  <c r="B701" i="14"/>
  <c r="B55" i="14"/>
  <c r="C537" i="3"/>
  <c r="C33" i="3"/>
  <c r="C425" i="3"/>
  <c r="D148" i="6"/>
  <c r="C34" i="24"/>
  <c r="C549" i="14"/>
  <c r="QH16" i="37" s="1"/>
  <c r="C625" i="14"/>
  <c r="QH18" i="37" s="1"/>
  <c r="C30" i="24"/>
  <c r="C587" i="14"/>
  <c r="QH17" i="37" s="1"/>
  <c r="C397" i="3"/>
  <c r="B435" i="14"/>
  <c r="C511" i="14"/>
  <c r="QH15" i="37" s="1"/>
  <c r="C663" i="14"/>
  <c r="QH19" i="37" s="1"/>
  <c r="C321" i="14"/>
  <c r="QH10" i="37" s="1"/>
  <c r="C257" i="3"/>
  <c r="B511" i="14"/>
  <c r="C93" i="14"/>
  <c r="QH4" i="37" s="1"/>
  <c r="C89" i="3"/>
  <c r="O2" i="3" l="1"/>
  <c r="D24" i="7" s="1"/>
  <c r="J2" i="39"/>
  <c r="D25" i="7" s="1"/>
  <c r="C7" i="36"/>
  <c r="C8" i="36"/>
  <c r="N2" i="24"/>
  <c r="D23" i="7" s="1"/>
  <c r="P2" i="6"/>
  <c r="D28" i="7" s="1"/>
  <c r="G2" i="1"/>
  <c r="D22" i="7" s="1"/>
  <c r="C6" i="36"/>
  <c r="C5" i="36"/>
  <c r="C4" i="36"/>
  <c r="T2" i="14"/>
  <c r="D26" i="7" s="1"/>
  <c r="C10" i="36"/>
  <c r="C26" i="7" l="1" a="1"/>
  <c r="C26" i="7" s="1"/>
  <c r="C24" i="7" a="1"/>
  <c r="C24" i="7" s="1"/>
  <c r="C25" i="7" a="1"/>
  <c r="C25" i="7" s="1"/>
  <c r="C22" i="7" a="1"/>
  <c r="C22" i="7" s="1"/>
  <c r="E22" i="7" s="1"/>
  <c r="E28" i="7"/>
  <c r="C28" i="7" a="1"/>
  <c r="C28" i="7" s="1"/>
  <c r="C23" i="7" a="1"/>
  <c r="C23" i="7" s="1"/>
  <c r="E23" i="7" s="1"/>
  <c r="E26" i="7"/>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<sst xmlns="http://schemas.openxmlformats.org/spreadsheetml/2006/main" count="13535" uniqueCount="6115">
  <si>
    <t xml:space="preserve">Reporting Period: </t>
  </si>
  <si>
    <t>1 April 2023 to 30 September 2023</t>
  </si>
  <si>
    <t>Guidance &amp; Navigation</t>
  </si>
  <si>
    <t>Project Admin</t>
  </si>
  <si>
    <t>Programme Progress</t>
  </si>
  <si>
    <t>Funding Profiles</t>
  </si>
  <si>
    <t>Project Outputs</t>
  </si>
  <si>
    <t>Outcomes</t>
  </si>
  <si>
    <t>Risk Register</t>
  </si>
  <si>
    <t>Review &amp; Sign-Off</t>
  </si>
  <si>
    <t>END</t>
  </si>
  <si>
    <t>Tab 2 - Project Admin</t>
  </si>
  <si>
    <t>Click here to go to the explanatory notes for the Status Indicators</t>
  </si>
  <si>
    <r>
      <rPr>
        <b/>
        <u/>
        <sz val="14"/>
        <color theme="3"/>
        <rFont val="Arial"/>
        <family val="2"/>
      </rPr>
      <t>Guidance Notes:</t>
    </r>
    <r>
      <rPr>
        <sz val="14"/>
        <color theme="3"/>
        <rFont val="Arial"/>
        <family val="2"/>
      </rPr>
      <t xml:space="preserve">
This tab consists of two sections - SECTION A and SECTION B.
SECTION A requests the key information relating to your place, organisation and key contacts.
SECTION B requests the list of project names (automatically populated once SECTION A bas been completed - but please check these are correct) as well as the primary intervention theme, relevant post codes, and lat/long coordinates for each project.</t>
    </r>
  </si>
  <si>
    <t>SECTION A: Place Details</t>
  </si>
  <si>
    <t>A1</t>
  </si>
  <si>
    <t>Are you filling this in for a Town Deal or Future High Street Fund?</t>
  </si>
  <si>
    <t>Select from the drop down list provided</t>
  </si>
  <si>
    <t>&lt; Select &gt;</t>
  </si>
  <si>
    <t>A2</t>
  </si>
  <si>
    <t>Please select your place name</t>
  </si>
  <si>
    <t>A3</t>
  </si>
  <si>
    <r>
      <t xml:space="preserve">Grant Recipient:
</t>
    </r>
    <r>
      <rPr>
        <sz val="14"/>
        <color rgb="FFFFFFFF"/>
        <rFont val="Arial"/>
        <family val="2"/>
      </rPr>
      <t>(your organisation's name)</t>
    </r>
  </si>
  <si>
    <t>Organisation Name</t>
  </si>
  <si>
    <t>A4</t>
  </si>
  <si>
    <r>
      <t xml:space="preserve">Grant Recipient's Nominated Single Point of Contact </t>
    </r>
    <r>
      <rPr>
        <sz val="14"/>
        <color rgb="FFFFFFFF"/>
        <rFont val="Arial"/>
        <family val="2"/>
      </rPr>
      <t>(project manager where relevant):</t>
    </r>
  </si>
  <si>
    <t>Name</t>
  </si>
  <si>
    <t>Email</t>
  </si>
  <si>
    <t>Telephone</t>
  </si>
  <si>
    <t>A5</t>
  </si>
  <si>
    <r>
      <t xml:space="preserve">Programme Senior Responsible Owner (SRO) </t>
    </r>
    <r>
      <rPr>
        <b/>
        <sz val="12"/>
        <color rgb="FFFFFFFF"/>
        <rFont val="Arial"/>
        <family val="2"/>
      </rPr>
      <t>[This may be for example the Local Authority Chief Executive or the TD Board Chair]:</t>
    </r>
  </si>
  <si>
    <t>A6</t>
  </si>
  <si>
    <t>S151 Officer / Chief Finance Officer:</t>
  </si>
  <si>
    <t>A7</t>
  </si>
  <si>
    <t>Monitoring &amp; Evaluation Contact:</t>
  </si>
  <si>
    <t>SECTION B: Project Details</t>
  </si>
  <si>
    <t>Project Name</t>
  </si>
  <si>
    <r>
      <rPr>
        <b/>
        <u/>
        <sz val="14"/>
        <color theme="0"/>
        <rFont val="Arial"/>
        <family val="2"/>
      </rPr>
      <t>Primary</t>
    </r>
    <r>
      <rPr>
        <b/>
        <sz val="14"/>
        <color theme="0"/>
        <rFont val="Arial"/>
        <family val="2"/>
      </rPr>
      <t xml:space="preserve"> Intervention Theme</t>
    </r>
  </si>
  <si>
    <t xml:space="preserve">Does the project have a single location (e.g. one site) or multiple (e.g. multiple sites or across a number of post codes)? </t>
  </si>
  <si>
    <t xml:space="preserve">Single location </t>
  </si>
  <si>
    <t xml:space="preserve">Multiple locations </t>
  </si>
  <si>
    <t xml:space="preserve">Project Location - Post Code (e.g. SW1P 4DF) </t>
  </si>
  <si>
    <t>Project Location - Lat/Long Coordinates (3.d.p e.g. 51.496, -0.129)</t>
  </si>
  <si>
    <t>Are you providing a GIS map (see guidance) with your return?</t>
  </si>
  <si>
    <t xml:space="preserve">Project Locations - Post Code (e.g. SW1P 4DF) </t>
  </si>
  <si>
    <t>Project Locations - Lat/Long Coordinates (3.d.p e.g. 51.496, -0.129)</t>
  </si>
  <si>
    <t>B1</t>
  </si>
  <si>
    <r>
      <t xml:space="preserve">Project Details:
</t>
    </r>
    <r>
      <rPr>
        <i/>
        <sz val="14"/>
        <color rgb="FFFFFFFF"/>
        <rFont val="Arial"/>
        <family val="2"/>
      </rPr>
      <t>(name, primary intervention theme and location details)</t>
    </r>
  </si>
  <si>
    <t>Project 1</t>
  </si>
  <si>
    <t xml:space="preserve">Project 2 </t>
  </si>
  <si>
    <t xml:space="preserve">Project 3 </t>
  </si>
  <si>
    <t xml:space="preserve">Project 4 </t>
  </si>
  <si>
    <t xml:space="preserve">Project 5 </t>
  </si>
  <si>
    <t xml:space="preserve">Project 6 </t>
  </si>
  <si>
    <t>Project 7</t>
  </si>
  <si>
    <t>Project 8</t>
  </si>
  <si>
    <t>Project 9</t>
  </si>
  <si>
    <t>Project 10</t>
  </si>
  <si>
    <t>Project 11</t>
  </si>
  <si>
    <t>Project 12</t>
  </si>
  <si>
    <t>Project 13</t>
  </si>
  <si>
    <t>Project 14</t>
  </si>
  <si>
    <t>Project 15</t>
  </si>
  <si>
    <t>Project 16</t>
  </si>
  <si>
    <t>Project 17</t>
  </si>
  <si>
    <t>Project 18</t>
  </si>
  <si>
    <t>Project 19</t>
  </si>
  <si>
    <t>Project 20</t>
  </si>
  <si>
    <t>B2.a</t>
  </si>
  <si>
    <t>Please confirm the project names above are correct:</t>
  </si>
  <si>
    <t>Select from drop-down list:</t>
  </si>
  <si>
    <t>B2.b</t>
  </si>
  <si>
    <t>If "No", please explain:</t>
  </si>
  <si>
    <t>Tab 3 - Programme Progress</t>
  </si>
  <si>
    <r>
      <rPr>
        <b/>
        <u/>
        <sz val="14"/>
        <color theme="3"/>
        <rFont val="Arial"/>
        <family val="2"/>
      </rPr>
      <t>Guidance Notes:</t>
    </r>
    <r>
      <rPr>
        <sz val="14"/>
        <color theme="3"/>
        <rFont val="Arial"/>
        <family val="2"/>
      </rPr>
      <t xml:space="preserve">
This tab consists of two sections - SECTION A and SECTION B.
Please use SECTION A to tell us about the progress of your programme as a whole, answering the seven questions in column C in the corresponding boxes in column D.
Please use SECTION B to provide a progress update on each individual project. For the RAG ratings, please refer to the guidance table starting in cell Q19.</t>
    </r>
  </si>
  <si>
    <t>SECTION A: Programme-Wide Progress Summary</t>
  </si>
  <si>
    <t xml:space="preserve">How is your programme progressing against your original profile / forecast? </t>
  </si>
  <si>
    <t>Please provide a progress update covering the 6 month reporting period</t>
  </si>
  <si>
    <r>
      <t xml:space="preserve">What are the key challenges you are currently facing?
</t>
    </r>
    <r>
      <rPr>
        <i/>
        <sz val="12"/>
        <rFont val="Arial"/>
        <family val="2"/>
      </rPr>
      <t>Please provide as much detail as possible</t>
    </r>
  </si>
  <si>
    <t>What challenges do you expect to face in the next 6/12 months? (Please include timeframes)</t>
  </si>
  <si>
    <t>Please provide an update on your local evaluation activities</t>
  </si>
  <si>
    <r>
      <t xml:space="preserve">Please provide any key milestones which you would like to make us aware of for publicity purposes 
</t>
    </r>
    <r>
      <rPr>
        <sz val="12"/>
        <rFont val="Arial"/>
        <family val="2"/>
      </rPr>
      <t>(e.g. first spade in the ground, designs complete, building fit out)</t>
    </r>
  </si>
  <si>
    <t>Leave blank - Please provide upcoming milestones in Section B below.</t>
  </si>
  <si>
    <t xml:space="preserve">If any support is required from the DLUHC TF team, please comment </t>
  </si>
  <si>
    <t>SECTION B: Projects Progress Summary</t>
  </si>
  <si>
    <t>See table to the right for RAG Guidance
&gt;&gt;&gt;</t>
  </si>
  <si>
    <t>Start Date -
 mmm/yy (e.g. Dec-22)</t>
  </si>
  <si>
    <t>Completion Date -
 mmm/yy (e.g. Dec-22)</t>
  </si>
  <si>
    <t>Current Project Delivery Stage</t>
  </si>
  <si>
    <t>Project Delivery Status</t>
  </si>
  <si>
    <t>Leading Factor of Delay</t>
  </si>
  <si>
    <t>Project Adjustment Request Status</t>
  </si>
  <si>
    <t>Delivery (RAG)</t>
  </si>
  <si>
    <t>Spend (RAG)</t>
  </si>
  <si>
    <t>Risk (RAG)</t>
  </si>
  <si>
    <t>Commentary on Status and RAG Ratings</t>
  </si>
  <si>
    <t>Most Important Upcoming Comms Milestone</t>
  </si>
  <si>
    <t>Date of Most Important Upcoming Comms Milestone (e.g. Dec-22)</t>
  </si>
  <si>
    <t>RAG Guidance</t>
  </si>
  <si>
    <t>Delivery</t>
  </si>
  <si>
    <t>Score</t>
  </si>
  <si>
    <t>Spend</t>
  </si>
  <si>
    <t>Risks</t>
  </si>
  <si>
    <t>B2</t>
  </si>
  <si>
    <r>
      <t>Major issues causing significant delays (</t>
    </r>
    <r>
      <rPr>
        <b/>
        <sz val="12"/>
        <rFont val="Arial"/>
        <family val="2"/>
      </rPr>
      <t>more than 6 months</t>
    </r>
    <r>
      <rPr>
        <sz val="12"/>
        <rFont val="Arial"/>
        <family val="2"/>
      </rPr>
      <t>); processes interrupted or not carried out as planned (e.g. planning permission not secured); or significant changes to project. Project likely to under-deliver on forecast outputs.</t>
    </r>
  </si>
  <si>
    <r>
      <t xml:space="preserve">A variance of </t>
    </r>
    <r>
      <rPr>
        <b/>
        <sz val="12"/>
        <rFont val="Arial"/>
        <family val="2"/>
      </rPr>
      <t>over 50%</t>
    </r>
    <r>
      <rPr>
        <sz val="12"/>
        <rFont val="Arial"/>
        <family val="2"/>
      </rPr>
      <t xml:space="preserve"> against profiled financial forecast (total expenditure) or significant changes to project finances required (increases or decreases) due to poor or delayed delivery.</t>
    </r>
  </si>
  <si>
    <t>Programme includes projects with significant risks that are both high impact and high likelihood. Risk response not yet planned.</t>
  </si>
  <si>
    <t>B3</t>
  </si>
  <si>
    <r>
      <t>Issues arising causing long delays to the timetable (</t>
    </r>
    <r>
      <rPr>
        <b/>
        <sz val="12"/>
        <rFont val="Arial"/>
        <family val="2"/>
      </rPr>
      <t>3 to 6 months</t>
    </r>
    <r>
      <rPr>
        <sz val="12"/>
        <rFont val="Arial"/>
        <family val="2"/>
      </rPr>
      <t>) but no significant changes required to overall project. Outputs may still be deliverable but challenging.</t>
    </r>
  </si>
  <si>
    <r>
      <t xml:space="preserve">A variance of between </t>
    </r>
    <r>
      <rPr>
        <b/>
        <sz val="12"/>
        <rFont val="Arial"/>
        <family val="2"/>
      </rPr>
      <t>30% &amp; 50%</t>
    </r>
    <r>
      <rPr>
        <sz val="12"/>
        <rFont val="Arial"/>
        <family val="2"/>
      </rPr>
      <t xml:space="preserve"> against profiled financial forecast (total expenditure). Budget changes have been required due to issues with project delivery.</t>
    </r>
  </si>
  <si>
    <t>Programme includes projects with significant risks that are either high impact or high likelihood. Risk responses planned but not implemented.</t>
  </si>
  <si>
    <t>B4</t>
  </si>
  <si>
    <r>
      <t>Issues arising causing some short delays to the timetable (</t>
    </r>
    <r>
      <rPr>
        <b/>
        <sz val="12"/>
        <rFont val="Arial"/>
        <family val="2"/>
      </rPr>
      <t>less than 3 months</t>
    </r>
    <r>
      <rPr>
        <sz val="12"/>
        <rFont val="Arial"/>
        <family val="2"/>
      </rPr>
      <t>). Outputs still deliverable but require re-scheduling.</t>
    </r>
  </si>
  <si>
    <r>
      <t xml:space="preserve">A variance of between </t>
    </r>
    <r>
      <rPr>
        <b/>
        <sz val="12"/>
        <rFont val="Arial"/>
        <family val="2"/>
      </rPr>
      <t>15% &amp; 30%</t>
    </r>
    <r>
      <rPr>
        <sz val="12"/>
        <rFont val="Arial"/>
        <family val="2"/>
      </rPr>
      <t xml:space="preserve"> against profiled financial forecast Some budget changes have been required.</t>
    </r>
  </si>
  <si>
    <t>Programme includes projects with some risks that have medium impact and/or medium likelihood. Risk responses planned and implemented.</t>
  </si>
  <si>
    <t>B5</t>
  </si>
  <si>
    <t>Minor issues have arisen causing only small delays.  Project is on track to deliver outputs.</t>
  </si>
  <si>
    <r>
      <t xml:space="preserve">A variance of between </t>
    </r>
    <r>
      <rPr>
        <b/>
        <sz val="12"/>
        <rFont val="Arial"/>
        <family val="2"/>
      </rPr>
      <t>5% &amp; 15%</t>
    </r>
    <r>
      <rPr>
        <sz val="12"/>
        <rFont val="Arial"/>
        <family val="2"/>
      </rPr>
      <t xml:space="preserve"> Small re-profiling changes to budget required.</t>
    </r>
  </si>
  <si>
    <t>Programme includes projects with some risks that have medium impact but low likelihood. Risk responses planned and implemented.</t>
  </si>
  <si>
    <t>B6</t>
  </si>
  <si>
    <t>No problems. Project is on track to deliver outputs and keeping to schedule.</t>
  </si>
  <si>
    <r>
      <t xml:space="preserve">A variance of </t>
    </r>
    <r>
      <rPr>
        <b/>
        <sz val="12"/>
        <rFont val="Arial"/>
        <family val="2"/>
      </rPr>
      <t>up to 5%</t>
    </r>
    <r>
      <rPr>
        <sz val="12"/>
        <rFont val="Arial"/>
        <family val="2"/>
      </rPr>
      <t>. Spend is largely on track with any minor slippage expected to be picked up by end of next quarter.</t>
    </r>
  </si>
  <si>
    <t>All risks are tolerable with low impact and likelihood and do not require a response.</t>
  </si>
  <si>
    <t>B7</t>
  </si>
  <si>
    <t>B8</t>
  </si>
  <si>
    <t>B9</t>
  </si>
  <si>
    <t>B10</t>
  </si>
  <si>
    <t>B11</t>
  </si>
  <si>
    <t>B12</t>
  </si>
  <si>
    <t>B13</t>
  </si>
  <si>
    <t>B14</t>
  </si>
  <si>
    <t>B15</t>
  </si>
  <si>
    <t>B16</t>
  </si>
  <si>
    <t>B17</t>
  </si>
  <si>
    <t>B18</t>
  </si>
  <si>
    <t>B19</t>
  </si>
  <si>
    <t>B20</t>
  </si>
  <si>
    <t>Tab 4a - Funding Profiles</t>
  </si>
  <si>
    <r>
      <rPr>
        <b/>
        <u/>
        <sz val="14"/>
        <color theme="3"/>
        <rFont val="Arial"/>
        <family val="2"/>
      </rPr>
      <t>Guidance Notes:</t>
    </r>
    <r>
      <rPr>
        <sz val="14"/>
        <color theme="3"/>
        <rFont val="Arial"/>
        <family val="2"/>
      </rPr>
      <t xml:space="preserve">
This tab will require you to provide an update on project funding. Dependent on the reporting period, please input actual figures or forecasted figures. The tables will indicate whether you should be reporting actual or forecast per period (for example as indicated in rows 37 &amp; 49 for project 1 to help to differentiate this per reporting period). Please input the project costs for each project separately. 
This sheet is split into three sections:
Section A is confirmation that all inputs in Section B and C are correct and should be completed at the end. 
Section B is for Town Deals only and relates to 'other/early funding'. 
Section C should be completed for both Town Deals and Future High Street Funds places. In this section for each project the first cost table will allow you to record information on the project spend. We are also looking for information on what TD &amp; FHSF funds are contractually committed for the future. We expect the grand total amount to agree to the announcement letter or your most recently approved financial profile. 
To record co-funding/match-funding, please use the table "Other Funding Sources". When entering a funding source, begin by entering the name, this will then allow you to input into the remaining columns for that row.  You can use the drop downs in column D to select the relevant sources, and column E to declare whether that funding source is secured or not. Where funding is unsecured please provide further details in the third table on this sheet.  
Where a Grant Recipient is capable of recovering VAT, costs should exclude VAT. 
All the totals are automatically calculated.  If you need a table with more rows or more projects, please contact us. 
</t>
    </r>
  </si>
  <si>
    <t>SECTION A: Confirmation (for completion once sections B and C are complete)</t>
  </si>
  <si>
    <t xml:space="preserve">Please confirm that the inputs in sections B and C, below, are correct? </t>
  </si>
  <si>
    <t>SECTION B: Towns Deals Only - "Other/Early" TD Funding</t>
  </si>
  <si>
    <t>B1
TD 5% CDEL Pre-Payment; RDEL Capacity Funding; and Accelerated Funding</t>
  </si>
  <si>
    <r>
      <t xml:space="preserve">TD 5% CDEL Pre-Payment
</t>
    </r>
    <r>
      <rPr>
        <sz val="14"/>
        <color theme="0"/>
        <rFont val="Arial"/>
        <family val="2"/>
      </rPr>
      <t>(Towns Fund FAQs p.46 - 49)</t>
    </r>
  </si>
  <si>
    <t>TD RDEL Capacity Funding</t>
  </si>
  <si>
    <t>TD Accelerated Funding</t>
  </si>
  <si>
    <t>Guidance Notes</t>
  </si>
  <si>
    <t>Beyond these three funding types, have you received any payments for specific projects?</t>
  </si>
  <si>
    <t>Please indicate how much of your allocation has been utilised (in £s)</t>
  </si>
  <si>
    <t>Please confirm whether the amount utilised represents your entire allocation</t>
  </si>
  <si>
    <r>
      <t xml:space="preserve">Please describe </t>
    </r>
    <r>
      <rPr>
        <b/>
        <u/>
        <sz val="12"/>
        <rFont val="Arial"/>
        <family val="2"/>
      </rPr>
      <t>when</t>
    </r>
    <r>
      <rPr>
        <b/>
        <sz val="12"/>
        <rFont val="Arial"/>
        <family val="2"/>
      </rPr>
      <t xml:space="preserve"> funding was utilised and, if applicable, when any remaining funding will be utilised</t>
    </r>
  </si>
  <si>
    <t>Please select the option that best describes how the funding was, or will be, utilised</t>
  </si>
  <si>
    <r>
      <t xml:space="preserve">Please explain in detail </t>
    </r>
    <r>
      <rPr>
        <b/>
        <u/>
        <sz val="12"/>
        <rFont val="Arial"/>
        <family val="2"/>
      </rPr>
      <t>how</t>
    </r>
    <r>
      <rPr>
        <b/>
        <sz val="12"/>
        <rFont val="Arial"/>
        <family val="2"/>
      </rPr>
      <t xml:space="preserve"> the funding has, or will be, utilised</t>
    </r>
  </si>
  <si>
    <t>To hide this row - used in the formulas</t>
  </si>
  <si>
    <r>
      <t xml:space="preserve">B2
</t>
    </r>
    <r>
      <rPr>
        <i/>
        <sz val="14"/>
        <rFont val="Arial"/>
        <family val="2"/>
      </rPr>
      <t>TD Programme Management</t>
    </r>
  </si>
  <si>
    <t>Before 2020/21</t>
  </si>
  <si>
    <t>Financial Year 2020/21 (£s)</t>
  </si>
  <si>
    <t>Financial Year 2021/22 (£s)</t>
  </si>
  <si>
    <t>Financial Year 2022/23 (£s)</t>
  </si>
  <si>
    <t>Financial Year 2023/24 (£s)</t>
  </si>
  <si>
    <t>Financial Year 2024/25 (£s)</t>
  </si>
  <si>
    <t>Financial Year 2025/26 (£s)</t>
  </si>
  <si>
    <t>Beyond 25/26 (£s)</t>
  </si>
  <si>
    <t>Grand Total</t>
  </si>
  <si>
    <t>H1 (Apr-Sep)</t>
  </si>
  <si>
    <t>H2 (Oct-Mar)</t>
  </si>
  <si>
    <t>Total</t>
  </si>
  <si>
    <t>Actual</t>
  </si>
  <si>
    <r>
      <rPr>
        <sz val="11"/>
        <rFont val="Calibri"/>
        <family val="2"/>
        <scheme val="minor"/>
      </rPr>
      <t xml:space="preserve">Towns Fund </t>
    </r>
    <r>
      <rPr>
        <b/>
        <sz val="11"/>
        <rFont val="Calibri"/>
        <family val="2"/>
        <scheme val="minor"/>
      </rPr>
      <t xml:space="preserve">CDEL </t>
    </r>
    <r>
      <rPr>
        <sz val="11"/>
        <rFont val="Calibri"/>
        <family val="2"/>
        <scheme val="minor"/>
      </rPr>
      <t>Programme Management Payment (only complete if profiled separately)</t>
    </r>
  </si>
  <si>
    <r>
      <rPr>
        <sz val="11"/>
        <rFont val="Calibri"/>
        <family val="2"/>
        <scheme val="minor"/>
      </rPr>
      <t xml:space="preserve">Towns Fund </t>
    </r>
    <r>
      <rPr>
        <b/>
        <sz val="11"/>
        <rFont val="Calibri"/>
        <family val="2"/>
        <scheme val="minor"/>
      </rPr>
      <t xml:space="preserve">RDEL </t>
    </r>
    <r>
      <rPr>
        <sz val="11"/>
        <rFont val="Calibri"/>
        <family val="2"/>
        <scheme val="minor"/>
      </rPr>
      <t>Programme Management Payment (only complete if profiled separately)</t>
    </r>
  </si>
  <si>
    <t>SECTION C: Project Funding Profiles</t>
  </si>
  <si>
    <r>
      <t xml:space="preserve">Note: </t>
    </r>
    <r>
      <rPr>
        <i/>
        <sz val="12"/>
        <rFont val="Arial"/>
        <family val="2"/>
      </rPr>
      <t>this table should only include funding received through the Towns Fund. It should not include co-funding, which should be reflected in the "Other Funding Sources" table below.</t>
    </r>
  </si>
  <si>
    <t>Beyond 25/26</t>
  </si>
  <si>
    <t>Towns Fund CDEL which is being utilised on TF project related activity (For Town Deals, this excludes the 5% CDEL Pre-Payment)</t>
  </si>
  <si>
    <t>Town Deals 5% CDEL Pre-Payment</t>
  </si>
  <si>
    <r>
      <t xml:space="preserve">How much of your CDEL forecast is </t>
    </r>
    <r>
      <rPr>
        <b/>
        <i/>
        <sz val="12"/>
        <rFont val="Arial"/>
        <family val="2"/>
      </rPr>
      <t>contractually committed?</t>
    </r>
  </si>
  <si>
    <t>Total Towns Fund CDEL</t>
  </si>
  <si>
    <r>
      <t>Towns Fund RDEL Payment</t>
    </r>
    <r>
      <rPr>
        <sz val="12"/>
        <rFont val="Arial"/>
        <family val="2"/>
      </rPr>
      <t xml:space="preserve"> which is being utilised on </t>
    </r>
    <r>
      <rPr>
        <b/>
        <sz val="12"/>
        <rFont val="Arial"/>
        <family val="2"/>
      </rPr>
      <t>TF project related activity</t>
    </r>
  </si>
  <si>
    <r>
      <t xml:space="preserve">How much of your RDEL forecast is </t>
    </r>
    <r>
      <rPr>
        <b/>
        <i/>
        <sz val="12"/>
        <rFont val="Arial"/>
        <family val="2"/>
      </rPr>
      <t>contractually committed?</t>
    </r>
  </si>
  <si>
    <t>Total Towns Fund RDEL</t>
  </si>
  <si>
    <t>Other Funding Sources (if applicable)</t>
  </si>
  <si>
    <r>
      <t xml:space="preserve">Funding Source Name
</t>
    </r>
    <r>
      <rPr>
        <i/>
        <sz val="12"/>
        <color rgb="FFFFFFFF"/>
        <rFont val="Arial"/>
        <family val="2"/>
      </rPr>
      <t>(Organisation name of investor)</t>
    </r>
  </si>
  <si>
    <r>
      <rPr>
        <b/>
        <sz val="12"/>
        <color rgb="FFFFFFFF"/>
        <rFont val="Arial"/>
        <family val="2"/>
      </rPr>
      <t xml:space="preserve">Funding Source
</t>
    </r>
    <r>
      <rPr>
        <i/>
        <sz val="12"/>
        <color rgb="FFFFFFFF"/>
        <rFont val="Arial"/>
        <family val="2"/>
      </rPr>
      <t>(Use Dropdown)</t>
    </r>
  </si>
  <si>
    <r>
      <rPr>
        <b/>
        <sz val="12"/>
        <color rgb="FFFFFFFF"/>
        <rFont val="Arial"/>
        <family val="2"/>
      </rPr>
      <t xml:space="preserve">Has this funding source been secured?
</t>
    </r>
    <r>
      <rPr>
        <i/>
        <sz val="12"/>
        <color rgb="FFFFFFFF"/>
        <rFont val="Arial"/>
        <family val="2"/>
      </rPr>
      <t>(If No, please provide further detail below)</t>
    </r>
  </si>
  <si>
    <r>
      <t xml:space="preserve">TOTALS </t>
    </r>
    <r>
      <rPr>
        <i/>
        <sz val="12"/>
        <color theme="1"/>
        <rFont val="Arial"/>
        <family val="2"/>
      </rPr>
      <t>(other funding sources)</t>
    </r>
  </si>
  <si>
    <t>Comments</t>
  </si>
  <si>
    <r>
      <t xml:space="preserve">Things to consider:
</t>
    </r>
    <r>
      <rPr>
        <sz val="12"/>
        <color rgb="FFFFFFFF"/>
        <rFont val="Arial"/>
        <family val="2"/>
      </rPr>
      <t>- Provide explanation of any use of freedom &amp; flexibilities, why this has occurred and when you plan to reconcile this.
- Provide explanation if your profile has changed in comparison to your finalised Annex A1 document (TD) or your agreed spend profile (FHSF)
- Provide explanation if there is a change to the Other Funding Sources profile or any unsecured funding</t>
    </r>
    <r>
      <rPr>
        <b/>
        <sz val="12"/>
        <color rgb="FFFFFFFF"/>
        <rFont val="Arial"/>
        <family val="2"/>
      </rPr>
      <t>.</t>
    </r>
  </si>
  <si>
    <t>Use the "+" and "-" to expand / collapse the table</t>
  </si>
  <si>
    <r>
      <t xml:space="preserve">Funding Source
</t>
    </r>
    <r>
      <rPr>
        <i/>
        <sz val="12"/>
        <color rgb="FFFFFFFF"/>
        <rFont val="Arial"/>
        <family val="2"/>
      </rPr>
      <t>(Use Dropdown)</t>
    </r>
  </si>
  <si>
    <t xml:space="preserve">For internal use </t>
  </si>
  <si>
    <t>Project funding totals</t>
  </si>
  <si>
    <t>Total DLUHC grant funding (excl. Accelerated and Capacity Funding)</t>
  </si>
  <si>
    <t>Total other sources of funding</t>
  </si>
  <si>
    <t xml:space="preserve">Total funding </t>
  </si>
  <si>
    <t>Tab 4b - Private Sector Investment (PSI)</t>
  </si>
  <si>
    <r>
      <rPr>
        <b/>
        <u/>
        <sz val="14"/>
        <color theme="3"/>
        <rFont val="Arial"/>
        <family val="2"/>
      </rPr>
      <t>Guidance Notes:</t>
    </r>
    <r>
      <rPr>
        <sz val="14"/>
        <color theme="3"/>
        <rFont val="Arial"/>
        <family val="2"/>
      </rPr>
      <t xml:space="preserve">
This tab consists of two sections - SECTION A and SECTION B.
Please use SECTION A to confirm that you have first completed Tab 4a - Funding Profiles and that the information provided in this sheet has been checked and is correct.
Please use SECTION B to tell us about the private sector investment that is required for each project and, of this, what has been secured. Use the additional comments section in column J to inform us of anything you'd like to make us aware of in relation to private sector investment gaps for the given project.
Note that columns E and F will pull through figures from the previous tab (4a - Funding Profiles).</t>
    </r>
  </si>
  <si>
    <t>SECTION A: Confirmation</t>
  </si>
  <si>
    <t>Please confirm that you have first completed Tab 4a - Funding Profiles before completing this tab:</t>
  </si>
  <si>
    <t>Please confirm that the inputs in Section B, below, have been checked and are correct:</t>
  </si>
  <si>
    <t>SECTION B: Private Sector Investment</t>
  </si>
  <si>
    <t>Project name</t>
  </si>
  <si>
    <t>Total Project Value
(£)</t>
  </si>
  <si>
    <t>From Town Fund Award
(£)</t>
  </si>
  <si>
    <t>Private Sector Investment Required
(£)</t>
  </si>
  <si>
    <t>Private Sector Investment Secured
(£)</t>
  </si>
  <si>
    <t>Private Sector Investment Gap
(£)</t>
  </si>
  <si>
    <t>Additional Comments</t>
  </si>
  <si>
    <t>TOTAL</t>
  </si>
  <si>
    <t>Tab 5 - Project Outputs</t>
  </si>
  <si>
    <r>
      <t xml:space="preserve">Guidance Notes:
</t>
    </r>
    <r>
      <rPr>
        <sz val="13"/>
        <color theme="3"/>
        <rFont val="Arial"/>
        <family val="2"/>
      </rPr>
      <t xml:space="preserve">Please report your measurements against the mandatory, project-specific and custom output indicators for each project using the tables below. Please input both actual outputs and forecasted outputs (see row 22 which helps to differentiate this per reporting period). 
There are two sections. Section A is confirmation that you are happy with the information provided in Section B. Section B allows for information to be recorded for up to twenty projects. For each project, the actions required are:
1. Check the project name to confirm what outputs you should be entering in each table. 
2. Fill in ALL information for the three, pre-populated mandatory indicators (highlighted blue) at the top of the table. 
3. Below the three mandatory indicators, there is space to select project-specific output indicators from our standard set, using the drop-down list provided. You should select these based on the specifics of the project. 
4. Finally, if there are any additional output indicators that are not included in our standard set of indicators, but you intend to report against (e.g. for your local evaluation), then please use the custom indicators section to do this. 
5. Please repeat steps 1 to 4 for each additional project.
</t>
    </r>
    <r>
      <rPr>
        <b/>
        <u/>
        <sz val="13"/>
        <color theme="3"/>
        <rFont val="Arial"/>
        <family val="2"/>
      </rPr>
      <t xml:space="preserve">
Important Notes
</t>
    </r>
    <r>
      <rPr>
        <b/>
        <sz val="13"/>
        <color theme="3"/>
        <rFont val="Arial"/>
        <family val="2"/>
      </rPr>
      <t xml:space="preserve">a. For each column in the tables, please report the </t>
    </r>
    <r>
      <rPr>
        <b/>
        <u/>
        <sz val="13"/>
        <color theme="3"/>
        <rFont val="Arial"/>
        <family val="2"/>
      </rPr>
      <t>change</t>
    </r>
    <r>
      <rPr>
        <b/>
        <sz val="13"/>
        <color theme="3"/>
        <rFont val="Arial"/>
        <family val="2"/>
      </rPr>
      <t xml:space="preserve"> in outputs observed during that period. For example, if 10 new jobs have been created in H1, then enter 10 for that period. Subsequently, if no new jobs are created in H2 then enter 0 for that period (i.e., we do not want the cumulative values). This means that, particularly for the employment indicators, you may need to enter negative numbers for some periods.
b. When inputting figures for output indicators, ensure no boxes are left uncompleted. Please complete the box by entering a 0 (zero) if there are no outputs recorded or forecast. If the row is greyed out, there is no need to enter 0 figures. </t>
    </r>
    <r>
      <rPr>
        <sz val="13"/>
        <color theme="3"/>
        <rFont val="Arial"/>
        <family val="2"/>
      </rPr>
      <t xml:space="preserve">
</t>
    </r>
  </si>
  <si>
    <r>
      <t>SECTION A: Confirmation</t>
    </r>
    <r>
      <rPr>
        <i/>
        <sz val="14"/>
        <rFont val="Arial"/>
        <family val="2"/>
      </rPr>
      <t xml:space="preserve"> (for completion once section B is complete)</t>
    </r>
  </si>
  <si>
    <t>Please confirm that you:
- Are happy with all of your project outputs below; and
- Have evidence to support the data being reported</t>
  </si>
  <si>
    <t>If no, please explain in the space below:</t>
  </si>
  <si>
    <t>SECTION B: Project Outputs</t>
  </si>
  <si>
    <t>To hide</t>
  </si>
  <si>
    <t>Indicator Name</t>
  </si>
  <si>
    <t>Unit of Measurement</t>
  </si>
  <si>
    <t>Financial Year 2020/21</t>
  </si>
  <si>
    <t>Financial Year 2021/22</t>
  </si>
  <si>
    <t>Financial Year 2022/23</t>
  </si>
  <si>
    <t>Financial Year 2023/24</t>
  </si>
  <si>
    <t>Financial Year 2024/25</t>
  </si>
  <si>
    <t>Financial Year 2025/26</t>
  </si>
  <si>
    <t>Beyond April 2026</t>
  </si>
  <si>
    <r>
      <t>Additional Information</t>
    </r>
    <r>
      <rPr>
        <i/>
        <sz val="14"/>
        <color rgb="FFFFFFFF"/>
        <rFont val="Arial"/>
        <family val="2"/>
      </rPr>
      <t xml:space="preserve"> (only relevant for specific output indicators - see indicator guidance document)</t>
    </r>
  </si>
  <si>
    <t>Mandatory</t>
  </si>
  <si>
    <t># of temporary FT jobs supported</t>
  </si>
  <si>
    <t>Number</t>
  </si>
  <si>
    <t>n/a</t>
  </si>
  <si>
    <t># of full-time equivalent (FTE) permanent jobs created through the project</t>
  </si>
  <si>
    <t>Number of FTE jobs</t>
  </si>
  <si>
    <t># of full-time equivalent (FTE) permanent jobs safeguarded through the project</t>
  </si>
  <si>
    <r>
      <t>Project-Specific - Standard</t>
    </r>
    <r>
      <rPr>
        <i/>
        <sz val="12"/>
        <color theme="1"/>
        <rFont val="Arial"/>
        <family val="2"/>
      </rPr>
      <t xml:space="preserve"> (i.e. indicators included in Annex 1 that accompanies the Towns Fund M&amp;E Guidance)</t>
    </r>
  </si>
  <si>
    <t>Project-Specific - Custom</t>
  </si>
  <si>
    <t>Tab 6 - Outcomes</t>
  </si>
  <si>
    <r>
      <t xml:space="preserve">Guidance Notes: 
</t>
    </r>
    <r>
      <rPr>
        <sz val="14"/>
        <color theme="3"/>
        <rFont val="Arial"/>
        <family val="2"/>
      </rPr>
      <t xml:space="preserve">Please provide updates to the outcome indicators that are applicable to you, and any additional indicators you have been measuring on. Dependent on the reporting period, you will be asked to input actual outcomes or forecasted outcomes (row 17 helps to differentiate this per reporting period).
There is a separate section below (Section C) for reporting footfall data.
Further information on each indicator can be found in the M&amp;E guidance previously issued.
For the Additional Outcome Indicators section, please complete the rows as required. If you require additional rows, please contact us.
</t>
    </r>
    <r>
      <rPr>
        <u/>
        <sz val="14"/>
        <color theme="3"/>
        <rFont val="Arial"/>
        <family val="2"/>
      </rPr>
      <t xml:space="preserve">
</t>
    </r>
    <r>
      <rPr>
        <b/>
        <sz val="14"/>
        <color theme="3"/>
        <rFont val="Arial"/>
        <family val="2"/>
      </rPr>
      <t xml:space="preserve">Note: It is not required to complete all boxes if, for example, you have not been able to forecast outcomes.  For dates where there is no data, please leave these blank. </t>
    </r>
    <r>
      <rPr>
        <u/>
        <sz val="14"/>
        <color theme="3"/>
        <rFont val="Arial"/>
        <family val="2"/>
      </rPr>
      <t xml:space="preserve">
</t>
    </r>
    <r>
      <rPr>
        <b/>
        <u/>
        <sz val="14"/>
        <color theme="3"/>
        <rFont val="Arial"/>
        <family val="2"/>
      </rPr>
      <t xml:space="preserve">
</t>
    </r>
    <r>
      <rPr>
        <sz val="14"/>
        <color theme="3"/>
        <rFont val="Arial"/>
        <family val="2"/>
      </rPr>
      <t xml:space="preserve">
</t>
    </r>
  </si>
  <si>
    <r>
      <t>SECTION A: Confirmation</t>
    </r>
    <r>
      <rPr>
        <b/>
        <i/>
        <sz val="14"/>
        <rFont val="Arial"/>
        <family val="2"/>
      </rPr>
      <t xml:space="preserve"> (for completion once section B and C are complete)</t>
    </r>
  </si>
  <si>
    <t>Please confirm that you:
- Are happy with all of your project outcomes below; and
- Have evidence to support the data being reported</t>
  </si>
  <si>
    <r>
      <t>SECTION B: Outcome Indicators</t>
    </r>
    <r>
      <rPr>
        <b/>
        <i/>
        <sz val="14"/>
        <rFont val="Arial"/>
        <family val="2"/>
      </rPr>
      <t xml:space="preserve"> (excluding footfall)</t>
    </r>
  </si>
  <si>
    <t>Relevant project(s)</t>
  </si>
  <si>
    <t>Geography indicator refers to</t>
  </si>
  <si>
    <t>Financial Year 2026/27</t>
  </si>
  <si>
    <t>Financial Year 2027/28</t>
  </si>
  <si>
    <t>Financial Year 2028/29</t>
  </si>
  <si>
    <t>Financial Year 2029/30</t>
  </si>
  <si>
    <t>Please specify if you are able to provide this metric at a higher frequency level than annually</t>
  </si>
  <si>
    <t>Mandatory Outcome Indicator List</t>
  </si>
  <si>
    <t>Year on Year monthly % change in footfall</t>
  </si>
  <si>
    <t>See Section C below</t>
  </si>
  <si>
    <t>Towns Self-Assessment Questions</t>
  </si>
  <si>
    <t>The self-assessment questions do not need to be completed as part of this reporting process</t>
  </si>
  <si>
    <t>Outcome Indicator List</t>
  </si>
  <si>
    <t/>
  </si>
  <si>
    <t>Additional Outcome Indicators - please use the spaces below to tell us about any other outcome indicators that you currently are measuring, or intend to measure.</t>
  </si>
  <si>
    <t>SECTION C: Footfall Indicator</t>
  </si>
  <si>
    <t>Change in footfall</t>
  </si>
  <si>
    <t>Year-on-year % change in monthly footfall</t>
  </si>
  <si>
    <t>Relevant Project(s)</t>
  </si>
  <si>
    <t>Geography of indicator / measurement</t>
  </si>
  <si>
    <t>For additional footfall tables, use the "+" and "-" to expand / collapse the table</t>
  </si>
  <si>
    <t>Note: figures beyond April 2026 will be collected at a later date (where relevant)</t>
  </si>
  <si>
    <t>Geography of indicator</t>
  </si>
  <si>
    <t>Tab 7 - Risk Register</t>
  </si>
  <si>
    <r>
      <rPr>
        <b/>
        <u/>
        <sz val="14"/>
        <color theme="3"/>
        <rFont val="Arial"/>
        <family val="2"/>
      </rPr>
      <t>Guidance Notes:</t>
    </r>
    <r>
      <rPr>
        <sz val="14"/>
        <color theme="3"/>
        <rFont val="Arial"/>
        <family val="2"/>
      </rPr>
      <t xml:space="preserve">
Please provide an up-to-date risk register for each project using the template below. Please detail the top 3 (three) risks for the programme as a whole and add the top 3 (three) for each individual project. 
Please only enter a maximum of three key risks per project. We understand these may change as the project progresses.
Note, some cells have drop-downs and those shaded in yellow are automatically calculated. All other cells are open text. </t>
    </r>
  </si>
  <si>
    <t>The pre-set risk categories, as well as definitions of impact, proximity, and likelihood, can be found at the bottom of this tab (click this link to jump to them).</t>
  </si>
  <si>
    <t>SECTION A: Programme Risks</t>
  </si>
  <si>
    <t>No.</t>
  </si>
  <si>
    <t>Risk Name</t>
  </si>
  <si>
    <t>Risk Category</t>
  </si>
  <si>
    <t>Short description of the Risk</t>
  </si>
  <si>
    <t>Full Description</t>
  </si>
  <si>
    <t>Consequences</t>
  </si>
  <si>
    <t>Pre-mitigated Impact</t>
  </si>
  <si>
    <t>Pre-mitigated Likelihood</t>
  </si>
  <si>
    <t>Pre-mitigated Raw Total Score</t>
  </si>
  <si>
    <t>Mitigations</t>
  </si>
  <si>
    <t>Post-Mitigated Impact</t>
  </si>
  <si>
    <t>Post-mitigated Likelihood</t>
  </si>
  <si>
    <t>Post-mitigated Raw Total Score</t>
  </si>
  <si>
    <t>Proximity</t>
  </si>
  <si>
    <t>Risk Owner/Role</t>
  </si>
  <si>
    <t>Example of how to complete &gt;</t>
  </si>
  <si>
    <t>External Stakeholder Management</t>
  </si>
  <si>
    <t>Siloed Working</t>
  </si>
  <si>
    <t>Working or communicating as a discrete silo and not learning from other Portfolios</t>
  </si>
  <si>
    <t>Loss of opportunity to aggregate knowledge across teams, programmes, partners.</t>
  </si>
  <si>
    <t xml:space="preserve">5 - Major impact </t>
  </si>
  <si>
    <t>3 - High</t>
  </si>
  <si>
    <t>Cross-function quarterly catchups</t>
  </si>
  <si>
    <t>3 - Medium impact</t>
  </si>
  <si>
    <t>2 - Medium</t>
  </si>
  <si>
    <t>4 - Close: next 3 months</t>
  </si>
  <si>
    <t>Rachel Gregson/Project Manager</t>
  </si>
  <si>
    <t>SECTION B: Project Risks</t>
  </si>
  <si>
    <t>Project 2:</t>
  </si>
  <si>
    <t>Project 3:</t>
  </si>
  <si>
    <t>Project 4:</t>
  </si>
  <si>
    <t>Project 5:</t>
  </si>
  <si>
    <t>Project 6:</t>
  </si>
  <si>
    <t>Project 7:</t>
  </si>
  <si>
    <t>Project 8:</t>
  </si>
  <si>
    <t>Project 9:</t>
  </si>
  <si>
    <t>Project 10:</t>
  </si>
  <si>
    <t>Project 11:</t>
  </si>
  <si>
    <t>Project 12:</t>
  </si>
  <si>
    <t>Project 13:</t>
  </si>
  <si>
    <t>Project 14:</t>
  </si>
  <si>
    <t>Project 15:</t>
  </si>
  <si>
    <t>Project 16:</t>
  </si>
  <si>
    <t>Project 17:</t>
  </si>
  <si>
    <t>Project 18:</t>
  </si>
  <si>
    <t>Project 19:</t>
  </si>
  <si>
    <t>Project 20:</t>
  </si>
  <si>
    <t>Risk Categories</t>
  </si>
  <si>
    <t>Impact Inputs</t>
  </si>
  <si>
    <t>Likelihood Inputs</t>
  </si>
  <si>
    <t>Proximity Inputs</t>
  </si>
  <si>
    <t>Business Continuity &amp; Disaster Recovery</t>
  </si>
  <si>
    <t>1- Marginal impact</t>
  </si>
  <si>
    <t>1 - Low</t>
  </si>
  <si>
    <t>1 - Remote</t>
  </si>
  <si>
    <t>Change in Policy Focus</t>
  </si>
  <si>
    <t>2 - Low impact</t>
  </si>
  <si>
    <t>2 - Distant: next 12 months</t>
  </si>
  <si>
    <t>Client Mistreatment</t>
  </si>
  <si>
    <t>3 - Approaching: next 6 months</t>
  </si>
  <si>
    <t>Covid Disruption</t>
  </si>
  <si>
    <t xml:space="preserve">4 - Significant impact </t>
  </si>
  <si>
    <t>4 - Almost Certain</t>
  </si>
  <si>
    <t>Credit Losses</t>
  </si>
  <si>
    <t>5 - Imminent: next month</t>
  </si>
  <si>
    <t>Delivery Partner Risk</t>
  </si>
  <si>
    <t>6 - Critical impact</t>
  </si>
  <si>
    <t>Employee Conduct</t>
  </si>
  <si>
    <t>Environment</t>
  </si>
  <si>
    <t>Financial Crime</t>
  </si>
  <si>
    <t>Funding Withdrawal</t>
  </si>
  <si>
    <t>Geopolitical, Environmental or Economic Shock</t>
  </si>
  <si>
    <t>Health &amp; Safety - Personnel and Public safety</t>
  </si>
  <si>
    <t>Human resource - Capacity, Recruitment etc</t>
  </si>
  <si>
    <t>Ineffective Culture</t>
  </si>
  <si>
    <t>Information Technology &amp; Infrastructure</t>
  </si>
  <si>
    <t>People / Wellbeing</t>
  </si>
  <si>
    <t>Poor Delivery</t>
  </si>
  <si>
    <t>Poor Governance</t>
  </si>
  <si>
    <t>Poor Policy Design</t>
  </si>
  <si>
    <t>Premises &amp; Estate Management</t>
  </si>
  <si>
    <t>Procurement &amp; Outsourcing</t>
  </si>
  <si>
    <t>Property Development</t>
  </si>
  <si>
    <t>Public objections or Appeals</t>
  </si>
  <si>
    <t>Regulatory</t>
  </si>
  <si>
    <t>Reporting</t>
  </si>
  <si>
    <t>Reputational Risk</t>
  </si>
  <si>
    <t>Rising Costs</t>
  </si>
  <si>
    <t>Security / Cyber / Technical Risk</t>
  </si>
  <si>
    <t>Supply Chain Issues and Delays</t>
  </si>
  <si>
    <t>Training</t>
  </si>
  <si>
    <t>Towns Fund Reporting Template</t>
  </si>
  <si>
    <r>
      <t>Guidance Notes</t>
    </r>
    <r>
      <rPr>
        <b/>
        <sz val="14"/>
        <color theme="3"/>
        <rFont val="Arial"/>
        <family val="2"/>
      </rPr>
      <t xml:space="preserve">: </t>
    </r>
    <r>
      <rPr>
        <b/>
        <u/>
        <sz val="14"/>
        <color theme="3"/>
        <rFont val="Arial"/>
        <family val="2"/>
      </rPr>
      <t xml:space="preserve">
</t>
    </r>
    <r>
      <rPr>
        <sz val="14"/>
        <color theme="3"/>
        <rFont val="Arial"/>
        <family val="2"/>
      </rPr>
      <t>We require this document to be signed by a S151 Officer / Chief Finance Officer and, for FHSF only, the programme SRO.</t>
    </r>
    <r>
      <rPr>
        <b/>
        <u/>
        <sz val="14"/>
        <color theme="3"/>
        <rFont val="Arial"/>
        <family val="2"/>
      </rPr>
      <t xml:space="preserve">
</t>
    </r>
    <r>
      <rPr>
        <sz val="14"/>
        <color theme="3"/>
        <rFont val="Arial"/>
        <family val="2"/>
      </rPr>
      <t xml:space="preserve">
</t>
    </r>
  </si>
  <si>
    <t>Section 151 Officer / Chief Finance Officer</t>
  </si>
  <si>
    <t>I confirm that all the information provided within this document is accurate and that all significant issues affecting deliverability of the project have been disclosed.
For Town Deals, I confirm that the Town Deal Board has had sight of this document prior to submission.</t>
  </si>
  <si>
    <t xml:space="preserve">Name </t>
  </si>
  <si>
    <t xml:space="preserve">Role </t>
  </si>
  <si>
    <t>Signature
(Please insert an electronic image of a wet signature)</t>
  </si>
  <si>
    <t>Date (dd/mm/yyyy)</t>
  </si>
  <si>
    <t>I confirm that all the information provided within this document is accurate and that all significant issues affecting deliverability of the project have been disclosed.</t>
  </si>
  <si>
    <t>Worksheet Status</t>
  </si>
  <si>
    <t>Guidance &amp; Navigation (Start Here)</t>
  </si>
  <si>
    <t>Private Sector Investment (PSI)</t>
  </si>
  <si>
    <t>Sign-Off</t>
  </si>
  <si>
    <t xml:space="preserve">Note: The Traffic light system is only meant as a guide to help highlight areas that may need attention for both organisations. It may be that projects have been cancelled or not started yet which prevents filling in all the information required, and hence may show some areas as needing more data to be inputted. If this is the case, do not worry about this. It is still possible to submit the monitoring return. </t>
  </si>
  <si>
    <t>Fund</t>
  </si>
  <si>
    <t>Town Deals</t>
  </si>
  <si>
    <t>LA</t>
  </si>
  <si>
    <t>Check</t>
  </si>
  <si>
    <t>OrganisationName</t>
  </si>
  <si>
    <t>FHSF</t>
  </si>
  <si>
    <t>Barnsley Town Centre</t>
  </si>
  <si>
    <t>Barnsley Metropolitan Borough Council</t>
  </si>
  <si>
    <t>Amber Valley Borough Council</t>
  </si>
  <si>
    <t>Barnstaple</t>
  </si>
  <si>
    <t>North Devon Council</t>
  </si>
  <si>
    <t>Ashfield District Council</t>
  </si>
  <si>
    <t>Barrow</t>
  </si>
  <si>
    <t xml:space="preserve">Westmorland &amp; Furness Council </t>
  </si>
  <si>
    <t>Bedford</t>
  </si>
  <si>
    <t>Bedford Borough Council</t>
  </si>
  <si>
    <t>Birkenhead</t>
  </si>
  <si>
    <t>Wirral Council</t>
  </si>
  <si>
    <t>Blackburn with Darwen Borough Council</t>
  </si>
  <si>
    <t>Blackpool Borough Council</t>
  </si>
  <si>
    <t>Bishop Auckland</t>
  </si>
  <si>
    <t>Durham County Council</t>
  </si>
  <si>
    <t>Bolton Council</t>
  </si>
  <si>
    <t>Boston Borough Council</t>
  </si>
  <si>
    <t>Blackfriars - Northern City Centre</t>
  </si>
  <si>
    <t>Worcester City Council</t>
  </si>
  <si>
    <t>Bournemouth, Christchurch and Poole Council</t>
  </si>
  <si>
    <t>Blackpool</t>
  </si>
  <si>
    <t>Bradford Council</t>
  </si>
  <si>
    <t>Bloxwich</t>
  </si>
  <si>
    <t>Walsall Council</t>
  </si>
  <si>
    <t>Broxtowe Borough Council</t>
  </si>
  <si>
    <t>Blyth</t>
  </si>
  <si>
    <t>Northumberland County Council</t>
  </si>
  <si>
    <t>Buckinghamshire Council</t>
  </si>
  <si>
    <t>Blyth Town Centre</t>
  </si>
  <si>
    <t>Calderdale Council</t>
  </si>
  <si>
    <t>Bolton</t>
  </si>
  <si>
    <t>Charnwood Borough Council</t>
  </si>
  <si>
    <t>Boston</t>
  </si>
  <si>
    <t>Cheshire East Council</t>
  </si>
  <si>
    <t>Bournemouth</t>
  </si>
  <si>
    <t>Cheshire West and Chester Council</t>
  </si>
  <si>
    <t>Bridgwater</t>
  </si>
  <si>
    <t>Somerset Council</t>
  </si>
  <si>
    <t>Chesterfield Borough Council</t>
  </si>
  <si>
    <t>Brierley Hill High Town Centre</t>
  </si>
  <si>
    <t>Dudley Metropolitan Borough Council</t>
  </si>
  <si>
    <t>City of Lincoln Council</t>
  </si>
  <si>
    <t>Brighouse</t>
  </si>
  <si>
    <t>City of Wolverhampton Council</t>
  </si>
  <si>
    <t>Burton</t>
  </si>
  <si>
    <t>East Staffordshire Borough Council</t>
  </si>
  <si>
    <t>Colchester City Council</t>
  </si>
  <si>
    <t>Buxton</t>
  </si>
  <si>
    <t>High Peak Borough Council</t>
  </si>
  <si>
    <t>Cornwall Council</t>
  </si>
  <si>
    <t>Camborne</t>
  </si>
  <si>
    <t>Crawley Borough Council</t>
  </si>
  <si>
    <t>Carlisle</t>
  </si>
  <si>
    <t>Cumberland Council</t>
  </si>
  <si>
    <t>Carlisle City Centre</t>
  </si>
  <si>
    <t>Darlington Borough Council</t>
  </si>
  <si>
    <t>Castleford</t>
  </si>
  <si>
    <t>Wakefield Metropolitan Borough Council</t>
  </si>
  <si>
    <t>Derby City Council</t>
  </si>
  <si>
    <t>Chatham Town Centre</t>
  </si>
  <si>
    <t>Medway Council</t>
  </si>
  <si>
    <t>Doncaster Council</t>
  </si>
  <si>
    <t>Cheadle</t>
  </si>
  <si>
    <t>Stockport Metropolitan Borough Council</t>
  </si>
  <si>
    <t>Dover District Council</t>
  </si>
  <si>
    <t>Clay Cross</t>
  </si>
  <si>
    <t>North East Derbyshire District Council</t>
  </si>
  <si>
    <t>Cleator Moor</t>
  </si>
  <si>
    <t>Colchester</t>
  </si>
  <si>
    <t>East Lindsey District Council</t>
  </si>
  <si>
    <t>Commercial Road</t>
  </si>
  <si>
    <t>Portsmouth City Council</t>
  </si>
  <si>
    <t>East Riding of Yorkshire Council</t>
  </si>
  <si>
    <t>Corby</t>
  </si>
  <si>
    <t>North Northamptonshire Council</t>
  </si>
  <si>
    <t>Crawley</t>
  </si>
  <si>
    <t>East Suffolk Council</t>
  </si>
  <si>
    <t>Crewe</t>
  </si>
  <si>
    <t>Erewash Borough Council</t>
  </si>
  <si>
    <t>Fenland District Council</t>
  </si>
  <si>
    <t>Darlington</t>
  </si>
  <si>
    <t>Fylde Council</t>
  </si>
  <si>
    <t>Darwen</t>
  </si>
  <si>
    <t>Great Yarmouth Borough Council</t>
  </si>
  <si>
    <t>Derby City Centre, St Peters Cross</t>
  </si>
  <si>
    <t>Halton Borough Council</t>
  </si>
  <si>
    <t>Dewsbury</t>
  </si>
  <si>
    <t>Kirklees Council</t>
  </si>
  <si>
    <t>Haringey Council</t>
  </si>
  <si>
    <t>Doncaster</t>
  </si>
  <si>
    <t>Harlow District Council</t>
  </si>
  <si>
    <t>Dover Town Centre and Waterfront</t>
  </si>
  <si>
    <t>Harrow Council</t>
  </si>
  <si>
    <t>Dudley</t>
  </si>
  <si>
    <t>Hartlepool Borough Council</t>
  </si>
  <si>
    <t>Elland Town Centre</t>
  </si>
  <si>
    <t>Hastings Borough Council</t>
  </si>
  <si>
    <t>Farnworth</t>
  </si>
  <si>
    <t>Herefordshire Council</t>
  </si>
  <si>
    <t>Fratton</t>
  </si>
  <si>
    <t>Glastonbury</t>
  </si>
  <si>
    <t>Huntingdonshire District Council</t>
  </si>
  <si>
    <t>Goldthorpe</t>
  </si>
  <si>
    <t>Ipswich</t>
  </si>
  <si>
    <t>Goole</t>
  </si>
  <si>
    <t>Ipswich Borough Council</t>
  </si>
  <si>
    <t>Grantham</t>
  </si>
  <si>
    <t>South Kesteven District Council</t>
  </si>
  <si>
    <t>King's Lynn and West Norfolk</t>
  </si>
  <si>
    <t>Grays</t>
  </si>
  <si>
    <t>Thurrock Borough Council</t>
  </si>
  <si>
    <t>Great Yarmouth</t>
  </si>
  <si>
    <t>Lewes District Council</t>
  </si>
  <si>
    <t>London Borough of Sutton Council</t>
  </si>
  <si>
    <t>Grimsby</t>
  </si>
  <si>
    <t>North East Lincolnshire Council</t>
  </si>
  <si>
    <t>Mansfield District Council</t>
  </si>
  <si>
    <t>Grimsby Town Centre</t>
  </si>
  <si>
    <t>Halifax</t>
  </si>
  <si>
    <t>Middlesbrough Council</t>
  </si>
  <si>
    <t>Harlow</t>
  </si>
  <si>
    <t>Milton Keynes City Council</t>
  </si>
  <si>
    <t>Hartlepool</t>
  </si>
  <si>
    <t>Newark and Sherwood District Council</t>
  </si>
  <si>
    <t>Hastings</t>
  </si>
  <si>
    <t>Newcastle-under-Lyme Borough Council</t>
  </si>
  <si>
    <t>Heanor</t>
  </si>
  <si>
    <t>Hereford</t>
  </si>
  <si>
    <t>High Wycombe</t>
  </si>
  <si>
    <t>North Lincolnshire Council</t>
  </si>
  <si>
    <t>Keighley</t>
  </si>
  <si>
    <t>Kidderminster</t>
  </si>
  <si>
    <t>Wyre Forest District Council</t>
  </si>
  <si>
    <t>North Yorkshire Council</t>
  </si>
  <si>
    <t>Kidsgrove</t>
  </si>
  <si>
    <t>King's Lynn</t>
  </si>
  <si>
    <t>Norwich City Council</t>
  </si>
  <si>
    <t>Kingswood</t>
  </si>
  <si>
    <t>South Gloucestershire Council</t>
  </si>
  <si>
    <t>Nottingham City Council</t>
  </si>
  <si>
    <t>Kirkby and Sutton (Ashfield)</t>
  </si>
  <si>
    <t>Nuneaton &amp; Bedworth Borough Council</t>
  </si>
  <si>
    <t>Kirkham Town Centre</t>
  </si>
  <si>
    <t>Nuneaton and Bedworth</t>
  </si>
  <si>
    <t>Leamington Town Centre</t>
  </si>
  <si>
    <t>Warwick District Council</t>
  </si>
  <si>
    <t>Oldham Metropolitan Borough Council</t>
  </si>
  <si>
    <t>Leyland</t>
  </si>
  <si>
    <t>South Ribble Borough Council</t>
  </si>
  <si>
    <t>Pendle Borough Council</t>
  </si>
  <si>
    <t>Lincoln</t>
  </si>
  <si>
    <t>Peterborough City Council</t>
  </si>
  <si>
    <t>Loftus</t>
  </si>
  <si>
    <t>Redcar &amp; Cleveland Borough Council</t>
  </si>
  <si>
    <t>Plymouth City Council</t>
  </si>
  <si>
    <t>Long Eaton</t>
  </si>
  <si>
    <t>Loughborough</t>
  </si>
  <si>
    <t>Preston City Council</t>
  </si>
  <si>
    <t>Lowestoft</t>
  </si>
  <si>
    <t>Mablethorpe</t>
  </si>
  <si>
    <t xml:space="preserve">Redditch Borough Council </t>
  </si>
  <si>
    <t>Mansfield</t>
  </si>
  <si>
    <t>Rochdale Borough Council</t>
  </si>
  <si>
    <t>March High Street</t>
  </si>
  <si>
    <t>Rotherham Metropolitan Borough Council</t>
  </si>
  <si>
    <t>Margate</t>
  </si>
  <si>
    <t>Thanet District Council</t>
  </si>
  <si>
    <t>Royal Borough of Greenwich</t>
  </si>
  <si>
    <t>Maryport Town Centre</t>
  </si>
  <si>
    <t>Sandwell Council</t>
  </si>
  <si>
    <t>Middlesbrough</t>
  </si>
  <si>
    <t>Sefton Metropolitan Borough Council</t>
  </si>
  <si>
    <t>Middlesbrough Centre</t>
  </si>
  <si>
    <t>Sheffield City Council</t>
  </si>
  <si>
    <t>Millom</t>
  </si>
  <si>
    <t>Milton Keynes</t>
  </si>
  <si>
    <t>Morley</t>
  </si>
  <si>
    <t>Leeds Council</t>
  </si>
  <si>
    <t>Nelson</t>
  </si>
  <si>
    <t>New Ferry</t>
  </si>
  <si>
    <t>South Tyneside Council</t>
  </si>
  <si>
    <t>Newark</t>
  </si>
  <si>
    <t>Southwark Council</t>
  </si>
  <si>
    <t xml:space="preserve">Newcastle-under-Lyme </t>
  </si>
  <si>
    <t>St Helens Borough Council</t>
  </si>
  <si>
    <t>Newcastle-Under-Lyme Town Centre</t>
  </si>
  <si>
    <t>Stafford Borough Council</t>
  </si>
  <si>
    <t>Newhaven</t>
  </si>
  <si>
    <t>Stevenage Borough Council</t>
  </si>
  <si>
    <t>Newton Abbot</t>
  </si>
  <si>
    <t>Teignbridge District Council</t>
  </si>
  <si>
    <t>Stockton-On-Tees Borough Council</t>
  </si>
  <si>
    <t>Northallerton</t>
  </si>
  <si>
    <t>Sunderland City Council</t>
  </si>
  <si>
    <t>Northampton</t>
  </si>
  <si>
    <t>West Northamptonshire Council</t>
  </si>
  <si>
    <t>Swindon Borough Council</t>
  </si>
  <si>
    <t>Tamworth Borough Council</t>
  </si>
  <si>
    <t>Norwich</t>
  </si>
  <si>
    <t>Nottingham City Centre, West End Point</t>
  </si>
  <si>
    <t xml:space="preserve">Telford &amp; Wrekin Council </t>
  </si>
  <si>
    <t>Nuneaton</t>
  </si>
  <si>
    <t>Nuneaton Town Centre</t>
  </si>
  <si>
    <t>Old Kent Road</t>
  </si>
  <si>
    <t>London Borough of Southwark</t>
  </si>
  <si>
    <t>Torbay Council</t>
  </si>
  <si>
    <t>Oldham</t>
  </si>
  <si>
    <t>Trafford Council</t>
  </si>
  <si>
    <t>Paignton</t>
  </si>
  <si>
    <t>Penzance</t>
  </si>
  <si>
    <t>Wandsworth Council</t>
  </si>
  <si>
    <t>Warrington Borough Council</t>
  </si>
  <si>
    <t>Peterborough</t>
  </si>
  <si>
    <t>Plymouth City Centre</t>
  </si>
  <si>
    <t>Preston</t>
  </si>
  <si>
    <t>Putney Town Centre</t>
  </si>
  <si>
    <t>London Borough of Wandsworth</t>
  </si>
  <si>
    <t>Wigan Council</t>
  </si>
  <si>
    <t>Ramsgate</t>
  </si>
  <si>
    <t>Wiltshire Council</t>
  </si>
  <si>
    <t>Redcar</t>
  </si>
  <si>
    <t>Redditch</t>
  </si>
  <si>
    <t>Rochdale</t>
  </si>
  <si>
    <t>Rochdale Town Centre</t>
  </si>
  <si>
    <t>Rotherham</t>
  </si>
  <si>
    <t>Rowley Regis</t>
  </si>
  <si>
    <t>Runcorn</t>
  </si>
  <si>
    <t>Salisbury City Centre</t>
  </si>
  <si>
    <t>Scarborough</t>
  </si>
  <si>
    <t>Scunthorpe</t>
  </si>
  <si>
    <t>Sheffield High Street</t>
  </si>
  <si>
    <t>Shipley</t>
  </si>
  <si>
    <t>Skegness</t>
  </si>
  <si>
    <t>Smethwick</t>
  </si>
  <si>
    <t>South Shields</t>
  </si>
  <si>
    <t>Southport</t>
  </si>
  <si>
    <t>St Helens</t>
  </si>
  <si>
    <t>St Ives</t>
  </si>
  <si>
    <t>St Neots</t>
  </si>
  <si>
    <t>Stafford</t>
  </si>
  <si>
    <t>Stainforth</t>
  </si>
  <si>
    <t>Stapleford</t>
  </si>
  <si>
    <t xml:space="preserve">Staveley </t>
  </si>
  <si>
    <t>Stevenage</t>
  </si>
  <si>
    <t>Stockport</t>
  </si>
  <si>
    <t>Stocksbridge</t>
  </si>
  <si>
    <t>Stockton</t>
  </si>
  <si>
    <t>Stretford</t>
  </si>
  <si>
    <t>Sunderland City Centre</t>
  </si>
  <si>
    <t>Sutton</t>
  </si>
  <si>
    <t>Sutton in Ashfield</t>
  </si>
  <si>
    <t>Swindon</t>
  </si>
  <si>
    <t>Tamworth Town Centre</t>
  </si>
  <si>
    <t>Taunton</t>
  </si>
  <si>
    <t>Telford</t>
  </si>
  <si>
    <t>Thornaby</t>
  </si>
  <si>
    <t>Tilbury</t>
  </si>
  <si>
    <t>Todmorden</t>
  </si>
  <si>
    <t>Torquay</t>
  </si>
  <si>
    <t>Tottenham High Road</t>
  </si>
  <si>
    <t>London Borough of Haringey</t>
  </si>
  <si>
    <t>Trowbridge</t>
  </si>
  <si>
    <t>Truro</t>
  </si>
  <si>
    <t>Wakefield</t>
  </si>
  <si>
    <t>Walsall</t>
  </si>
  <si>
    <t>Warrington</t>
  </si>
  <si>
    <t>Wealdstone</t>
  </si>
  <si>
    <t>London Borough of Harrow</t>
  </si>
  <si>
    <t>West Bromwich</t>
  </si>
  <si>
    <t>Whitby</t>
  </si>
  <si>
    <t>Wigan</t>
  </si>
  <si>
    <t>Winsford</t>
  </si>
  <si>
    <t>Wolverhampton</t>
  </si>
  <si>
    <t>Wolverhampton City Centre (West)</t>
  </si>
  <si>
    <t>Woolwich Town Centre</t>
  </si>
  <si>
    <t>Worcester</t>
  </si>
  <si>
    <t>Workington</t>
  </si>
  <si>
    <t>Yeovil</t>
  </si>
  <si>
    <t>Tab 1 - Start Here - Reporting Period</t>
  </si>
  <si>
    <t>Tab 2 - Project Admin - TD / FHSF</t>
  </si>
  <si>
    <t>Tab 2 - Project Admin - Place Name</t>
  </si>
  <si>
    <t>Tab 2 - Project Admin - Grant Recipient Organisation</t>
  </si>
  <si>
    <t xml:space="preserve">Tab 2 - Project Admin - Single Conact Name </t>
  </si>
  <si>
    <t xml:space="preserve">Tab 2 - Project Admin - Single Conact Email </t>
  </si>
  <si>
    <t xml:space="preserve">Tab 2 - Project Admin - Single Conact Telephone </t>
  </si>
  <si>
    <t>Tab 2 - Project Admin - Programme SRO Name</t>
  </si>
  <si>
    <t>Tab 2 - Project Admin - Programme SRO Email</t>
  </si>
  <si>
    <t>Tab 2 - Project Admin - Programme SRO Telephone</t>
  </si>
  <si>
    <t>Tab 2 - Project Admin - S151 Officer Name</t>
  </si>
  <si>
    <t>Tab 2 - Project Admin - S151 Officer Email</t>
  </si>
  <si>
    <t>Tab 2 - Project Admin - S151 Officer Telephone</t>
  </si>
  <si>
    <t>Tab 2 - Project Admin - M&amp;E Contact Name</t>
  </si>
  <si>
    <t>Tab 2 - Project Admin - M&amp;E Contact Email</t>
  </si>
  <si>
    <t>Tab 2 - Project Admin - M&amp;E Contact Telephone</t>
  </si>
  <si>
    <t>Tab 2 - Project Admin - Index Codes</t>
  </si>
  <si>
    <t>Tab 2 - Project Admin - Project Name</t>
  </si>
  <si>
    <t>Tab 2 - Project Admin - Primary Intervention Theme</t>
  </si>
  <si>
    <t>Tab 2 - Project Admin - Single Location</t>
  </si>
  <si>
    <t>Tab 2 - Project Admin - Single Location - Postcode</t>
  </si>
  <si>
    <t>Tab 2 - Project Admin - Single Location - Lat/Long Coordinates</t>
  </si>
  <si>
    <t>Tab 2 - Project Admin - Multiple Location - GIS Map</t>
  </si>
  <si>
    <t>Tab 2 - Project Admin - Multiple Location - Postcode</t>
  </si>
  <si>
    <t>Tab 2 - Project Admin - Multiple Location - Lat/Long Coordinates</t>
  </si>
  <si>
    <t>Tab 2 - Project Admin - Correct Project Names</t>
  </si>
  <si>
    <t>Tab 2 - Project Admin - Correct Project Names Info</t>
  </si>
  <si>
    <t>Tab 3 - Programme Progress - Programme Progress  A1</t>
  </si>
  <si>
    <t>Tab 3 - Programme Progress - Programme Progress  A2</t>
  </si>
  <si>
    <t>Tab 3 - Programme Progress - Programme Progress  A3</t>
  </si>
  <si>
    <t>Tab 3 - Programme Progress - Programme Progress  A4</t>
  </si>
  <si>
    <t>Tab 3 - Programme Progress - Programme Progress  A5</t>
  </si>
  <si>
    <t>Tab 3 - Programme Progress - Programme Progress  A6</t>
  </si>
  <si>
    <t>Tab 3 - Programme Progress - Programme Progress  A7</t>
  </si>
  <si>
    <t>Tab 3 - Programme Progress - Project Progress  Start Date</t>
  </si>
  <si>
    <t>Tab 3 - Programme Progress - Project Progress Completion Date</t>
  </si>
  <si>
    <t>Tab 3 - Programme Progress - PAR  Status</t>
  </si>
  <si>
    <t>Tab 3 - Programme Progress - Project Progress  Status</t>
  </si>
  <si>
    <t>Tab 3 - Programme Progress - Project Progress Delivery RAG</t>
  </si>
  <si>
    <t>Tab 3 - Programme Progress - Project Progress Spend RAG</t>
  </si>
  <si>
    <t>Tab 3 - Programme Progress - Project Progress Risk RAG</t>
  </si>
  <si>
    <t>Tab 3 - Programme Progress - Project Progress Commentary</t>
  </si>
  <si>
    <t>Tab 3 - Programme Progress - Milestone Commentary</t>
  </si>
  <si>
    <t>Tab 3 - Programme Progress - Milestone Date</t>
  </si>
  <si>
    <t>Tab 4a - Funding Profiles A - Confirmation Section B + C</t>
  </si>
  <si>
    <t>Tab 4a - Funding Profiles B - B1 Q1 - TD 5% CDEL Pre-payment</t>
  </si>
  <si>
    <t>Tab 4a - Funding Profiles B - B1 Q1 - TD RDEL Capacity Funding</t>
  </si>
  <si>
    <t>Tab 4a - Funding Profiles B - B1 Q1 - TD Accelerated</t>
  </si>
  <si>
    <t>Tab 4a - Funding Profiles B - B1 Q1 - Guidance Notes</t>
  </si>
  <si>
    <t>Tab 4a - Funding Profiles B - B1 Q2 - TD 5% CDEL Pre-payment</t>
  </si>
  <si>
    <t>Tab 4a - Funding Profiles B - B1 Q2 - TD RDEL Capacity Funding</t>
  </si>
  <si>
    <t>Tab 4a - Funding Profiles B - B1 Q2 - TD Accelerated</t>
  </si>
  <si>
    <t>Tab 4a - Funding Profiles B - B1 Q2 - Guidance Notes</t>
  </si>
  <si>
    <t>Tab 4a - Funding Profiles B - B1 Q3 - TD 5% CDEL Pre-payment</t>
  </si>
  <si>
    <t>Tab 4a - Funding Profiles B - B1 Q3 - TD RDEL Capacity Funding</t>
  </si>
  <si>
    <t>Tab 4a - Funding Profiles B - B1 Q3 - TD Accelerated</t>
  </si>
  <si>
    <t>Tab 4a - Funding Profiles B - B1 Q3 - Guidance Notes</t>
  </si>
  <si>
    <t>Tab 4a - Funding Profiles B - B1 Q4 - TD 5% CDEL Pre-payment</t>
  </si>
  <si>
    <t>Tab 4a - Funding Profiles B - B1 Q4 - TD RDEL Capacity Funding</t>
  </si>
  <si>
    <t>Tab 4a - Funding Profiles B - B1 Q4 - TD Accelerated</t>
  </si>
  <si>
    <t>Tab 4a - Funding Profiles B - B1 Q4 - Guidance Notes</t>
  </si>
  <si>
    <t>Tab 4a - Funding Profiles B - B1 Q5 - TD 5% CDEL Pre-payment</t>
  </si>
  <si>
    <t>Tab 4a - Funding Profiles B - B1 Q5 - TD RDEL Capacity Funding</t>
  </si>
  <si>
    <t>Tab 4a - Funding Profiles B - B1 Q5 - TD Accelerated</t>
  </si>
  <si>
    <t>Tab 4a - Funding Profiles B - B1 Q5 - Guidance Notes</t>
  </si>
  <si>
    <t>Tab 4a - Funding Profiles B - B1 Q6 - TD 5% CDEL Pre-payment</t>
  </si>
  <si>
    <t>Tab 4a - Funding Profiles B - B1 Q6 - TD RDEL Capacity Funding</t>
  </si>
  <si>
    <t>Tab 4a - Funding Profiles B - B1 Q6 - TD Accelerated</t>
  </si>
  <si>
    <t>Tab 4a - Funding Profiles B - B1 Q6 - Guidance Notes</t>
  </si>
  <si>
    <t>Tab 4a - Funding Profiles C 1st Row - Pre-20/21 H1 - CDEL Utilised</t>
  </si>
  <si>
    <t>Tab 4a - Funding Profiles C 1st Row - 20/21 H1 - CDEL Utilised</t>
  </si>
  <si>
    <t>Tab 4a - Funding Profiles C 1st Row - 20/21 H2 - CDEL Utilised</t>
  </si>
  <si>
    <t>Tab 4a - Funding Profiles C 1st Row - 20/21 H1 + H2 Totals - CDEL Utilised</t>
  </si>
  <si>
    <t>Tab 4a - Funding Profiles C 1st Row - 21/22 H1 - CDEL Utilised</t>
  </si>
  <si>
    <t>Tab 4a - Funding Profiles C 1st Row - 21/22 H2 - CDEL Utilised</t>
  </si>
  <si>
    <t>Tab 4a - Funding Profiles C 1st Row - 21/22 H1 + H2 Totals - CDEL Utilised</t>
  </si>
  <si>
    <t>Tab 4a - Funding Profiles C 1st Row - 22/23 H1 - CDEL Utilised</t>
  </si>
  <si>
    <t>Tab 4a - Funding Profiles C 1st Row - 22/23 H2 - CDEL Utilised</t>
  </si>
  <si>
    <t>Tab 4a - Funding Profiles C 1st Row - 22/23 H1 + H2 Totals - CDEL Utilised</t>
  </si>
  <si>
    <t>Tab 4a - Funding Profiles C 1st Row - 23/24 H1 - CDEL Utilised</t>
  </si>
  <si>
    <t>Tab 4a - Funding Profiles C 1st Row - 23/24 H2 - CDEL Utilised</t>
  </si>
  <si>
    <t>Tab 4a - Funding Profiles C 1st Row - 23/24 H1 + H2 Totals - CDEL Utilised</t>
  </si>
  <si>
    <t>Tab 4a - Funding Profiles C 1st Row - 24/25 H1 - CDEL Utilised</t>
  </si>
  <si>
    <t>Tab 4a - Funding Profiles C 1st Row - 24/25 H2 - CDEL Utilised</t>
  </si>
  <si>
    <t>Tab 4a - Funding Profiles C 1st Row - 24/25 H1 + H2 Totals - CDEL Utilised</t>
  </si>
  <si>
    <t>Tab 4a - Funding Profiles C 1st Row - 25/26 H1 - CDEL Utilised</t>
  </si>
  <si>
    <t>Tab 4a - Funding Profiles C 1st Row - 25/26 H2 - CDEL Utilised</t>
  </si>
  <si>
    <t>Tab 4a - Funding Profiles C 1st Row - 25/26 H1 + H2 Totals - CDEL Utilised</t>
  </si>
  <si>
    <t>Tab 4a - Funding Profiles C 1st Row - Beyond 25/26 H1 - CDEL Utilised</t>
  </si>
  <si>
    <t>Tab 4a - Funding Profiles C 1st Row - Grand Total - CDEL Utilised</t>
  </si>
  <si>
    <t>Tab 4a - Funding Profiles C 2nd Row - Pre-20/21 H1 - CDEL 5%</t>
  </si>
  <si>
    <t>Tab 4a - Funding Profiles C 2nd Row - 20/21 H1 - CDEL 5%</t>
  </si>
  <si>
    <t>Tab 4a - Funding Profiles C 2nd Row - 20/21 H2 - CDEL 5%</t>
  </si>
  <si>
    <t>Tab 4a - Funding Profiles C 2nd Row - 20/21 H1 + H2 Totals - CDEL 5%</t>
  </si>
  <si>
    <t>Tab 4a - Funding Profiles C 2nd Row - 21/22 H1 - CDEL 5%</t>
  </si>
  <si>
    <t>Tab 4a - Funding Profiles C 2nd Row - 21/22 H2 - CDEL 5%</t>
  </si>
  <si>
    <t>Tab 4a - Funding Profiles C 2nd Row - 21/22 H1 + H2 Totals - CDEL 5%</t>
  </si>
  <si>
    <t>Tab 4a - Funding Profiles C 2nd Row - 22/23 H1 - CDEL 5%</t>
  </si>
  <si>
    <t>Tab 4a - Funding Profiles C 2nd Row - 22/23 H2 - CDEL 5%</t>
  </si>
  <si>
    <t>Tab 4a - Funding Profiles C 2nd Row - 22/23 H1 + H2 Totals - CDEL 5%</t>
  </si>
  <si>
    <t>Tab 4a - Funding Profiles C 2nd Row - 23/24 H1 - CDEL 5%</t>
  </si>
  <si>
    <t>Tab 4a - Funding Profiles C 2nd Row - 23/24 H2 - CDEL 5%</t>
  </si>
  <si>
    <t>Tab 4a - Funding Profiles C 2nd Row - 23/24 H1 + H2 Totals - CDEL 5%</t>
  </si>
  <si>
    <t>Tab 4a - Funding Profiles C 2nd Row - 24/25 H1 - CDEL 5%</t>
  </si>
  <si>
    <t>Tab 4a - Funding Profiles C 2nd Row - 24/25 H2 - CDEL 5%</t>
  </si>
  <si>
    <t>Tab 4a - Funding Profiles C 2nd Row - 24/25 H1 + H2 Totals - CDEL 5%</t>
  </si>
  <si>
    <t>Tab 4a - Funding Profiles C 2nd Row - 25/26 H1 - CDEL 5%</t>
  </si>
  <si>
    <t>Tab 4a - Funding Profiles C 2nd Row - 25/26 H2 - CDEL 5%</t>
  </si>
  <si>
    <t>Tab 4a - Funding Profiles C 2nd Row - 25/26 H1 + H2 Totals - CDEL 5%</t>
  </si>
  <si>
    <t>Tab 4a - Funding Profiles C 2nd Row - Beyond 25/26 H1 - CDEL 5%</t>
  </si>
  <si>
    <t>Tab 4a - Funding Profiles C 2nd Row - Grand Total - CDEL 5%</t>
  </si>
  <si>
    <t>Tab 4a - Funding Profiles C 3rd Row - Pre-20/21 H1 - CDEL Committed</t>
  </si>
  <si>
    <t>Tab 4a - Funding Profiles C 3rd Row - 20/21 H1 - CDEL Committed</t>
  </si>
  <si>
    <t>Tab 4a - Funding Profiles C 3rd Row - 20/21 H2 - CDEL Committed</t>
  </si>
  <si>
    <t>Tab 4a - Funding Profiles C 3rd Row - 20/21 H1 + H2 Totals CDEL Committed</t>
  </si>
  <si>
    <t>Tab 4a - Funding Profiles C 3rd Row - 21/22 H1 - CDEL Committed</t>
  </si>
  <si>
    <t>Tab 4a - Funding Profiles C 3rd Row - 21/22 H2 - CDEL Committed</t>
  </si>
  <si>
    <t>Tab 4a - Funding Profiles C 3rd Row - 21/22 H1 + H2 Totals CDEL Committed</t>
  </si>
  <si>
    <t>Tab 4a - Funding Profiles C 3rd Row - 22/23 H1 - CDEL Committed</t>
  </si>
  <si>
    <t>Tab 4a - Funding Profiles C 3rd Row - 22/23 H2 - CDEL Committed</t>
  </si>
  <si>
    <t>Tab 4a - Funding Profiles C 3rd Row - 22/23 H1 + H2 Totals CDEL Committed</t>
  </si>
  <si>
    <t>Tab 4a - Funding Profiles C 3rd Row - 23/24 H1 - CDEL Committed</t>
  </si>
  <si>
    <t>Tab 4a - Funding Profiles C 3rd Row - 23/24 H2 - CDEL Committed</t>
  </si>
  <si>
    <t>Tab 4a - Funding Profiles C 3rd Row - 23/24 H1 + H2 Totals CDEL Committed</t>
  </si>
  <si>
    <t>Tab 4a - Funding Profiles C 3rd Row - 24/25 H1 - CDEL Committed</t>
  </si>
  <si>
    <t>Tab 4a - Funding Profiles C 3rd Row - 24/25 H2 - CDEL Committed</t>
  </si>
  <si>
    <t>Tab 4a - Funding Profiles C 3rd Row - 24/25 H1 + H2 Totals CDEL Committed</t>
  </si>
  <si>
    <t>Tab 4a - Funding Profiles C 3rd Row - 25/26 H1 - CDEL Committed</t>
  </si>
  <si>
    <t>Tab 4a - Funding Profiles C 3rd Row - 25/26 H2 - CDEL Committed</t>
  </si>
  <si>
    <t>Tab 4a - Funding Profiles C 3rd Row - 25/26 H1 + H2 Totals CDEL Committed</t>
  </si>
  <si>
    <t>Tab 4a - Funding Profiles C 3rd Row - Beyond 25/26 H1 - CDEL Committed</t>
  </si>
  <si>
    <t>Tab 4a - Funding Profiles C 3rd Row - Grand Total - CDEL Committed</t>
  </si>
  <si>
    <t>Tab 4a - Funding Profiles C 4th Row - Pre-20/21 H1 - CDEL Total</t>
  </si>
  <si>
    <t>Tab 4a - Funding Profiles C 4th Row - 20/21 H1 - CDEL Total</t>
  </si>
  <si>
    <t>Tab 4a - Funding Profiles C 4th Row - 20/21 H2 - CDEL Total</t>
  </si>
  <si>
    <t>Tab 4a - Funding Profiles C 4th Row - 20/21 H1 +  H2 Totals CDEL Total</t>
  </si>
  <si>
    <t>Tab 4a - Funding Profiles C 4th Row - 21/22 H1 - CDEL Total</t>
  </si>
  <si>
    <t>Tab 4a - Funding Profiles C 4th Row - 21/22 H2 - CDEL Total</t>
  </si>
  <si>
    <t>Tab 4a - Funding Profiles C 4th Row - 21/22 H1 +  H2 Totals CDEL Total</t>
  </si>
  <si>
    <t>Tab 4a - Funding Profiles C 4th Row - 22/23 H1 - CDEL Total</t>
  </si>
  <si>
    <t>Tab 4a - Funding Profiles C 4th Row - 22/23 H2 - CDEL Total</t>
  </si>
  <si>
    <t>Tab 4a - Funding Profiles C 4th Row - 22/23 H1 +  H2 Totals CDEL Total</t>
  </si>
  <si>
    <t>Tab 4a - Funding Profiles C 4th Row - 23/24 H1 - CDEL Total</t>
  </si>
  <si>
    <t>Tab 4a - Funding Profiles C 4th Row - 23/24 H2 - CDEL Total</t>
  </si>
  <si>
    <t>Tab 4a - Funding Profiles C 4th Row - 23/24 H1 +  H2 Totals CDEL Total</t>
  </si>
  <si>
    <t>Tab 4a - Funding Profiles C 4th Row - 24/25 H1 - CDEL Total</t>
  </si>
  <si>
    <t>Tab 4a - Funding Profiles C 4th Row - 24/25 H2 - CDEL Total</t>
  </si>
  <si>
    <t>Tab 4a - Funding Profiles C 4th Row - 24/25 H1 +  H2 Totals CDEL Total</t>
  </si>
  <si>
    <t>Tab 4a - Funding Profiles C 4th Row - 25/26 H1 - CDEL Total</t>
  </si>
  <si>
    <t>Tab 4a - Funding Profiles C 4th Row - 25/26 H2 - CDEL Total</t>
  </si>
  <si>
    <t>Tab 4a - Funding Profiles C 4th Row - 25/26 H1 +  H2 Totals CDEL Total</t>
  </si>
  <si>
    <t>Tab 4a - Funding Profiles C 4th Row - Beyond 25/26 H1 - CDEL Total</t>
  </si>
  <si>
    <t>Tab 4a - Funding Profiles C 4th Row - Grand Total - CDEL Total</t>
  </si>
  <si>
    <t>Tab 4a - Funding Profiles C 5th Row - Pre-20/21 H1 - RDEL Utilised</t>
  </si>
  <si>
    <t>Tab 4a - Funding Profiles C 5th Row - 20/21 H1 - RDEL Utilised</t>
  </si>
  <si>
    <t>Tab 4a - Funding Profiles C 5th Row - 20/21 H2 - RDEL Utilised</t>
  </si>
  <si>
    <t>Tab 4a - Funding Profiles C 5th Row - 20/21 H1 + H2 Totals - RDEL Utilised</t>
  </si>
  <si>
    <t>Tab 4a - Funding Profiles C 5th Row - 21/22 H1 - RDEL Utilised</t>
  </si>
  <si>
    <t>Tab 4a - Funding Profiles C 5th Row - 21/22 H2 - RDEL Utilised</t>
  </si>
  <si>
    <t>Tab 4a - Funding Profiles C 5th Row - 21/22 H1 + H2 Totals - RDEL Utilised</t>
  </si>
  <si>
    <t>Tab 4a - Funding Profiles C 5th Row - 22/23 H1 - RDEL Utilised</t>
  </si>
  <si>
    <t>Tab 4a - Funding Profiles C 5th Row - 22/23 H2 - RDEL Utilised</t>
  </si>
  <si>
    <t>Tab 4a - Funding Profiles C 5th Row - 22/23 H1 + H2 Totals - RDEL Utilised</t>
  </si>
  <si>
    <t>Tab 4a - Funding Profiles C 5th Row - 23/24 H1 - RDEL Utilised</t>
  </si>
  <si>
    <t>Tab 4a - Funding Profiles C 5th Row - 23/24 H2 - RDEL Utilised</t>
  </si>
  <si>
    <t>Tab 4a - Funding Profiles C 5th Row - 23/24 H1 + H2 Totals - RDEL Utilised</t>
  </si>
  <si>
    <t>Tab 4a - Funding Profiles C 5th Row - 24/25 H1 - RDEL Utilised</t>
  </si>
  <si>
    <t>Tab 4a - Funding Profiles C 5th Row - 24/25 H2 - RDEL Utilised</t>
  </si>
  <si>
    <t>Tab 4a - Funding Profiles C 5th Row - 24/25 H1 + H2 Totals - RDEL Utilised</t>
  </si>
  <si>
    <t>Tab 4a - Funding Profiles C 5th Row - 25/26 H1 - RDEL Utilised</t>
  </si>
  <si>
    <t>Tab 4a - Funding Profiles C 5th Row - 25/26 H2 - RDEL Utilised</t>
  </si>
  <si>
    <t>Tab 4a - Funding Profiles C 5th Row - 25/26 H1 + H2 Totals - RDEL Utilised</t>
  </si>
  <si>
    <t>Tab 4a - Funding Profiles C 5th Row - Beyond 25/26 H1 - RDEL Utilised</t>
  </si>
  <si>
    <t>Tab 4a - Funding Profiles C 5th Row - Grand Total - RDEL Utilised</t>
  </si>
  <si>
    <t>Tab 4a - Funding Profiles C 6th Row - Pre-20/21 H1 - RDEL Committed</t>
  </si>
  <si>
    <t>Tab 4a - Funding Profiles C 6th Row - 20/21 H1 - RDEL Committed</t>
  </si>
  <si>
    <t>Tab 4a - Funding Profiles C 6th Row - 20/21 H2 - RDEL Committed</t>
  </si>
  <si>
    <t>Tab 4a - Funding Profiles C 6th Row - 20/21 H1 + H2 Totals RDEL Committed</t>
  </si>
  <si>
    <t>Tab 4a - Funding Profiles C 6th Row - 21/22 H1 - RDEL Committed</t>
  </si>
  <si>
    <t>Tab 4a - Funding Profiles C 6th Row - 21/22 H2 - RDEL Committed</t>
  </si>
  <si>
    <t>Tab 4a - Funding Profiles C 6th Row - 21/22 H1 + H2 Totals RDEL Committed</t>
  </si>
  <si>
    <t>Tab 4a - Funding Profiles C 6th Row - 22/23 H1 - RDEL Committed</t>
  </si>
  <si>
    <t>Tab 4a - Funding Profiles C 6th Row - 22/23 H2 - RDEL Committed</t>
  </si>
  <si>
    <t>Tab 4a - Funding Profiles C 6th Row - 22/23 H1 + H2 Totals RDEL Committed</t>
  </si>
  <si>
    <t>Tab 4a - Funding Profiles C 6th Row - 23/24 H1 - RDEL Committed</t>
  </si>
  <si>
    <t>Tab 4a - Funding Profiles C 6th Row - 23/24 H2 - RDEL Committed</t>
  </si>
  <si>
    <t>Tab 4a - Funding Profiles C 6th Row - 23/24 H1 + H2 Totals RDEL Committed</t>
  </si>
  <si>
    <t>Tab 4a - Funding Profiles C 6th Row - 24/25 H1 - RDEL Committed</t>
  </si>
  <si>
    <t>Tab 4a - Funding Profiles C 6th Row - 24/25 H2 - RDEL Committed</t>
  </si>
  <si>
    <t>Tab 4a - Funding Profiles C 6th Row - 24/25 H1 + H2 Totals RDEL Committed</t>
  </si>
  <si>
    <t>Tab 4a - Funding Profiles C 6th Row - 25/26 H1 - RDEL Committed</t>
  </si>
  <si>
    <t>Tab 4a - Funding Profiles C 6th Row - 25/26 H2 - RDEL Committed</t>
  </si>
  <si>
    <t>Tab 4a - Funding Profiles C 6th Row - 25/26 H1 + H2 Totals RDEL Committed</t>
  </si>
  <si>
    <t>Tab 4a - Funding Profiles C 6th Row - Beyond 25/26 H1 - RDEL Committed</t>
  </si>
  <si>
    <t>Tab 4a - Funding Profiles C 6th Row - Grand Total - RDEL Committed</t>
  </si>
  <si>
    <t>Tab 4a - Funding Profiles C 7th Row - Pre-20/21 H1 - RDEL Total</t>
  </si>
  <si>
    <t>Tab 4a - Funding Profiles C 7th Row - 20/21 H1 - RDEL Total</t>
  </si>
  <si>
    <t>Tab 4a - Funding Profiles C 7th Row - 20/21 H2 - RDEL Total</t>
  </si>
  <si>
    <t>Tab 4a - Funding Profiles C 7th Row - 20/21 H1 +  H2 Totals RDEL Total</t>
  </si>
  <si>
    <t>Tab 4a - Funding Profiles C 7th Row - 21/22 H1 - RDEL Total</t>
  </si>
  <si>
    <t>Tab 4a - Funding Profiles C 7th Row - 21/22 H2 - RDEL Total</t>
  </si>
  <si>
    <t>Tab 4a - Funding Profiles C 7th Row - 21/22 H1 +  H2 Totals RDEL Total</t>
  </si>
  <si>
    <t>Tab 4a - Funding Profiles C 7th Row - 22/23 H1 - RDEL Total</t>
  </si>
  <si>
    <t>Tab 4a - Funding Profiles C 7th Row - 22/23 H2 - RDEL Total</t>
  </si>
  <si>
    <t>Tab 4a - Funding Profiles C 7th Row - 22/23 H1 +  H2 Totals RDEL Total</t>
  </si>
  <si>
    <t>Tab 4a - Funding Profiles C 7th Row - 23/24 H1 - RDEL Total</t>
  </si>
  <si>
    <t>Tab 4a - Funding Profiles C 7th Row - 23/24 H2 - RDEL Total</t>
  </si>
  <si>
    <t>Tab 4a - Funding Profiles C 7th Row - 23/24 H1 +  H2 Totals RDEL Total</t>
  </si>
  <si>
    <t>Tab 4a - Funding Profiles C 7th Row - 24/25 H1 - RDEL Total</t>
  </si>
  <si>
    <t>Tab 4a - Funding Profiles C 7th Row - 24/25 H2 - RDEL Total</t>
  </si>
  <si>
    <t>Tab 4a - Funding Profiles C 7th Row - 24/25 H1 +  H2 Totals RDEL Total</t>
  </si>
  <si>
    <t>Tab 4a - Funding Profiles C 7th Row - 25/26 H1 - RDEL Total</t>
  </si>
  <si>
    <t>Tab 4a - Funding Profiles C 7th Row - 25/26 H2 - RDEL Total</t>
  </si>
  <si>
    <t>Tab 4a - Funding Profiles C 7th Row - 25/26 H1 +  H2 Totals RDEL Total</t>
  </si>
  <si>
    <t>Tab 4a - Funding Profiles C 7th Row - Beyond 25/26 H1 - RDEL Total</t>
  </si>
  <si>
    <t>Tab 4a - Funding Profiles C 7th Row - Grand Total - RDEL Total</t>
  </si>
  <si>
    <t>Tab 4a - Funding Profiles C 8th Row - Pre-20/21 H1 - TF Funding Total</t>
  </si>
  <si>
    <t>Tab 4a - Funding Profiles C 8th Row - 20/21 H1 - TF Funding Total</t>
  </si>
  <si>
    <t>Tab 4a - Funding Profiles C 8th Row - 20/21 H2 - TF Funding Total</t>
  </si>
  <si>
    <t>Tab 4a - Funding Profiles C 8th Row - 20/21 H1 + H2 Totals - TF Funding Total</t>
  </si>
  <si>
    <t>Tab 4a - Funding Profiles C 8th Row - 21/22 H1 - TF Funding Total</t>
  </si>
  <si>
    <t>Tab 4a - Funding Profiles C 8th Row - 21/22 H2 - TF Funding Total</t>
  </si>
  <si>
    <t>Tab 4a - Funding Profiles C 8th Row - 21/22 H1 + H2 Totals - TF Funding Total</t>
  </si>
  <si>
    <t>Tab 4a - Funding Profiles C 8th Row - 22/23 H1 - TF Funding Total</t>
  </si>
  <si>
    <t>Tab 4a - Funding Profiles C 8th Row - 22/23 H2 - TF Funding Total</t>
  </si>
  <si>
    <t>Tab 4a - Funding Profiles C 8th Row - 22/23 H1 + H2 Totals - TF Funding Total</t>
  </si>
  <si>
    <t>Tab 4a - Funding Profiles C 8th Row - 23/24 H1 - TF Funding Total</t>
  </si>
  <si>
    <t>Tab 4a - Funding Profiles C 8th Row - 23/24 H2 - TF Funding Total</t>
  </si>
  <si>
    <t>Tab 4a - Funding Profiles C 8th Row - 23/24 H1 + H2 Totals - TF Funding Total</t>
  </si>
  <si>
    <t>Tab 4a - Funding Profiles C 8th Row - 24/25 H1 - TF Funding Total</t>
  </si>
  <si>
    <t>Tab 4a - Funding Profiles C 8th Row - 24/25 H2 - TF Funding Total</t>
  </si>
  <si>
    <t>Tab 4a - Funding Profiles C 8th Row - 24/25 H1 + H2 Totals - TF Funding Total</t>
  </si>
  <si>
    <t>Tab 4a - Funding Profiles C 8th Row - 25/26 H1 - TF Funding Total</t>
  </si>
  <si>
    <t>Tab 4a - Funding Profiles C 8th Row - 25/26 H2 - TF Funding Total</t>
  </si>
  <si>
    <t>Tab 4a - Funding Profiles C 8th Row - 25/26 H1 + H2 Totals - TF Funding Total</t>
  </si>
  <si>
    <t>Tab 4a - Funding Profiles C 8th Row - Beyond 25/26 H1 - TF Funding Total</t>
  </si>
  <si>
    <t>Tab 4a - Funding Profiles C 8th Row - Grand Total - TF Funding Total</t>
  </si>
  <si>
    <t>Tab 4a - Funding Profiles B2 CDEL Prog Mngmt - Pre-20/21 H1 - CDEL Prog Mngmt</t>
  </si>
  <si>
    <t>Tab 4a - Funding Profiles B2 CDEL Prog Mngmt - 20/21 H1 - CDEL Prog Mngmt</t>
  </si>
  <si>
    <t>Tab 4a - Funding Profiles B2 CDEL Prog Mngmt - 20/21 H2 - CDEL Prog Mngmt</t>
  </si>
  <si>
    <t>Tab 4a - Funding Profiles B2 CDEL Prog Mngmt - 20/21 H1 + H2 Totals - CDEL Prog Mngmt</t>
  </si>
  <si>
    <t>Tab 4a - Funding Profiles B2 CDEL Prog Mngmt - 21/22 H1 - CDEL Prog Mngmt</t>
  </si>
  <si>
    <t>Tab 4a - Funding Profiles B2 CDEL Prog Mngmt - 21/22 H2 - CDEL Prog Mngmt</t>
  </si>
  <si>
    <t>Tab 4a - Funding Profiles B2 CDEL Prog Mngmt - 21/22 H1 + H2 Totals - CDEL Prog Mngmt</t>
  </si>
  <si>
    <t>Tab 4a - Funding Profiles B2 CDEL Prog Mngmt - 22/23 H1 - CDEL Prog Mngmt</t>
  </si>
  <si>
    <t>Tab 4a - Funding Profiles B2 CDEL Prog Mngmt - 22/23 H2 - CDEL Prog Mngmt</t>
  </si>
  <si>
    <t>Tab 4a - Funding Profiles B2 CDEL Prog Mngmt - 22/23 H1 + H2 Totals - CDEL Prog Mngmt</t>
  </si>
  <si>
    <t>Tab 4a - Funding Profiles B2 CDEL Prog Mngmt - 23/24 H1 - CDEL Prog Mngmt</t>
  </si>
  <si>
    <t>Tab 4a - Funding Profiles B2 CDEL Prog Mngmt - 23/24 H2 - CDEL Prog Mngmt</t>
  </si>
  <si>
    <t>Tab 4a - Funding Profiles B2 CDEL Prog Mngmt - 23/24 H1 + H2 Totals - CDEL Prog Mngmt</t>
  </si>
  <si>
    <t>Tab 4a - Funding Profiles B2 CDEL Prog Mngmt - 24/25 H1 - CDEL Prog Mngmt</t>
  </si>
  <si>
    <t>Tab 4a - Funding Profiles B2 CDEL Prog Mngmt - 24/25 H2 - CDEL Prog Mngmt</t>
  </si>
  <si>
    <t>Tab 4a - Funding Profiles B2 CDEL Prog Mngmt - 24/25 H1 + H2 Totals - CDEL Prog Mngmt</t>
  </si>
  <si>
    <t>Tab 4a - Funding Profiles B2 CDEL Prog Mngmt - 25/26 H1 - CDEL Prog Mngmt</t>
  </si>
  <si>
    <t>Tab 4a - Funding Profiles B2 CDEL Prog Mngmt - 25/26 H2 - CDEL Prog Mngmt</t>
  </si>
  <si>
    <t>Tab 4a - Funding Profiles B2 CDEL Prog Mngmt - 25/26 H1 + H2 Totals - CDEL Prog Mngmt</t>
  </si>
  <si>
    <t>Tab 4a - Funding Profiles B2 CDEL Prog Mngmt - Beyond 25/26 H1 - CDEL Prog Mngmt</t>
  </si>
  <si>
    <t>Tab 4a - Funding Profiles B2 CDEL Prog Mngmt - Grand Total - CDEL Prog Mngmt</t>
  </si>
  <si>
    <t>Tab 4a - Funding Profiles B2 RDEL Prog Mngmt - Pre-20/21 H1 - RDEL Prog Mngmt</t>
  </si>
  <si>
    <t>Tab 4a - Funding Profiles B2 RDEL Prog Mngmt - 20/21 H1 - RDEL Prog Mngmt</t>
  </si>
  <si>
    <t>Tab 4a - Funding Profiles B2 RDEL Prog Mngmt - 20/21 H2 - RDEL Prog Mngmt</t>
  </si>
  <si>
    <t>Tab 4a - Funding Profiles B2 RDEL Prog Mngmt - 20/21 H1 + H2 Totals - RDEL Prog Mngmt</t>
  </si>
  <si>
    <t>Tab 4a - Funding Profiles B2 RDEL Prog Mngmt - 21/22 H1 - RDEL Prog Mngmt</t>
  </si>
  <si>
    <t>Tab 4a - Funding Profiles B2 RDEL Prog Mngmt - 21/22 H2 - RDEL Prog Mngmt</t>
  </si>
  <si>
    <t>Tab 4a - Funding Profiles B2 RDEL Prog Mngmt - 21/22 H1 + H2 Totals - RDEL Prog Mngmt</t>
  </si>
  <si>
    <t>Tab 4a - Funding Profiles B2 RDEL Prog Mngmt - 22/23 H1 - RDEL Prog Mngmt</t>
  </si>
  <si>
    <t>Tab 4a - Funding Profiles B2 RDEL Prog Mngmt - 22/23 H2 - RDEL Prog Mngmt</t>
  </si>
  <si>
    <t>Tab 4a - Funding Profiles B2 RDEL Prog Mngmt - 22/23 H1 + H2 Totals - RDEL Prog Mngmt</t>
  </si>
  <si>
    <t>Tab 4a - Funding Profiles B2 RDEL Prog Mngmt - 23/24 H1 - RDEL Prog Mngmt</t>
  </si>
  <si>
    <t>Tab 4a - Funding Profiles B2 RDEL Prog Mngmt - 23/24 H2 - RDEL Prog Mngmt</t>
  </si>
  <si>
    <t>Tab 4a - Funding Profiles B2 RDEL Prog Mngmt - 23/24 H1 + H2 Totals - RDEL Prog Mngmt</t>
  </si>
  <si>
    <t>Tab 4a - Funding Profiles B2 RDEL Prog Mngmt - 24/25 H1 - RDEL Prog Mngmt</t>
  </si>
  <si>
    <t>Tab 4a - Funding Profiles B2 RDEL Prog Mngmt - 24/25 H2 - RDEL Prog Mngmt</t>
  </si>
  <si>
    <t>Tab 4a - Funding Profiles B2 RDEL Prog Mngmt - 24/25 H1 + H2 Totals - RDEL Prog Mngmt</t>
  </si>
  <si>
    <t>Tab 4a - Funding Profiles B2 RDEL Prog Mngmt - 25/26 H1 - RDEL Prog Mngmt</t>
  </si>
  <si>
    <t>Tab 4a - Funding Profiles B2 RDEL Prog Mngmt - 25/26 H2 - RDEL Prog Mngmt</t>
  </si>
  <si>
    <t>Tab 4a - Funding Profiles B2 RDEL Prog Mngmt - 25/26 H1 + H2 Totals - RDEL Prog Mngmt</t>
  </si>
  <si>
    <t>Tab 4a - Funding Profiles B2 RDEL Prog Mngmt - Beyond 25/26 H1 - RDEL Prog Mngmt</t>
  </si>
  <si>
    <t>Tab 4a - Funding Profiles B2 RDEL Prog Mngmt - Grand Total - RDEL Prog Mngmt</t>
  </si>
  <si>
    <t>Tab 4a - Funding Profiles B2  Prog Mngmt Totals - Pre-20/21 H1 - Prog Mngmt Totals</t>
  </si>
  <si>
    <t>Tab 4a - Funding Profiles B2  Prog Mngmt Totals - 20/21 H1 - Prog Mngmt Totals</t>
  </si>
  <si>
    <t>Tab 4a - Funding Profiles B2  Prog Mngmt Totals - 20/21 H2 - Prog Mngmt Totals</t>
  </si>
  <si>
    <t>Tab 4a - Funding Profiles B2  Prog Mngmt Totals - 20/21 H1 + H2 Totals - Prog Mngmt Totals</t>
  </si>
  <si>
    <t>Tab 4a - Funding Profiles B2  Prog Mngmt Totals - 21/22 H1 - Prog Mngmt Totals</t>
  </si>
  <si>
    <t>Tab 4a - Funding Profiles B2  Prog Mngmt Totals - 21/22 H2 - Prog Mngmt Totals</t>
  </si>
  <si>
    <t>Tab 4a - Funding Profiles B2  Prog Mngmt Totals - 21/22 H1 + H2 Totals - Prog Mngmt Totals</t>
  </si>
  <si>
    <t>Tab 4a - Funding Profiles B2  Prog Mngmt Totals - 22/23 H1 - Prog Mngmt Totals</t>
  </si>
  <si>
    <t>Tab 4a - Funding Profiles B2  Prog Mngmt Totals - 22/23 H2 - Prog Mngmt Totals</t>
  </si>
  <si>
    <t>Tab 4a - Funding Profiles B2  Prog Mngmt Totals - 22/23 H1 + H2 Totals - Prog Mngmt Totals</t>
  </si>
  <si>
    <t>Tab 4a - Funding Profiles B2  Prog Mngmt Totals - 23/24 H1 - Prog Mngmt Totals</t>
  </si>
  <si>
    <t>Tab 4a - Funding Profiles B2  Prog Mngmt Totals - 23/24 H2 - Prog Mngmt Totals</t>
  </si>
  <si>
    <t>Tab 4a - Funding Profiles B2  Prog Mngmt Totals - 23/24 H1 + H2 Totals - Prog Mngmt Totals</t>
  </si>
  <si>
    <t>Tab 4a - Funding Profiles B2  Prog Mngmt Totals - 24/25 H1 - Prog Mngmt Totals</t>
  </si>
  <si>
    <t>Tab 4a - Funding Profiles B2  Prog Mngmt Totals - 24/25 H2 - Prog Mngmt Totals</t>
  </si>
  <si>
    <t>Tab 4a - Funding Profiles B2  Prog Mngmt Totals - 24/25 H1 + H2 Totals - Prog Mngmt Totals</t>
  </si>
  <si>
    <t>Tab 4a - Funding Profiles B2  Prog Mngmt Totals - 25/26 H1 - Prog Mngmt Totals</t>
  </si>
  <si>
    <t>Tab 4a - Funding Profiles B2  Prog Mngmt Totals - 25/26 H2 - Prog Mngmt Totals</t>
  </si>
  <si>
    <t>Tab 4a - Funding Profiles B2  Prog Mngmt Totals - 25/26 H1 + H2 Totals - Prog Mngmt Totals</t>
  </si>
  <si>
    <t>Tab 4a - Funding Profiles B2  Prog Mngmt Totals - Beyond 25/26 H1 - Prog Mngmt Totals</t>
  </si>
  <si>
    <t>Tab 4a - Funding Profiles B2  Prog Mngmt Totals - Grand Total - Prog Mngmt Totals</t>
  </si>
  <si>
    <t>Tab 4a - Funding Profiles Other Funding Sources 1 -  Funding Source - OFS 1</t>
  </si>
  <si>
    <t xml:space="preserve">Tab 4a - Funding Profiles Other Funding Sources 2 - Funding Source Type - OFS 1 </t>
  </si>
  <si>
    <t>Tab 4a - Funding Profiles Other Funding Sources 3 -  Unsecured - OFS 1</t>
  </si>
  <si>
    <t>Tab 4a - Funding Profiles Other Funding Sources 4 - Pre-20/21 H1 - OFS 1</t>
  </si>
  <si>
    <t>Tab 4a - Funding Profiles Other Funding Sources 5 - 20/21 H1 - OFS 1</t>
  </si>
  <si>
    <t>Tab 4a - Funding Profiles Other Funding Sources 6 - 20/21 H2 - OFS 1</t>
  </si>
  <si>
    <t>Tab 4a - Funding Profiles Other Funding Sources 7 - 20/21 H1 + H2 Totals - OFS 1</t>
  </si>
  <si>
    <t>Tab 4a - Funding Profiles Other Funding Sources 8 - 21/22 H1 - OFS 1</t>
  </si>
  <si>
    <t>Tab 4a - Funding Profiles Other Funding Sources 9 - 21/22 H2 - OFS 1</t>
  </si>
  <si>
    <t>Tab 4a - Funding Profiles Other Funding Sources 10 - 21/22 H1 + H2 Totals - OFS 1</t>
  </si>
  <si>
    <t>Tab 4a - Funding Profiles Other Funding Sources 11 - 22/23 H1 - OFS 1</t>
  </si>
  <si>
    <t>Tab 4a - Funding Profiles Other Funding Sources 12 - 22/23 H2 - OFS 1</t>
  </si>
  <si>
    <t>Tab 4a - Funding Profiles Other Funding Sources 13 - 22/23 H1 + H2 Totals - OFS 1</t>
  </si>
  <si>
    <t>Tab 4a - Funding Profiles Other Funding Sources 14 - 23/24 H1 - OFS 1</t>
  </si>
  <si>
    <t>Tab 4a - Funding Profiles Other Funding Sources 15 - 23/24 H2 - OFS 1</t>
  </si>
  <si>
    <t>Tab 4a - Funding Profiles Other Funding Sources 16 - 23/24 H1 + H2 Totals - OFS 1</t>
  </si>
  <si>
    <t>Tab 4a - Funding Profiles Other Funding Sources 17 - 24/25 H1 - OFS 1</t>
  </si>
  <si>
    <t>Tab 4a - Funding Profiles Other Funding Sources 18 - 24/25 H2 - OFS 1</t>
  </si>
  <si>
    <t>Tab 4a - Funding Profiles Other Funding Sources 19 - 24/25 H1 + H2 Totals - OFS 1</t>
  </si>
  <si>
    <t>Tab 4a - Funding Profiles Other Funding Sources 20 - 25/26 H1 - OFS 1</t>
  </si>
  <si>
    <t>Tab 4a - Funding Profiles Other Funding Sources 21 - 25/26 H2 - OFS 1</t>
  </si>
  <si>
    <t>Tab 4a - Funding Profiles Other Funding Sources 22 - 25/26 H1 + H2 Totals - OFS 1</t>
  </si>
  <si>
    <t>Tab 4a - Funding Profiles Other Funding Sources 23 - Beyond 25/26 H1 - OFS 1</t>
  </si>
  <si>
    <t>Tab 4a - Funding Profiles Other Funding Sources 24 - Grand Total - OFS 1</t>
  </si>
  <si>
    <t>Tab 4a - Funding Profiles Other Funding Sources 2 -  Funding Source - OFS 2</t>
  </si>
  <si>
    <t xml:space="preserve">Tab 4a - Funding Profiles Other Funding Sources 3 - Funding Source Type - OFS 2 </t>
  </si>
  <si>
    <t>Tab 4a - Funding Profiles Other Funding Sources 4 -  Unsecured - OFS 2</t>
  </si>
  <si>
    <t>Tab 4a - Funding Profiles Other Funding Sources 5 - Pre-20/21 H1 - OFS 2</t>
  </si>
  <si>
    <t>Tab 4a - Funding Profiles Other Funding Sources 6 - 20/21 H1 - OFS 2</t>
  </si>
  <si>
    <t>Tab 4a - Funding Profiles Other Funding Sources 7 - 20/21 H2 - OFS 2</t>
  </si>
  <si>
    <t>Tab 4a - Funding Profiles Other Funding Sources 8 - 20/21 H1 + H2 Totals - OFS 2</t>
  </si>
  <si>
    <t>Tab 4a - Funding Profiles Other Funding Sources 9 - 21/22 H1 - OFS 2</t>
  </si>
  <si>
    <t>Tab 4a - Funding Profiles Other Funding Sources 10 - 21/22 H2 - OFS 2</t>
  </si>
  <si>
    <t>Tab 4a - Funding Profiles Other Funding Sources 11 - 21/22 H1 + H2 Totals - OFS 2</t>
  </si>
  <si>
    <t>Tab 4a - Funding Profiles Other Funding Sources 12 - 22/23 H1 - OFS 2</t>
  </si>
  <si>
    <t>Tab 4a - Funding Profiles Other Funding Sources 13 - 22/23 H2 - OFS 2</t>
  </si>
  <si>
    <t>Tab 4a - Funding Profiles Other Funding Sources 14 - 22/23 H1 + H2 Totals - OFS 2</t>
  </si>
  <si>
    <t>Tab 4a - Funding Profiles Other Funding Sources 15 - 23/24 H1 - OFS 2</t>
  </si>
  <si>
    <t>Tab 4a - Funding Profiles Other Funding Sources 16 - 23/24 H2 - OFS 2</t>
  </si>
  <si>
    <t>Tab 4a - Funding Profiles Other Funding Sources 17 - 23/24 H1 + H2 Totals - OFS 2</t>
  </si>
  <si>
    <t>Tab 4a - Funding Profiles Other Funding Sources 18 - 24/25 H1 - OFS 2</t>
  </si>
  <si>
    <t>Tab 4a - Funding Profiles Other Funding Sources 19 - 24/25 H2 - OFS 2</t>
  </si>
  <si>
    <t>Tab 4a - Funding Profiles Other Funding Sources 20 - 24/25 H1 + H2 Totals - OFS 2</t>
  </si>
  <si>
    <t>Tab 4a - Funding Profiles Other Funding Sources 21 - 25/26 H1 - OFS 2</t>
  </si>
  <si>
    <t>Tab 4a - Funding Profiles Other Funding Sources 22 - 25/26 H2 - OFS 2</t>
  </si>
  <si>
    <t>Tab 4a - Funding Profiles Other Funding Sources 23 - 25/26 H1 + H2 Totals - OFS 2</t>
  </si>
  <si>
    <t>Tab 4a - Funding Profiles Other Funding Sources 24 - Beyond 25/26 H1 - OFS 2</t>
  </si>
  <si>
    <t>Tab 4a - Funding Profiles Other Funding Sources 25 - Grand Total - OFS 2</t>
  </si>
  <si>
    <t>Tab 4a - Funding Profiles Other Funding Sources 3 -  Funding Source - OFS 3</t>
  </si>
  <si>
    <t xml:space="preserve">Tab 4a - Funding Profiles Other Funding Sources 4 - Funding Source Type - OFS 3 </t>
  </si>
  <si>
    <t>Tab 4a - Funding Profiles Other Funding Sources 5 - Unsecured - OFS 3</t>
  </si>
  <si>
    <t>Tab 4a - Funding Profiles Other Funding Sources 6 - Pre-20/21 H1 - OFS 3</t>
  </si>
  <si>
    <t>Tab 4a - Funding Profiles Other Funding Sources 7 - 20/21 H1 - OFS 3</t>
  </si>
  <si>
    <t>Tab 4a - Funding Profiles Other Funding Sources 8 - 20/21 H2 - OFS 3</t>
  </si>
  <si>
    <t>Tab 4a - Funding Profiles Other Funding Sources 9 - 20/21 H1 + H2 Totals - OFS 3</t>
  </si>
  <si>
    <t>Tab 4a - Funding Profiles Other Funding Sources 10 - 21/22 H1 - OFS 3</t>
  </si>
  <si>
    <t>Tab 4a - Funding Profiles Other Funding Sources 11 - 21/22 H2 - OFS 3</t>
  </si>
  <si>
    <t>Tab 4a - Funding Profiles Other Funding Sources 12 - 21/22 H1 + H2 Totals - OFS 3</t>
  </si>
  <si>
    <t>Tab 4a - Funding Profiles Other Funding Sources 13 - 22/23 H1 - OFS 3</t>
  </si>
  <si>
    <t>Tab 4a - Funding Profiles Other Funding Sources 14 - 22/23 H2 - OFS 3</t>
  </si>
  <si>
    <t>Tab 4a - Funding Profiles Other Funding Sources 15 - 22/23 H1 + H2 Totals - OFS 3</t>
  </si>
  <si>
    <t>Tab 4a - Funding Profiles Other Funding Sources 16 - 23/24 H1 - OFS 3</t>
  </si>
  <si>
    <t>Tab 4a - Funding Profiles Other Funding Sources 17 - 23/24 H2 - OFS 3</t>
  </si>
  <si>
    <t>Tab 4a - Funding Profiles Other Funding Sources 18 - 23/24 H1 + H2 Totals - OFS 3</t>
  </si>
  <si>
    <t>Tab 4a - Funding Profiles Other Funding Sources 19 - 24/25 H1 - OFS 3</t>
  </si>
  <si>
    <t>Tab 4a - Funding Profiles Other Funding Sources 20 - 24/25 H2 - OFS 3</t>
  </si>
  <si>
    <t>Tab 4a - Funding Profiles Other Funding Sources 21 - 24/25 H1 + H2 Totals - OFS 3</t>
  </si>
  <si>
    <t>Tab 4a - Funding Profiles Other Funding Sources 22 - 25/26 H1 - OFS 3</t>
  </si>
  <si>
    <t>Tab 4a - Funding Profiles Other Funding Sources 23 - 25/26 H2 - OFS 3</t>
  </si>
  <si>
    <t>Tab 4a - Funding Profiles Other Funding Sources 24 - 25/26 H1 + H2 Totals - OFS 3</t>
  </si>
  <si>
    <t>Tab 4a - Funding Profiles Other Funding Sources 25 - Beyond 25/26 H1 - OFS 3</t>
  </si>
  <si>
    <t>Tab 4a - Funding Profiles Other Funding Sources 26 - Grand Total - OFS 3</t>
  </si>
  <si>
    <t>Tab 4a - Funding Profiles Other Funding Sources 4 -  Funding Source - OFS 4</t>
  </si>
  <si>
    <t xml:space="preserve">Tab 4a - Funding Profiles Other Funding Sources 5 - Funding Source Type - OFS 4 </t>
  </si>
  <si>
    <t>Tab 4a - Funding Profiles Other Funding Sources 6 -  Unsecured - OFS 4</t>
  </si>
  <si>
    <t>Tab 4a - Funding Profiles Other Funding Sources 7 - Pre-20/21 H1 - OFS 4</t>
  </si>
  <si>
    <t>Tab 4a - Funding Profiles Other Funding Sources 8 - 20/21 H1 - OFS 4</t>
  </si>
  <si>
    <t>Tab 4a - Funding Profiles Other Funding Sources 9 - 20/21 H2 - OFS 4</t>
  </si>
  <si>
    <t>Tab 4a - Funding Profiles Other Funding Sources 10 - 20/21 H1 + H2 Totals - OFS 4</t>
  </si>
  <si>
    <t>Tab 4a - Funding Profiles Other Funding Sources 11 - 21/22 H1 - OFS 4</t>
  </si>
  <si>
    <t>Tab 4a - Funding Profiles Other Funding Sources 12 - 21/22 H2 - OFS 4</t>
  </si>
  <si>
    <t>Tab 4a - Funding Profiles Other Funding Sources 13 - 21/22 H1 + H2 Totals - OFS 4</t>
  </si>
  <si>
    <t>Tab 4a - Funding Profiles Other Funding Sources 14 - 22/23 H1 - OFS 4</t>
  </si>
  <si>
    <t>Tab 4a - Funding Profiles Other Funding Sources 15 - 22/23 H2 - OFS 4</t>
  </si>
  <si>
    <t>Tab 4a - Funding Profiles Other Funding Sources 16 - 22/23 H1 + H2 Totals - OFS 4</t>
  </si>
  <si>
    <t>Tab 4a - Funding Profiles Other Funding Sources 17 - 23/24 H1 - OFS 4</t>
  </si>
  <si>
    <t>Tab 4a - Funding Profiles Other Funding Sources 18 - 23/24 H2 - OFS 4</t>
  </si>
  <si>
    <t>Tab 4a - Funding Profiles Other Funding Sources 19 - 23/24 H1 + H2 Totals - OFS 4</t>
  </si>
  <si>
    <t>Tab 4a - Funding Profiles Other Funding Sources 20 - 24/25 H1 - OFS 4</t>
  </si>
  <si>
    <t>Tab 4a - Funding Profiles Other Funding Sources 21 - 24/25 H2 - OFS 4</t>
  </si>
  <si>
    <t>Tab 4a - Funding Profiles Other Funding Sources 22 - 24/25 H1 + H2 Totals - OFS 4</t>
  </si>
  <si>
    <t>Tab 4a - Funding Profiles Other Funding Sources 23 - 25/26 H1 - OFS 4</t>
  </si>
  <si>
    <t>Tab 4a - Funding Profiles Other Funding Sources 24 - 25/26 H2 - OFS 4</t>
  </si>
  <si>
    <t>Tab 4a - Funding Profiles Other Funding Sources 25 - 25/26 H1 + H2 Totals - OFS 4</t>
  </si>
  <si>
    <t>Tab 4a - Funding Profiles Other Funding Sources 26 - Beyond 25/26 H1 - OFS 4</t>
  </si>
  <si>
    <t>Tab 4a - Funding Profiles Other Funding Sources 27 - Grand Total - OFS 4</t>
  </si>
  <si>
    <t>Tab 4a - Funding Profiles Other Funding Sources 5 -  Funding Source - OFS 5</t>
  </si>
  <si>
    <t xml:space="preserve">Tab 4a - Funding Profiles Other Funding Sources 6 - Funding Source Type - OFS 5 </t>
  </si>
  <si>
    <t>Tab 4a - Funding Profiles Other Funding Sources 7 -  Unsecured - OFS 5</t>
  </si>
  <si>
    <t>Tab 4a - Funding Profiles Other Funding Sources 8 - Pre-20/21 H1 - OFS 5</t>
  </si>
  <si>
    <t>Tab 4a - Funding Profiles Other Funding Sources 9 - 20/21 H1 - OFS 5</t>
  </si>
  <si>
    <t>Tab 4a - Funding Profiles Other Funding Sources 10 - 20/21 H2 - OFS 5</t>
  </si>
  <si>
    <t>Tab 4a - Funding Profiles Other Funding Sources 11 - 20/21 H1 + H2 Totals - OFS 5</t>
  </si>
  <si>
    <t>Tab 4a - Funding Profiles Other Funding Sources 12 - 21/22 H1 - OFS 5</t>
  </si>
  <si>
    <t>Tab 4a - Funding Profiles Other Funding Sources 13 - 21/22 H2 - OFS 5</t>
  </si>
  <si>
    <t>Tab 4a - Funding Profiles Other Funding Sources 14 - 21/22 H1 + H2 Totals - OFS 5</t>
  </si>
  <si>
    <t>Tab 4a - Funding Profiles Other Funding Sources 15 - 22/23 H1 - OFS 5</t>
  </si>
  <si>
    <t>Tab 4a - Funding Profiles Other Funding Sources 16 - 22/23 H2 - OFS 5</t>
  </si>
  <si>
    <t>Tab 4a - Funding Profiles Other Funding Sources 17 - 22/23 H1 + H2 Totals - OFS 5</t>
  </si>
  <si>
    <t>Tab 4a - Funding Profiles Other Funding Sources 18 - 23/24 H1 - OFS 5</t>
  </si>
  <si>
    <t>Tab 4a - Funding Profiles Other Funding Sources 19 - 23/24 H2 - OFS 5</t>
  </si>
  <si>
    <t>Tab 4a - Funding Profiles Other Funding Sources 20 - 23/24 H1 + H2 Totals - OFS 5</t>
  </si>
  <si>
    <t>Tab 4a - Funding Profiles Other Funding Sources 21 - 24/25 H1 - OFS 5</t>
  </si>
  <si>
    <t>Tab 4a - Funding Profiles Other Funding Sources 22 - 24/25 H2 - OFS 5</t>
  </si>
  <si>
    <t>Tab 4a - Funding Profiles Other Funding Sources 23 - 24/25 H1 + H2 Totals - OFS 5</t>
  </si>
  <si>
    <t>Tab 4a - Funding Profiles Other Funding Sources 24 - 25/26 H1 - OFS 5</t>
  </si>
  <si>
    <t>Tab 4a - Funding Profiles Other Funding Sources 25 - 25/26 H2 - OFS 5</t>
  </si>
  <si>
    <t>Tab 4a - Funding Profiles Other Funding Sources 26 - 25/26 H1 + H2 Totals - OFS 5</t>
  </si>
  <si>
    <t>Tab 4a - Funding Profiles Other Funding Sources 27 - Beyond 25/26 H1 - OFS 5</t>
  </si>
  <si>
    <t>Tab 4a - Funding Profiles Other Funding Sources 28 - Grand Total - OFS 5</t>
  </si>
  <si>
    <t>Tab 4a - Funding Profiles Other Funding Sources Totals - Pre-20/21 H1 - OFS Totals</t>
  </si>
  <si>
    <t>Tab 4a - Funding Profiles Other Funding Sources Totals - 20/21 H1 - OFS Totals</t>
  </si>
  <si>
    <t>Tab 4a - Funding Profiles Other Funding Sources Totals - 20/21 H2 - OFS Totals</t>
  </si>
  <si>
    <t>Tab 4a - Funding Profiles Other Funding Sources Totals - 20/21 H1 + H2 Totals - OFS Totals</t>
  </si>
  <si>
    <t>Tab 4a - Funding Profiles Other Funding Sources Totals - 21/22 H1 - OFS Totals</t>
  </si>
  <si>
    <t>Tab 4a - Funding Profiles Other Funding Sources Totals - 21/22 H2 - OFS Totals</t>
  </si>
  <si>
    <t>Tab 4a - Funding Profiles Other Funding Sources Totals - 21/22 H1 + H2 Totals - OFS Totals</t>
  </si>
  <si>
    <t>Tab 4a - Funding Profiles Other Funding Sources Totals - 22/23 H1 - OFS Totals</t>
  </si>
  <si>
    <t>Tab 4a - Funding Profiles Other Funding Sources Totals - 22/23 H2 - OFS Totals</t>
  </si>
  <si>
    <t>Tab 4a - Funding Profiles Other Funding Sources Totals - 22/23 H1 + H2 Totals - OFS Totals</t>
  </si>
  <si>
    <t>Tab 4a - Funding Profiles Other Funding Sources Totals - 23/24 H1 - OFS Totals</t>
  </si>
  <si>
    <t>Tab 4a - Funding Profiles Other Funding Sources Totals - 23/24 H2 - OFS Totals</t>
  </si>
  <si>
    <t>Tab 4a - Funding Profiles Other Funding Sources Totals - 23/24 H1 + H2 Totals - OFS Totals</t>
  </si>
  <si>
    <t>Tab 4a - Funding Profiles Other Funding Sources Totals - 24/25 H1 - OFS Totals</t>
  </si>
  <si>
    <t>Tab 4a - Funding Profiles Other Funding Sources Totals - 24/25 H2 - OFS Totals</t>
  </si>
  <si>
    <t>Tab 4a - Funding Profiles Other Funding Sources Totals - 24/25 H1 + H2 Totals - OFS Totals</t>
  </si>
  <si>
    <t>Tab 4a - Funding Profiles Other Funding Sources Totals - 25/26 H1 - OFS Totals</t>
  </si>
  <si>
    <t>Tab 4a - Funding Profiles Other Funding Sources Totals - 25/26 H2 - OFS Totals</t>
  </si>
  <si>
    <t>Tab 4a - Funding Profiles Other Funding Sources Totals - 25/26 H1 + H2 Totals - OFS Totals</t>
  </si>
  <si>
    <t>Tab 4a - Funding Profiles Other Funding Sources Totals - Beyond 25/26 H1 - OFS Totals</t>
  </si>
  <si>
    <t>Tab 4a - Funding Profiles Other Funding Sources Totals - Grand Total - OFS Totals</t>
  </si>
  <si>
    <t>Tab 4a - Funding Profiles Comments</t>
  </si>
  <si>
    <t>Tab 4b - PSI - Total Project Value</t>
  </si>
  <si>
    <t>Tab 4b - PSI - Total Towns Fund Award</t>
  </si>
  <si>
    <t>Tab 4b - PSI -Investment Required</t>
  </si>
  <si>
    <t>Tab 4b - PSI -Investment Secured</t>
  </si>
  <si>
    <t>Tab 4b - PSI -Private Sector Investment Gap</t>
  </si>
  <si>
    <t>Tab 4b - PSI - Additional Comments</t>
  </si>
  <si>
    <t>Tab 5 - Project Outputs - Project Name</t>
  </si>
  <si>
    <t>Tab 5 - Project Outputs - Manadatory Indicator 1</t>
  </si>
  <si>
    <t>Tab 5 - Project Outputs - Manadatory Indicator 1 Unit of Measurement</t>
  </si>
  <si>
    <t>Tab 5 - Project Outputs - 2020/21 H1 # of temporary FT jobs supported</t>
  </si>
  <si>
    <t>Tab 5 - Project Outputs - 2020/21 H2 # of temporary FT jobs supported</t>
  </si>
  <si>
    <t>Tab 5 - Project Outputs - 2020/21 Total # of temporary FT jobs supported</t>
  </si>
  <si>
    <t>Tab 5 - Project Outputs - 2021/22 H1 # of temporary FT jobs supported</t>
  </si>
  <si>
    <t>Tab 5 - Project Outputs - 2021/22 H2 # of temporary FT jobs supported</t>
  </si>
  <si>
    <t>Tab 5 - Project Outputs - 2021/22 Total # of temporary FT jobs supported</t>
  </si>
  <si>
    <t>Tab 5 - Project Outputs - 2022/23 H1 # of temporary FT jobs supported</t>
  </si>
  <si>
    <t>Tab 5 - Project Outputs - 2022/23 H2 # of temporary FT jobs supported</t>
  </si>
  <si>
    <t>Tab 5 - Project Outputs - 2022/23 Total # of temporary FT jobs supported</t>
  </si>
  <si>
    <t>Tab 5 - Project Outputs - 2023/24 H1 # of temporary FT jobs supported</t>
  </si>
  <si>
    <t>Tab 5 - Project Outputs - 2023/24 H2 # of temporary FT jobs supported</t>
  </si>
  <si>
    <t>Tab 5 - Project Outputs - 2023/24 Total # of temporary FT jobs supported</t>
  </si>
  <si>
    <t>Tab 5 - Project Outputs - 2024/25 H1 # of temporary FT jobs supported</t>
  </si>
  <si>
    <t>Tab 5 - Project Outputs - 2024/25 H2 # of temporary FT jobs supported</t>
  </si>
  <si>
    <t>Tab 5 - Project Outputs - 2024/25 Total # of temporary FT jobs supported</t>
  </si>
  <si>
    <t>Tab 5 - Project Outputs - 2025/26 H1 # of temporary FT jobs supported</t>
  </si>
  <si>
    <t>Tab 5 - Project Outputs - 2025/26 H2 # of temporary FT jobs supported</t>
  </si>
  <si>
    <t>Tab 5 - Project Outputs - 2025/26 Total # of temporary FT jobs supported</t>
  </si>
  <si>
    <t>Tab 5 - Project Outputs - Temporary FT jobs supported Beyond April 2026 Total</t>
  </si>
  <si>
    <t>Tab 5 - Project Outputs - Temporary FT jobs supported Grand Total</t>
  </si>
  <si>
    <t>Tab 5 - Project Outputs - Manadatory Indicator 2</t>
  </si>
  <si>
    <t>Tab 5 - Project Outputs - Manadatory Indicator 2 Unit of Measurement</t>
  </si>
  <si>
    <t>Tab 5 - Project Outputs - 2020/21 H1 # of full-time equivalent (FTE) permanent jobs created</t>
  </si>
  <si>
    <t>Tab 5 - Project Outputs - 2020/21 H2 # of full-time equivalent (FTE) permanent jobs created</t>
  </si>
  <si>
    <t>Tab 5 - Project Outputs - 2020/21 Total # of full-time equivalent (FTE) permanent jobs created</t>
  </si>
  <si>
    <t>Tab 5 - Project Outputs - 2021/22 H1 # of full-time equivalent (FTE) permanent jobs created</t>
  </si>
  <si>
    <t>Tab 5 - Project Outputs - 2021/22 H2 # of full-time equivalent (FTE) permanent jobs created</t>
  </si>
  <si>
    <t>Tab 5 - Project Outputs - 2021/22 Total # of full-time equivalent (FTE) permanent jobs created</t>
  </si>
  <si>
    <t>Tab 5 - Project Outputs - 2022/23 H1 # of full-time equivalent (FTE) permanent jobs created</t>
  </si>
  <si>
    <t>Tab 5 - Project Outputs - 2022/23 H2 # of full-time equivalent (FTE) permanent jobs created</t>
  </si>
  <si>
    <t>Tab 5 - Project Outputs - 2022/23 Total # of full-time equivalent (FTE) permanent jobs created</t>
  </si>
  <si>
    <t>Tab 5 - Project Outputs - 2023/24 H1 # of full-time equivalent (FTE) permanent jobs created</t>
  </si>
  <si>
    <t>Tab 5 - Project Outputs - 2023/24 H2 # of full-time equivalent (FTE) permanent jobs created</t>
  </si>
  <si>
    <t>Tab 5 - Project Outputs - 2023/24 Total # of full-time equivalent (FTE) permanent jobs created</t>
  </si>
  <si>
    <t>Tab 5 - Project Outputs - 2024/25 H1 # of full-time equivalent (FTE) permanent jobs created</t>
  </si>
  <si>
    <t>Tab 5 - Project Outputs - 2024/25 H2 # of full-time equivalent (FTE) permanent jobs created</t>
  </si>
  <si>
    <t>Tab 5 - Project Outputs - 2024/25 Total # of full-time equivalent (FTE) permanent jobs created</t>
  </si>
  <si>
    <t>Tab 5 - Project Outputs - 2025/26 H1 # of full-time equivalent (FTE) permanent jobs created</t>
  </si>
  <si>
    <t>Tab 5 - Project Outputs - 2025/26 H2 # of full-time equivalent (FTE) permanent jobs created</t>
  </si>
  <si>
    <t>Tab 5 - Project Outputs - 2025/26 Total # of full-time equivalent (FTE) permanent jobs created</t>
  </si>
  <si>
    <t>Tab 5 - Project Outputs - Full-time equivalent (FTE) jobs supported Beyond April 2026 Total</t>
  </si>
  <si>
    <t>Tab 5 - Project Outputs - Full-time equivalent (FTE) jobs supported Grand Total</t>
  </si>
  <si>
    <t>Tab 5 - Project Outputs - Manadatory Indicator 3</t>
  </si>
  <si>
    <t>Tab 5 - Project Outputs - Manadatory Indicator 3 Unit of Measurement</t>
  </si>
  <si>
    <t>Tab 5 - Project Outputs - 2020/21 H1 # of full-time equivalent (FTE) permanent jobs safeguarded</t>
  </si>
  <si>
    <t>Tab 5 - Project Outputs - 2020/21 H2 # of full-time equivalent (FTE) permanent jobs safeguarded</t>
  </si>
  <si>
    <t>Tab 5 - Project Outputs - 2020/21 Total # of full-time equivalent (FTE) permanent jobs safeguarded</t>
  </si>
  <si>
    <t>Tab 5 - Project Outputs - 2021/22 H1 # of full-time equivalent (FTE) permanent jobs safeguarded</t>
  </si>
  <si>
    <t>Tab 5 - Project Outputs - 2021/22 H2 # of full-time equivalent (FTE) permanent jobs safeguarded</t>
  </si>
  <si>
    <t>Tab 5 - Project Outputs - 2021/22 Total # of full-time equivalent (FTE) permanent jobs safeguarded</t>
  </si>
  <si>
    <t>Tab 5 - Project Outputs - 2022/23 H1 # of full-time equivalent (FTE) permanent jobs safeguarded</t>
  </si>
  <si>
    <t>Tab 5 - Project Outputs - 2022/23 H2 # of full-time equivalent (FTE) permanent jobs safeguarded</t>
  </si>
  <si>
    <t>Tab 5 - Project Outputs - 2022/23 Total # of full-time equivalent (FTE) permanent jobs safeguarded</t>
  </si>
  <si>
    <t>Tab 5 - Project Outputs - 2023/24 H1 # of full-time equivalent (FTE) permanent jobs safeguarded</t>
  </si>
  <si>
    <t>Tab 5 - Project Outputs - 2023/24 H2 # of full-time equivalent (FTE) permanent jobs safeguarded</t>
  </si>
  <si>
    <t>Tab 5 - Project Outputs - 2023/24 Total # of full-time equivalent (FTE) permanent jobs safeguarded</t>
  </si>
  <si>
    <t>Tab 5 - Project Outputs - 2024/25 H1 # of full-time equivalent (FTE) permanent jobs safeguarded</t>
  </si>
  <si>
    <t>Tab 5 - Project Outputs - 2024/25 H2 # of full-time equivalent (FTE) permanent jobs safeguarded</t>
  </si>
  <si>
    <t>Tab 5 - Project Outputs - 2024/25 Total # of full-time equivalent (FTE) permanent jobs safeguarded</t>
  </si>
  <si>
    <t>Tab 5 - Project Outputs - 2025/26 H1 # of full-time equivalent (FTE) permanent jobs safeguarded</t>
  </si>
  <si>
    <t>Tab 5 - Project Outputs - 2025/26 H2 # of full-time equivalent (FTE) permanent jobs safeguarded</t>
  </si>
  <si>
    <t>Tab 5 - Project Outputs - 2025/26 Total # of full-time equivalent (FTE) permanent jobs safeguarded</t>
  </si>
  <si>
    <t>Tab 5 - Project Outputs - Full-time equivalent (FTE) jobs safeguarded Beyond April 2026 Total</t>
  </si>
  <si>
    <t>Tab 5 - Project Outputs - Full-time equivalent (FTE) jobs safeguarded Grand Total</t>
  </si>
  <si>
    <t xml:space="preserve">Tab 5 - Project Outputs - Project Specific Output 1 </t>
  </si>
  <si>
    <t>Tab 5 - Project Outputs - Project Specific Output 1 Unit of Measurement</t>
  </si>
  <si>
    <t xml:space="preserve">Tab 5 - Project Outputs - 2020/21 H1 Project Specific Output 1 </t>
  </si>
  <si>
    <t xml:space="preserve">Tab 5 - Project Outputs - 2020/21 H2 Project Specific Output 1 </t>
  </si>
  <si>
    <t xml:space="preserve">Tab 5 - Project Outputs - 2020/21 Total Project Specific Output 1 </t>
  </si>
  <si>
    <t xml:space="preserve">Tab 5 - Project Outputs - 2021/22 H1 Project Specific Output 1 </t>
  </si>
  <si>
    <t xml:space="preserve">Tab 5 - Project Outputs - 2021/22 H2 Project Specific Output 1 </t>
  </si>
  <si>
    <t xml:space="preserve">Tab 5 - Project Outputs - 2021/22 Total Project Specific Output 1 </t>
  </si>
  <si>
    <t xml:space="preserve">Tab 5 - Project Outputs - 2022/23 H1 Project Specific Output 1 </t>
  </si>
  <si>
    <t xml:space="preserve">Tab 5 - Project Outputs - 2022/23 H2 Project Specific Output 1 </t>
  </si>
  <si>
    <t xml:space="preserve">Tab 5 - Project Outputs - 2022/23 Total Project Specific Output 1 </t>
  </si>
  <si>
    <t xml:space="preserve">Tab 5 - Project Outputs - 2023/24 H1 Project Specific Output 1 </t>
  </si>
  <si>
    <t xml:space="preserve">Tab 5 - Project Outputs - 2023/24 H2 Project Specific Output 1 </t>
  </si>
  <si>
    <t xml:space="preserve">Tab 5 - Project Outputs - 2023/24 Total Project Specific Output 1 </t>
  </si>
  <si>
    <t xml:space="preserve">Tab 5 - Project Outputs - 2024/25 H1 Project Specific Output 1 </t>
  </si>
  <si>
    <t xml:space="preserve">Tab 5 - Project Outputs - 2024/25 H2 Project Specific Output 1 </t>
  </si>
  <si>
    <t xml:space="preserve">Tab 5 - Project Outputs - 2024/25 Total Project Specific Output 1 </t>
  </si>
  <si>
    <t xml:space="preserve">Tab 5 - Project Outputs - 2025/26 H1 Project Specific Output 1 </t>
  </si>
  <si>
    <t xml:space="preserve">Tab 5 - Project Outputs - 2025/26 H2 Project Specific Output 1 </t>
  </si>
  <si>
    <t xml:space="preserve">Tab 5 - Project Outputs - 2025/26 Total Project Specific Output 1 </t>
  </si>
  <si>
    <t>Tab 5 - Project Outputs - Project Specific Output 1 Beyond April 2026</t>
  </si>
  <si>
    <t>Tab 5 - Project Outputs - Project Specific Output 1 Grand Total</t>
  </si>
  <si>
    <t>Tab 5 - Project Outputs - Project Specific Output 1 Additional Information</t>
  </si>
  <si>
    <t xml:space="preserve">Tab 5 - Project Outputs - Project Specific Output 2 </t>
  </si>
  <si>
    <t>Tab 5 - Project Outputs - Project Specific Output 2 Unit of Measurement</t>
  </si>
  <si>
    <t xml:space="preserve">Tab 5 - Project Outputs - 2020/21 H1 Project Specific Output 2 </t>
  </si>
  <si>
    <t xml:space="preserve">Tab 5 - Project Outputs - 2020/21 H2 Project Specific Output 2 </t>
  </si>
  <si>
    <t xml:space="preserve">Tab 5 - Project Outputs - 2020/21 Total Project Specific Output 2 </t>
  </si>
  <si>
    <t xml:space="preserve">Tab 5 - Project Outputs - 2021/22 H1 Project Specific Output 2 </t>
  </si>
  <si>
    <t xml:space="preserve">Tab 5 - Project Outputs - 2021/22 H2 Project Specific Output 2 </t>
  </si>
  <si>
    <t xml:space="preserve">Tab 5 - Project Outputs - 2021/22 Total Project Specific Output 2 </t>
  </si>
  <si>
    <t xml:space="preserve">Tab 5 - Project Outputs - 2022/23 H1 Project Specific Output 2 </t>
  </si>
  <si>
    <t xml:space="preserve">Tab 5 - Project Outputs - 2022/23 H2 Project Specific Output 2 </t>
  </si>
  <si>
    <t xml:space="preserve">Tab 5 - Project Outputs - 2022/23 Total Project Specific Output 2 </t>
  </si>
  <si>
    <t xml:space="preserve">Tab 5 - Project Outputs - 2023/24 H1 Project Specific Output 2 </t>
  </si>
  <si>
    <t xml:space="preserve">Tab 5 - Project Outputs - 2023/24 H2 Project Specific Output 2 </t>
  </si>
  <si>
    <t xml:space="preserve">Tab 5 - Project Outputs - 2023/24 Total Project Specific Output 2 </t>
  </si>
  <si>
    <t xml:space="preserve">Tab 5 - Project Outputs - 2024/25 H1 Project Specific Output 2 </t>
  </si>
  <si>
    <t xml:space="preserve">Tab 5 - Project Outputs - 2024/25 H2 Project Specific Output 2 </t>
  </si>
  <si>
    <t xml:space="preserve">Tab 5 - Project Outputs - 2024/25 Total Project Specific Output 2 </t>
  </si>
  <si>
    <t xml:space="preserve">Tab 5 - Project Outputs - 2025/26 H1 Project Specific Output 2 </t>
  </si>
  <si>
    <t xml:space="preserve">Tab 5 - Project Outputs - 2025/26 H2 Project Specific Output 2 </t>
  </si>
  <si>
    <t xml:space="preserve">Tab 5 - Project Outputs - 2025/26 Total Project Specific Output 2 </t>
  </si>
  <si>
    <t>Tab 5 - Project Outputs - Project Specific Output 2 Beyond April 2026</t>
  </si>
  <si>
    <t>Tab 5 - Project Outputs - Project Specific Output 2 Grand Total</t>
  </si>
  <si>
    <t>Tab 5 - Project Outputs - Project Specific Output 2 Additional Information</t>
  </si>
  <si>
    <t xml:space="preserve">Tab 5 - Project Outputs - Project Specific Output 3 </t>
  </si>
  <si>
    <t>Tab 5 - Project Outputs - Project Specific Output 3 Unit of Measurement</t>
  </si>
  <si>
    <t xml:space="preserve">Tab 5 - Project Outputs - 2020/21 H1 Project Specific Output 3 </t>
  </si>
  <si>
    <t>Tab 5 - Project Outputs - 2020/21 H2 Project Specific Output 3</t>
  </si>
  <si>
    <t xml:space="preserve">Tab 5 - Project Outputs - 2020/21 Total Project Specific Output 3 </t>
  </si>
  <si>
    <t xml:space="preserve">Tab 5 - Project Outputs - 2021/22 H1 Project Specific Output 3 </t>
  </si>
  <si>
    <t xml:space="preserve">Tab 5 - Project Outputs - 2021/22 H2 Project Specific Output 3 </t>
  </si>
  <si>
    <t xml:space="preserve">Tab 5 - Project Outputs - 2021/22 Total Project Specific Output 3 </t>
  </si>
  <si>
    <t xml:space="preserve">Tab 5 - Project Outputs - 2022/23 H1 Project Specific Output 3 </t>
  </si>
  <si>
    <t xml:space="preserve">Tab 5 - Project Outputs - 2022/23 H2 Project Specific Output 3 </t>
  </si>
  <si>
    <t xml:space="preserve">Tab 5 - Project Outputs - 2022/23 Total Project Specific Output 3 </t>
  </si>
  <si>
    <t xml:space="preserve">Tab 5 - Project Outputs - 2023/24 H1 Project Specific Output 3 </t>
  </si>
  <si>
    <t xml:space="preserve">Tab 5 - Project Outputs - 2023/24 H2 Project Specific Output 3 </t>
  </si>
  <si>
    <t xml:space="preserve">Tab 5 - Project Outputs - 2023/24 Total Project Specific Output 3 </t>
  </si>
  <si>
    <t xml:space="preserve">Tab 5 - Project Outputs - 2024/25 H1 Project Specific Output 3 </t>
  </si>
  <si>
    <t xml:space="preserve">Tab 5 - Project Outputs - 2024/25 H2 Project Specific Output 3 </t>
  </si>
  <si>
    <t xml:space="preserve">Tab 5 - Project Outputs - 2024/25 Total Project Specific Output 3 </t>
  </si>
  <si>
    <t xml:space="preserve">Tab 5 - Project Outputs - 2025/26 H1 Project Specific Output 3 </t>
  </si>
  <si>
    <t xml:space="preserve">Tab 5 - Project Outputs - 2025/26 H2 Project Specific Output 3 </t>
  </si>
  <si>
    <t xml:space="preserve">Tab 5 - Project Outputs - 2025/26 Total Project Specific Output 3 </t>
  </si>
  <si>
    <t>Tab 5 - Project Outputs - Project Specific Output 3 Beyond April 2026</t>
  </si>
  <si>
    <t>Tab 5 - Project Outputs - Project Specific Output 3 Grand Total</t>
  </si>
  <si>
    <t>Tab 5 - Project Outputs - Project Specific Output 3 Additional Information</t>
  </si>
  <si>
    <t xml:space="preserve">Tab 5 - Project Outputs - Project Specific Output 4 </t>
  </si>
  <si>
    <t>Tab 5 - Project Outputs - Project Specific Output 4 Unit of Measurement</t>
  </si>
  <si>
    <t>Tab 5 - Project Outputs - 2020/21 H1 Project Specific Output 4</t>
  </si>
  <si>
    <t>Tab 5 - Project Outputs - 2020/21 H2 Project Specific Output 4</t>
  </si>
  <si>
    <t>Tab 5 - Project Outputs - 2020/21 Total Project Specific Output 4</t>
  </si>
  <si>
    <t>Tab 5 - Project Outputs - 2021/22 H1 Project Specific Output 4</t>
  </si>
  <si>
    <t>Tab 5 - Project Outputs - 2021/22 H2 Project Specific Output 4</t>
  </si>
  <si>
    <t xml:space="preserve">Tab 5 - Project Outputs - 2021/22 Total Project Specific Output 4 </t>
  </si>
  <si>
    <t xml:space="preserve">Tab 5 - Project Outputs - 2022/23 H1 Project Specific Output 4 </t>
  </si>
  <si>
    <t>Tab 5 - Project Outputs - 2022/23 H2 Project Specific Output 4</t>
  </si>
  <si>
    <t xml:space="preserve">Tab 5 - Project Outputs - 2022/23 Total Project Specific Output 4 </t>
  </si>
  <si>
    <t xml:space="preserve">Tab 5 - Project Outputs - 2023/24 H1 Project Specific Output 4 </t>
  </si>
  <si>
    <t xml:space="preserve">Tab 5 - Project Outputs - 2023/24 H2 Project Specific Output 4 </t>
  </si>
  <si>
    <t xml:space="preserve">Tab 5 - Project Outputs - 2023/24 Total Project Specific Output 4 </t>
  </si>
  <si>
    <t xml:space="preserve">Tab 5 - Project Outputs - 2024/25 H1 Project Specific Output 4 </t>
  </si>
  <si>
    <t xml:space="preserve">Tab 5 - Project Outputs - 2024/25 H2 Project Specific Output 4 </t>
  </si>
  <si>
    <t xml:space="preserve">Tab 5 - Project Outputs - 2024/25 Total Project Specific Output 4 </t>
  </si>
  <si>
    <t xml:space="preserve">Tab 5 - Project Outputs - 2025/26 H1 Project Specific Output 4 </t>
  </si>
  <si>
    <t xml:space="preserve">Tab 5 - Project Outputs - 2025/26 H2 Project Specific Output 4 </t>
  </si>
  <si>
    <t xml:space="preserve">Tab 5 - Project Outputs - 2025/26 Total Project Specific Output 4 </t>
  </si>
  <si>
    <t>Tab 5 - Project Outputs - Project Specific Output 4 Beyond April 2026</t>
  </si>
  <si>
    <t>Tab 5 - Project Outputs - Project Specific Output 4 Grand Total</t>
  </si>
  <si>
    <t>Tab 5 - Project Outputs - Project Specific Output 4 Additional Information</t>
  </si>
  <si>
    <t xml:space="preserve">Tab 5 - Project Outputs - Project Specific Output 5 </t>
  </si>
  <si>
    <t>Tab 5 - Project Outputs - Project Specific Output 5 Unit of Measurement</t>
  </si>
  <si>
    <t>Tab 5 - Project Outputs - 2020/21 H1 Project Specific Output 5</t>
  </si>
  <si>
    <t>Tab 5 - Project Outputs - 2020/21 H2 Project Specific Output 5</t>
  </si>
  <si>
    <t>Tab 5 - Project Outputs - 2020/21 Total Project Specific Output 5</t>
  </si>
  <si>
    <t>Tab 5 - Project Outputs - 2021/22 H1 Project Specific Output 5</t>
  </si>
  <si>
    <t>Tab 5 - Project Outputs - 2021/22 H2 Project Specific Output 5</t>
  </si>
  <si>
    <t xml:space="preserve">Tab 5 - Project Outputs - 2021/22 Total Project Specific Output 5 </t>
  </si>
  <si>
    <t xml:space="preserve">Tab 5 - Project Outputs - 2022/23 H1 Project Specific Output 5 </t>
  </si>
  <si>
    <t>Tab 5 - Project Outputs - 2022/23 H2 Project Specific Output 5</t>
  </si>
  <si>
    <t xml:space="preserve">Tab 5 - Project Outputs - 2022/23 Total Project Specific Output 5 </t>
  </si>
  <si>
    <t xml:space="preserve">Tab 5 - Project Outputs - 2023/24 H1 Project Specific Output 5 </t>
  </si>
  <si>
    <t xml:space="preserve">Tab 5 - Project Outputs - 2023/24 H2 Project Specific Output 5 </t>
  </si>
  <si>
    <t xml:space="preserve">Tab 5 - Project Outputs - 2023/24 Total Project Specific Output 5 </t>
  </si>
  <si>
    <t xml:space="preserve">Tab 5 - Project Outputs - 2024/25 H1 Project Specific Output 5 </t>
  </si>
  <si>
    <t xml:space="preserve">Tab 5 - Project Outputs - 2024/25 H2 Project Specific Output 5 </t>
  </si>
  <si>
    <t xml:space="preserve">Tab 5 - Project Outputs - 2024/25 Total Project Specific Output 5 </t>
  </si>
  <si>
    <t xml:space="preserve">Tab 5 - Project Outputs - 2025/26 H1 Project Specific Output 5 </t>
  </si>
  <si>
    <t xml:space="preserve">Tab 5 - Project Outputs - 2025/26 H2 Project Specific Output 5 </t>
  </si>
  <si>
    <t xml:space="preserve">Tab 5 - Project Outputs - 2025/26 Total Project Specific Output 5 </t>
  </si>
  <si>
    <t>Tab 5 - Project Outputs - Project Specific Output 5 Beyond April 2026</t>
  </si>
  <si>
    <t>Tab 5 - Project Outputs - Project Specific Output 5 Grand Total</t>
  </si>
  <si>
    <t>Tab 5 - Project Outputs - Project Specific Output 5 Additional Information</t>
  </si>
  <si>
    <t xml:space="preserve">Tab 5 - Project Outputs - Project Specific Output 6 </t>
  </si>
  <si>
    <t>Tab 5 - Project Outputs - Project Specific Output 6 Unit of Measurement</t>
  </si>
  <si>
    <t>Tab 5 - Project Outputs - 2020/21 H1 Project Specific Output 6</t>
  </si>
  <si>
    <t>Tab 5 - Project Outputs - 2020/21 H2 Project Specific Output 6</t>
  </si>
  <si>
    <t>Tab 5 - Project Outputs - 2020/21 Total Project Specific Output 6</t>
  </si>
  <si>
    <t>Tab 5 - Project Outputs - 2021/22 H1 Project Specific Output 6</t>
  </si>
  <si>
    <t>Tab 5 - Project Outputs - 2021/22 H2 Project Specific Output 6</t>
  </si>
  <si>
    <t xml:space="preserve">Tab 5 - Project Outputs - 2021/22 Total Project Specific Output 6 </t>
  </si>
  <si>
    <t xml:space="preserve">Tab 5 - Project Outputs - 2022/23 H1 Project Specific Output 6 </t>
  </si>
  <si>
    <t>Tab 5 - Project Outputs - 2022/23 H2 Project Specific Output 6</t>
  </si>
  <si>
    <t xml:space="preserve">Tab 5 - Project Outputs - 2022/23 Total Project Specific Output 6 </t>
  </si>
  <si>
    <t xml:space="preserve">Tab 5 - Project Outputs - 2023/24 H1 Project Specific Output 6 </t>
  </si>
  <si>
    <t xml:space="preserve">Tab 5 - Project Outputs - 2023/24 H2 Project Specific Output 6 </t>
  </si>
  <si>
    <t xml:space="preserve">Tab 5 - Project Outputs - 2023/24 Total Project Specific Output 6 </t>
  </si>
  <si>
    <t xml:space="preserve">Tab 5 - Project Outputs - 2024/25 H1 Project Specific Output 6 </t>
  </si>
  <si>
    <t xml:space="preserve">Tab 5 - Project Outputs - 2024/25 H2 Project Specific Output 6 </t>
  </si>
  <si>
    <t xml:space="preserve">Tab 5 - Project Outputs - 2024/25 Total Project Specific Output 6 </t>
  </si>
  <si>
    <t xml:space="preserve">Tab 5 - Project Outputs - 2025/26 H1 Project Specific Output 6 </t>
  </si>
  <si>
    <t xml:space="preserve">Tab 5 - Project Outputs - 2025/26 H2 Project Specific Output 6 </t>
  </si>
  <si>
    <t>Tab 5 - Project Outputs - 2025/26 Total Project Specific Output 6</t>
  </si>
  <si>
    <t>Tab 5 - Project Outputs - Project Specific Output 6 Beyond April 2026</t>
  </si>
  <si>
    <t>Tab 5 - Project Outputs - Project Specific Output 6 Grand Total</t>
  </si>
  <si>
    <t>Tab 5 - Project Outputs - Project Specific Output 6 Additional Information</t>
  </si>
  <si>
    <t xml:space="preserve">Tab 5 - Project Outputs - Project Specific Output 7 </t>
  </si>
  <si>
    <t>Tab 5 - Project Outputs - Project Specific Output 7 Unit of Measurement</t>
  </si>
  <si>
    <t>Tab 5 - Project Outputs - 2020/21 H1 Project Specific Output 7</t>
  </si>
  <si>
    <t>Tab 5 - Project Outputs - 2020/21 H2 Project Specific Output 7</t>
  </si>
  <si>
    <t>Tab 5 - Project Outputs - 2020/21 Total Project Specific Output 7</t>
  </si>
  <si>
    <t>Tab 5 - Project Outputs - 2021/22 H1 Project Specific Output 7</t>
  </si>
  <si>
    <t>Tab 5 - Project Outputs - 2021/22 H2 Project Specific Output 7</t>
  </si>
  <si>
    <t xml:space="preserve">Tab 5 - Project Outputs - 2021/22 Total Project Specific Output 7 </t>
  </si>
  <si>
    <t xml:space="preserve">Tab 5 - Project Outputs - 2022/23 H1 Project Specific Output 7 </t>
  </si>
  <si>
    <t>Tab 5 - Project Outputs - 2022/23 H2 Project Specific Output 7</t>
  </si>
  <si>
    <t xml:space="preserve">Tab 5 - Project Outputs - 2022/23 Total Project Specific Output 7 </t>
  </si>
  <si>
    <t xml:space="preserve">Tab 5 - Project Outputs - 2023/24 H1 Project Specific Output 7 </t>
  </si>
  <si>
    <t xml:space="preserve">Tab 5 - Project Outputs - 2023/24 H2 Project Specific Output 7 </t>
  </si>
  <si>
    <t xml:space="preserve">Tab 5 - Project Outputs - 2023/24 Total Project Specific Output 7 </t>
  </si>
  <si>
    <t xml:space="preserve">Tab 5 - Project Outputs - 2024/25 H1 Project Specific Output 7 </t>
  </si>
  <si>
    <t xml:space="preserve">Tab 5 - Project Outputs - 2024/25 H2 Project Specific Output 7 </t>
  </si>
  <si>
    <t xml:space="preserve">Tab 5 - Project Outputs - 2024/25 Total Project Specific Output 7 </t>
  </si>
  <si>
    <t xml:space="preserve">Tab 5 - Project Outputs - 2025/26 H1 Project Specific Output 7 </t>
  </si>
  <si>
    <t xml:space="preserve">Tab 5 - Project Outputs - 2025/26 H2 Project Specific Output 7 </t>
  </si>
  <si>
    <t>Tab 5 - Project Outputs - 2025/26 Total Project Specific Output 7</t>
  </si>
  <si>
    <t>Tab 5 - Project Outputs - Project Specific Output 7 Beyond April 2026</t>
  </si>
  <si>
    <t>Tab 5 - Project Outputs - Project Specific Output 7 Grand Total</t>
  </si>
  <si>
    <t>Tab 5 - Project Outputs - Project Specific Output 7 Additional Information</t>
  </si>
  <si>
    <t xml:space="preserve">Tab 5 - Project Outputs - Project Specific Output 8 </t>
  </si>
  <si>
    <t>Tab 5 - Project Outputs - Project Specific Output 8 Unit of Measurement</t>
  </si>
  <si>
    <t>Tab 5 - Project Outputs - 2020/21 H1 Project Specific Output 8</t>
  </si>
  <si>
    <t>Tab 5 - Project Outputs - 2020/21 H2 Project Specific Output 8</t>
  </si>
  <si>
    <t>Tab 5 - Project Outputs - 2020/21 Total Project Specific Output 8</t>
  </si>
  <si>
    <t>Tab 5 - Project Outputs - 2021/22 H1 Project Specific Output 8</t>
  </si>
  <si>
    <t>Tab 5 - Project Outputs - 2021/22 H2 Project Specific Output 8</t>
  </si>
  <si>
    <t xml:space="preserve">Tab 5 - Project Outputs - 2021/22 Total Project Specific Output 8 </t>
  </si>
  <si>
    <t xml:space="preserve">Tab 5 - Project Outputs - 2022/23 H1 Project Specific Output 8 </t>
  </si>
  <si>
    <t>Tab 5 - Project Outputs - 2022/23 H2 Project Specific Output 8</t>
  </si>
  <si>
    <t xml:space="preserve">Tab 5 - Project Outputs - 2022/23 Total Project Specific Output 8 </t>
  </si>
  <si>
    <t xml:space="preserve">Tab 5 - Project Outputs - 2023/24 H1 Project Specific Output 8 </t>
  </si>
  <si>
    <t xml:space="preserve">Tab 5 - Project Outputs - 2023/24 H2 Project Specific Output 8 </t>
  </si>
  <si>
    <t xml:space="preserve">Tab 5 - Project Outputs - 2023/24 Total Project Specific Output 8 </t>
  </si>
  <si>
    <t xml:space="preserve">Tab 5 - Project Outputs - 2024/25 H1 Project Specific Output 8 </t>
  </si>
  <si>
    <t xml:space="preserve">Tab 5 - Project Outputs - 2024/25 H2 Project Specific Output 8 </t>
  </si>
  <si>
    <t xml:space="preserve">Tab 5 - Project Outputs - 2024/25 Total Project Specific Output 8 </t>
  </si>
  <si>
    <t xml:space="preserve">Tab 5 - Project Outputs - 2025/26 H1 Project Specific Output 8 </t>
  </si>
  <si>
    <t xml:space="preserve">Tab 5 - Project Outputs - 2025/26 H2 Project Specific Output 8 </t>
  </si>
  <si>
    <t>Tab 5 - Project Outputs - 2025/26 Total Project Specific Output 8</t>
  </si>
  <si>
    <t>Tab 5 - Project Outputs - Project Specific Output 8 Beyond April 2026</t>
  </si>
  <si>
    <t>Tab 5 - Project Outputs - Project Specific Output 8 Grand Total</t>
  </si>
  <si>
    <t>Tab 5 - Project Outputs - Project Specific Output 8 Additional Information</t>
  </si>
  <si>
    <t xml:space="preserve">Tab 5 - Project Outputs - Project Specific Output 9 </t>
  </si>
  <si>
    <t>Tab 5 - Project Outputs - Project Specific Output 9 Unit of Measurement</t>
  </si>
  <si>
    <t>Tab 5 - Project Outputs - 2020/21 H1 Project Specific Output 9</t>
  </si>
  <si>
    <t>Tab 5 - Project Outputs - 2020/21 H2 Project Specific Output 9</t>
  </si>
  <si>
    <t>Tab 5 - Project Outputs - 2020/21 Total Project Specific Output 9</t>
  </si>
  <si>
    <t>Tab 5 - Project Outputs - 2021/22 H1 Project Specific Output 9</t>
  </si>
  <si>
    <t>Tab 5 - Project Outputs - 2021/22 H2 Project Specific Output 9</t>
  </si>
  <si>
    <t xml:space="preserve">Tab 5 - Project Outputs - 2021/22 Total Project Specific Output 9 </t>
  </si>
  <si>
    <t xml:space="preserve">Tab 5 - Project Outputs - 2022/23 H1 Project Specific Output 9 </t>
  </si>
  <si>
    <t>Tab 5 - Project Outputs - 2022/23 H2 Project Specific Output 9</t>
  </si>
  <si>
    <t xml:space="preserve">Tab 5 - Project Outputs - 2022/23 Total Project Specific Output 9 </t>
  </si>
  <si>
    <t xml:space="preserve">Tab 5 - Project Outputs - 2023/24 H1 Project Specific Output 9 </t>
  </si>
  <si>
    <t xml:space="preserve">Tab 5 - Project Outputs - 2023/24 H2 Project Specific Output 9 </t>
  </si>
  <si>
    <t xml:space="preserve">Tab 5 - Project Outputs - 2023/24 Total Project Specific Output 9 </t>
  </si>
  <si>
    <t xml:space="preserve">Tab 5 - Project Outputs - 2024/25 H1 Project Specific Output 9 </t>
  </si>
  <si>
    <t xml:space="preserve">Tab 5 - Project Outputs - 2024/25 H2 Project Specific Output 9 </t>
  </si>
  <si>
    <t xml:space="preserve">Tab 5 - Project Outputs - 2024/25 Total Project Specific Output 9 </t>
  </si>
  <si>
    <t xml:space="preserve">Tab 5 - Project Outputs - 2025/26 H1 Project Specific Output 9 </t>
  </si>
  <si>
    <t xml:space="preserve">Tab 5 - Project Outputs - 2025/26 H2 Project Specific Output 9 </t>
  </si>
  <si>
    <t>Tab 5 - Project Outputs - 2025/26 Total Project Specific Output 9</t>
  </si>
  <si>
    <t>Tab 5 - Project Outputs - Project Specific Output 9 Beyond April 2026</t>
  </si>
  <si>
    <t>Tab 5 - Project Outputs - Project Specific Output 9 Grand Total</t>
  </si>
  <si>
    <t>Tab 5 - Project Outputs - Project Specific Output 9 Additional Information</t>
  </si>
  <si>
    <t xml:space="preserve">Tab 5 - Project Outputs - Project Specific Output 10 </t>
  </si>
  <si>
    <t>Tab 5 - Project Outputs - Project Specific Output 10 Unit of measurement</t>
  </si>
  <si>
    <t>Tab 5 - Project Outputs - 2020/21 H1 Project Specific Output 10</t>
  </si>
  <si>
    <t>Tab 5 - Project Outputs - 2020/21 H2 Project Specific Output 10</t>
  </si>
  <si>
    <t>Tab 5 - Project Outputs - 2020/21 Total Project Specific Output 10</t>
  </si>
  <si>
    <t>Tab 5 - Project Outputs - 2021/22 H1 Project Specific Output 10</t>
  </si>
  <si>
    <t>Tab 5 - Project Outputs - 2021/22 H2 Project Specific Output 10</t>
  </si>
  <si>
    <t xml:space="preserve">Tab 5 - Project Outputs - 2021/22 Total Project Specific Output 10 </t>
  </si>
  <si>
    <t xml:space="preserve">Tab 5 - Project Outputs - 2022/23 H1 Project Specific Output 10 </t>
  </si>
  <si>
    <t>Tab 5 - Project Outputs - 2022/23 H2 Project Specific Output 10</t>
  </si>
  <si>
    <t xml:space="preserve">Tab 5 - Project Outputs - 2022/23 Total Project Specific Output 10 </t>
  </si>
  <si>
    <t xml:space="preserve">Tab 5 - Project Outputs - 2023/24 H1 Project Specific Output 10 </t>
  </si>
  <si>
    <t xml:space="preserve">Tab 5 - Project Outputs - 2023/24 H2 Project Specific Output 10 </t>
  </si>
  <si>
    <t xml:space="preserve">Tab 5 - Project Outputs - 2023/24 Total Project Specific Output 10 </t>
  </si>
  <si>
    <t xml:space="preserve">Tab 5 - Project Outputs - 2024/25 H1 Project Specific Output 10 </t>
  </si>
  <si>
    <t xml:space="preserve">Tab 5 - Project Outputs - 2024/25 H2 Project Specific Output 10 </t>
  </si>
  <si>
    <t xml:space="preserve">Tab 5 - Project Outputs - 2024/25 Total Project Specific Output 10 </t>
  </si>
  <si>
    <t xml:space="preserve">Tab 5 - Project Outputs - 2025/26 H1 Project Specific Output 10 </t>
  </si>
  <si>
    <t xml:space="preserve">Tab 5 - Project Outputs - 2025/26 H2 Project Specific Output 10 </t>
  </si>
  <si>
    <t>Tab 5 - Project Outputs - 2025/26 Total Project Specific Output 10</t>
  </si>
  <si>
    <t>Tab 5 - Project Outputs - Project Specific Output 10 Beyond April 2026</t>
  </si>
  <si>
    <t>Tab 5 - Project Outputs - Project Specific Output 10 Grand Total</t>
  </si>
  <si>
    <t>Tab 5 - Project Outputs - Project Specific Output 10 Additional Information</t>
  </si>
  <si>
    <t xml:space="preserve">Tab 5 - Project Outputs - Project Specific Output 11 </t>
  </si>
  <si>
    <t>Tab 5 - Project Outputs - Project Specific Output 11 Unit of Measurement</t>
  </si>
  <si>
    <t>Tab 5 - Project Outputs - 2020/21 H1 Project Specific Output 11</t>
  </si>
  <si>
    <t>Tab 5 - Project Outputs - 2020/21 H2 Project Specific Output 11</t>
  </si>
  <si>
    <t>Tab 5 - Project Outputs - 2020/21 Total Project Specific Output 11</t>
  </si>
  <si>
    <t>Tab 5 - Project Outputs - 2021/22 H1 Project Specific Output 11</t>
  </si>
  <si>
    <t>Tab 5 - Project Outputs - 2021/22 H2 Project Specific Output 11</t>
  </si>
  <si>
    <t xml:space="preserve">Tab 5 - Project Outputs - 2021/22 Total Project Specific Output 11 </t>
  </si>
  <si>
    <t xml:space="preserve">Tab 5 - Project Outputs - 2022/23 H1 Project Specific Output 11 </t>
  </si>
  <si>
    <t>Tab 5 - Project Outputs - 2022/23 H2 Project Specific Output 11</t>
  </si>
  <si>
    <t xml:space="preserve">Tab 5 - Project Outputs - 2022/23 Total Project Specific Output 11 </t>
  </si>
  <si>
    <t xml:space="preserve">Tab 5 - Project Outputs - 2023/24 H1 Project Specific Output 11 </t>
  </si>
  <si>
    <t xml:space="preserve">Tab 5 - Project Outputs - 2023/24 H2 Project Specific Output 11 </t>
  </si>
  <si>
    <t xml:space="preserve">Tab 5 - Project Outputs - 2023/24 Total Project Specific Output 11 </t>
  </si>
  <si>
    <t xml:space="preserve">Tab 5 - Project Outputs - 2024/25 H1 Project Specific Output 11 </t>
  </si>
  <si>
    <t xml:space="preserve">Tab 5 - Project Outputs - 2024/25 H2 Project Specific Output 11 </t>
  </si>
  <si>
    <t xml:space="preserve">Tab 5 - Project Outputs - 2024/25 Total Project Specific Output 11 </t>
  </si>
  <si>
    <t xml:space="preserve">Tab 5 - Project Outputs - 2025/26 H1 Project Specific Output 11 </t>
  </si>
  <si>
    <t xml:space="preserve">Tab 5 - Project Outputs - 2025/26 H2 Project Specific Output 11 </t>
  </si>
  <si>
    <t>Tab 5 - Project Outputs - 2025/26 Total Project Specific Output 11</t>
  </si>
  <si>
    <t>Tab 5 - Project Outputs - Project Specific Output 11 Beyond April 2026</t>
  </si>
  <si>
    <t>Tab 5 - Project Outputs - Project Specific Output 11 Grand Total</t>
  </si>
  <si>
    <t>Tab 5 - Project Outputs - Project Specific Output 11 Additional Information</t>
  </si>
  <si>
    <t xml:space="preserve">Tab 5 - Project Outputs - Project Specific Output 12 </t>
  </si>
  <si>
    <t>Tab 5 - Project Outputs - Project Specific Output 12 Unit of Measurement</t>
  </si>
  <si>
    <t>Tab 5 - Project Outputs - 2020/21 H1 Project Specific Output 12</t>
  </si>
  <si>
    <t>Tab 5 - Project Outputs - 2020/21 H2 Project Specific Output 12</t>
  </si>
  <si>
    <t>Tab 5 - Project Outputs - 2020/21 Total Project Specific Output 12</t>
  </si>
  <si>
    <t>Tab 5 - Project Outputs - 2021/22 H1 Project Specific Output 12</t>
  </si>
  <si>
    <t>Tab 5 - Project Outputs - 2021/22 H2 Project Specific Output 12</t>
  </si>
  <si>
    <t xml:space="preserve">Tab 5 - Project Outputs - 2021/22 Total Project Specific Output 12 </t>
  </si>
  <si>
    <t xml:space="preserve">Tab 5 - Project Outputs - 2022/23 H1 Project Specific Output 12 </t>
  </si>
  <si>
    <t>Tab 5 - Project Outputs - 2022/23 H2 Project Specific Output 12</t>
  </si>
  <si>
    <t xml:space="preserve">Tab 5 - Project Outputs - 2022/23 Total Project Specific Output 12 </t>
  </si>
  <si>
    <t xml:space="preserve">Tab 5 - Project Outputs - 2023/24 H1 Project Specific Output 12 </t>
  </si>
  <si>
    <t xml:space="preserve">Tab 5 - Project Outputs - 2023/24 H2 Project Specific Output 12 </t>
  </si>
  <si>
    <t xml:space="preserve">Tab 5 - Project Outputs - 2023/24 Total Project Specific Output 12 </t>
  </si>
  <si>
    <t xml:space="preserve">Tab 5 - Project Outputs - 2024/25 H1 Project Specific Output 12 </t>
  </si>
  <si>
    <t xml:space="preserve">Tab 5 - Project Outputs - 2024/25 H2 Project Specific Output 12 </t>
  </si>
  <si>
    <t xml:space="preserve">Tab 5 - Project Outputs - 2024/25 Total Project Specific Output 12 </t>
  </si>
  <si>
    <t xml:space="preserve">Tab 5 - Project Outputs - 2025/26 H1 Project Specific Output 12 </t>
  </si>
  <si>
    <t xml:space="preserve">Tab 5 - Project Outputs - 2025/26 H2 Project Specific Output 12 </t>
  </si>
  <si>
    <t>Tab 5 - Project Outputs - 2025/26 Total Project Specific Output 12</t>
  </si>
  <si>
    <t>Tab 5 - Project Outputs - Project Specific Output 12 Beyond April 2026</t>
  </si>
  <si>
    <t>Tab 5 - Project Outputs - Project Specific Output 12 Grand Total</t>
  </si>
  <si>
    <t>Tab 5 - Project Outputs - Project Specific Output 12 Additional Information</t>
  </si>
  <si>
    <t xml:space="preserve">Tab 5 - Project Outputs - Project Specific Output 13 </t>
  </si>
  <si>
    <t>Tab 5 - Project Outputs - Project Specific Output 13 Unit of Measurement</t>
  </si>
  <si>
    <t>Tab 5 - Project Outputs - 2020/21 H1 Project Specific Output 13</t>
  </si>
  <si>
    <t>Tab 5 - Project Outputs - 2020/21 H2 Project Specific Output 13</t>
  </si>
  <si>
    <t>Tab 5 - Project Outputs - 2020/21 Total Project Specific Output 13</t>
  </si>
  <si>
    <t>Tab 5 - Project Outputs - 2021/22 H1 Project Specific Output 13</t>
  </si>
  <si>
    <t>Tab 5 - Project Outputs - 2021/22 H2 Project Specific Output 13</t>
  </si>
  <si>
    <t xml:space="preserve">Tab 5 - Project Outputs - 2021/22 Total Project Specific Output 13 </t>
  </si>
  <si>
    <t xml:space="preserve">Tab 5 - Project Outputs - 2022/23 H1 Project Specific Output 13 </t>
  </si>
  <si>
    <t>Tab 5 - Project Outputs - 2022/23 H2 Project Specific Output 13</t>
  </si>
  <si>
    <t xml:space="preserve">Tab 5 - Project Outputs - 2022/23 Total Project Specific Output 13 </t>
  </si>
  <si>
    <t xml:space="preserve">Tab 5 - Project Outputs - 2023/24 H1 Project Specific Output 13 </t>
  </si>
  <si>
    <t xml:space="preserve">Tab 5 - Project Outputs - 2023/24 H2 Project Specific Output 13 </t>
  </si>
  <si>
    <t xml:space="preserve">Tab 5 - Project Outputs - 2023/24 Total Project Specific Output 13 </t>
  </si>
  <si>
    <t xml:space="preserve">Tab 5 - Project Outputs - 2024/25 H1 Project Specific Output 13 </t>
  </si>
  <si>
    <t xml:space="preserve">Tab 5 - Project Outputs - 2024/25 H2 Project Specific Output 13 </t>
  </si>
  <si>
    <t xml:space="preserve">Tab 5 - Project Outputs - 2024/25 Total Project Specific Output 13 </t>
  </si>
  <si>
    <t xml:space="preserve">Tab 5 - Project Outputs - 2025/26 H1 Project Specific Output 13 </t>
  </si>
  <si>
    <t xml:space="preserve">Tab 5 - Project Outputs - 2025/26 H2 Project Specific Output 13 </t>
  </si>
  <si>
    <t>Tab 5 - Project Outputs - 2025/26 Total Project Specific Output 13</t>
  </si>
  <si>
    <t>Tab 5 - Project Outputs - Project Specific Output 13 Beyond April 2026</t>
  </si>
  <si>
    <t>Tab 5 - Project Outputs - Project Specific Output 13 Grand Total</t>
  </si>
  <si>
    <t>Tab 5 - Project Outputs - Project Specific Output 13 Additional Information</t>
  </si>
  <si>
    <t xml:space="preserve">Tab 5 - Project Outputs - Project Specific Output 14 </t>
  </si>
  <si>
    <t>Tab 5 - Project Outputs - Project Specific Output 14 Unit of Measurement</t>
  </si>
  <si>
    <t>Tab 5 - Project Outputs - 2020/21 H1 Project Specific Output 14</t>
  </si>
  <si>
    <t>Tab 5 - Project Outputs - 2020/21 H2 Project Specific Output 14</t>
  </si>
  <si>
    <t>Tab 5 - Project Outputs - 2020/21 Total Project Specific Output 14</t>
  </si>
  <si>
    <t>Tab 5 - Project Outputs - 2021/22 H1 Project Specific Output 14</t>
  </si>
  <si>
    <t>Tab 5 - Project Outputs - 2021/22 H2 Project Specific Output 14</t>
  </si>
  <si>
    <t xml:space="preserve">Tab 5 - Project Outputs - 2021/22 Total Project Specific Output 14 </t>
  </si>
  <si>
    <t xml:space="preserve">Tab 5 - Project Outputs - 2022/23 H1 Project Specific Output 14 </t>
  </si>
  <si>
    <t>Tab 5 - Project Outputs - 2022/23 H2 Project Specific Output 14</t>
  </si>
  <si>
    <t xml:space="preserve">Tab 5 - Project Outputs - 2022/23 Total Project Specific Output 14 </t>
  </si>
  <si>
    <t xml:space="preserve">Tab 5 - Project Outputs - 2023/24 H1 Project Specific Output 14 </t>
  </si>
  <si>
    <t xml:space="preserve">Tab 5 - Project Outputs - 2023/24 H2 Project Specific Output 14 </t>
  </si>
  <si>
    <t xml:space="preserve">Tab 5 - Project Outputs - 2023/24 Total Project Specific Output 14 </t>
  </si>
  <si>
    <t xml:space="preserve">Tab 5 - Project Outputs - 2024/25 H1 Project Specific Output 14 </t>
  </si>
  <si>
    <t xml:space="preserve">Tab 5 - Project Outputs - 2024/25 H2 Project Specific Output 14 </t>
  </si>
  <si>
    <t xml:space="preserve">Tab 5 - Project Outputs - 2024/25 Total Project Specific Output 14 </t>
  </si>
  <si>
    <t xml:space="preserve">Tab 5 - Project Outputs - 2025/26 H1 Project Specific Output 14 </t>
  </si>
  <si>
    <t xml:space="preserve">Tab 5 - Project Outputs - 2025/26 H2 Project Specific Output 14 </t>
  </si>
  <si>
    <t>Tab 5 - Project Outputs - 2025/26 Total Project Specific Output 14</t>
  </si>
  <si>
    <t>Tab 5 - Project Outputs - Project Specific Output 14 Beyond April 2026</t>
  </si>
  <si>
    <t>Tab 5 - Project Outputs - Project Specific Output 14 Grand Total</t>
  </si>
  <si>
    <t>Tab 5 - Project Outputs - Project Specific Output 14 Additional Information</t>
  </si>
  <si>
    <t xml:space="preserve">Tab 5 - Project Outputs - Project Specific Output 15 </t>
  </si>
  <si>
    <t>Tab 5 - Project Outputs - Project Specific Output 15 Unit of Measurement</t>
  </si>
  <si>
    <t>Tab 5 - Project Outputs - 2020/21 H1 Project Specific Output 15</t>
  </si>
  <si>
    <t>Tab 5 - Project Outputs - 2020/21 H2 Project Specific Output 15</t>
  </si>
  <si>
    <t>Tab 5 - Project Outputs - 2020/21 Total Project Specific Output 15</t>
  </si>
  <si>
    <t>Tab 5 - Project Outputs - 2021/22 H1 Project Specific Output 15</t>
  </si>
  <si>
    <t>Tab 5 - Project Outputs - 2021/22 H2 Project Specific Output 15</t>
  </si>
  <si>
    <t xml:space="preserve">Tab 5 - Project Outputs - 2021/22 Total Project Specific Output 15 </t>
  </si>
  <si>
    <t xml:space="preserve">Tab 5 - Project Outputs - 2022/23 H1 Project Specific Output 15 </t>
  </si>
  <si>
    <t>Tab 5 - Project Outputs - 2022/23 H2 Project Specific Output 15</t>
  </si>
  <si>
    <t xml:space="preserve">Tab 5 - Project Outputs - 2022/23 Total Project Specific Output 15 </t>
  </si>
  <si>
    <t xml:space="preserve">Tab 5 - Project Outputs - 2023/24 H1 Project Specific Output 15 </t>
  </si>
  <si>
    <t xml:space="preserve">Tab 5 - Project Outputs - 2023/24 H2 Project Specific Output 15 </t>
  </si>
  <si>
    <t xml:space="preserve">Tab 5 - Project Outputs - 2023/24 Total Project Specific Output 15 </t>
  </si>
  <si>
    <t xml:space="preserve">Tab 5 - Project Outputs - 2024/25 H1 Project Specific Output 15 </t>
  </si>
  <si>
    <t xml:space="preserve">Tab 5 - Project Outputs - 2024/25 H2 Project Specific Output 15 </t>
  </si>
  <si>
    <t xml:space="preserve">Tab 5 - Project Outputs - 2024/25 Total Project Specific Output 15 </t>
  </si>
  <si>
    <t xml:space="preserve">Tab 5 - Project Outputs - 2025/26 H1 Project Specific Output 15 </t>
  </si>
  <si>
    <t xml:space="preserve">Tab 5 - Project Outputs - 2025/26 H2 Project Specific Output 15 </t>
  </si>
  <si>
    <t>Tab 5 - Project Outputs - 2025/26 Total Project Specific Output 15</t>
  </si>
  <si>
    <t>Tab 5 - Project Outputs - Project Specific Output 15 Beyond April 2026</t>
  </si>
  <si>
    <t>Tab 5 - Project Outputs - Project Specific Output 15 Grand Total</t>
  </si>
  <si>
    <t>Tab 5 - Project Outputs - Project Specific Output 15 Additional Information</t>
  </si>
  <si>
    <t xml:space="preserve">Tab 5 - Project Outputs - Project Specific Custom Output 1 </t>
  </si>
  <si>
    <t>Tab 5 - Project Outputs - Project Specific Custom Output 1 Unit of Measurement</t>
  </si>
  <si>
    <t>Tab 5 - Project Outputs - 2020/21 H1 Project Specific Custom Output 1</t>
  </si>
  <si>
    <t>Tab 5 - Project Outputs - 2020/21 H2 Project Specific Custom Output 1</t>
  </si>
  <si>
    <t>Tab 5 - Project Outputs - 2020/21 Total Project Specific Custom Output 1</t>
  </si>
  <si>
    <t>Tab 5 - Project Outputs - 2021/22 H1 Project Specific Custom Output 1</t>
  </si>
  <si>
    <t>Tab 5 - Project Outputs - 2021/22 H2 Project Specific Custom Output 1</t>
  </si>
  <si>
    <t xml:space="preserve">Tab 5 - Project Outputs - 2021/22 Total Project Specific Custom Output 1 </t>
  </si>
  <si>
    <t xml:space="preserve">Tab 5 - Project Outputs - 2022/23 H1 Project Specific Custom Output 1 </t>
  </si>
  <si>
    <t>Tab 5 - Project Outputs - 2022/23 H2 Project Specific Custom Output 1</t>
  </si>
  <si>
    <t>Tab 5 - Project Outputs - 2022/23 Total Project Specific Custom Output 1</t>
  </si>
  <si>
    <t xml:space="preserve">Tab 5 - Project Outputs - 2023/24 H1 Project Specific Custom Output 1 </t>
  </si>
  <si>
    <t xml:space="preserve">Tab 5 - Project Outputs - 2023/24 H2 Project Specific Custom Output 1 </t>
  </si>
  <si>
    <t xml:space="preserve">Tab 5 - Project Outputs - 2023/24 Total Project Specific Custom Output 1 </t>
  </si>
  <si>
    <t xml:space="preserve">Tab 5 - Project Outputs - 2024/25 H1 Project Specific Custom Output 1 </t>
  </si>
  <si>
    <t xml:space="preserve">Tab 5 - Project Outputs - 2024/25 H2 Project Specific Custom Output 1 </t>
  </si>
  <si>
    <t xml:space="preserve">Tab 5 - Project Outputs - 2024/25 Total Project Specific Custom Output 1 </t>
  </si>
  <si>
    <t xml:space="preserve">Tab 5 - Project Outputs - 2025/26 H1 Project Specific Custom Output 1 </t>
  </si>
  <si>
    <t xml:space="preserve">Tab 5 - Project Outputs - 2025/26 H2 Project Specific Custom Output 1 </t>
  </si>
  <si>
    <t>Tab 5 - Project Outputs - 2025/26 Total Project Specific Custom Output 1</t>
  </si>
  <si>
    <t>Tab 5 - Project Outputs - Project Specific Custom Output 1 Beyond April 2026</t>
  </si>
  <si>
    <t>Tab 5 - Project Outputs - Project Specific Custom Output 1 Grand Total</t>
  </si>
  <si>
    <t xml:space="preserve">Tab 5 - Project Outputs - Project Specific Custom Output 2 </t>
  </si>
  <si>
    <t>Tab 5 - Project Outputs - Project Specific Custom Output 2 Unit of Measurement</t>
  </si>
  <si>
    <t>Tab 5 - Project Outputs - 2020/21 H1 Project Specific Custom Output 2</t>
  </si>
  <si>
    <t>Tab 5 - Project Outputs - 2020/21 H2 Project Specific Custom Output 2</t>
  </si>
  <si>
    <t>Tab 5 - Project Outputs - 2020/21 Total Project Specific Custom Output 2</t>
  </si>
  <si>
    <t>Tab 5 - Project Outputs - 2021/22 H1 Project Specific Custom Output 2</t>
  </si>
  <si>
    <t>Tab 5 - Project Outputs - 2021/22 H2 Project Specific Custom Output 2</t>
  </si>
  <si>
    <t xml:space="preserve">Tab 5 - Project Outputs - 2021/22 Total Project Specific Custom Output 2 </t>
  </si>
  <si>
    <t xml:space="preserve">Tab 5 - Project Outputs - 2022/23 H1 Project Specific Custom Output 2 </t>
  </si>
  <si>
    <t>Tab 5 - Project Outputs - 2022/23 H2 Project Specific Custom Output 2</t>
  </si>
  <si>
    <t>Tab 5 - Project Outputs - 2022/23 Total Project Specific Custom Output 2</t>
  </si>
  <si>
    <t xml:space="preserve">Tab 5 - Project Outputs - 2023/24 H1 Project Specific Custom Output 2 </t>
  </si>
  <si>
    <t xml:space="preserve">Tab 5 - Project Outputs - 2023/24 H2 Project Specific Custom Output 2 </t>
  </si>
  <si>
    <t xml:space="preserve">Tab 5 - Project Outputs - 2023/24 Total Project Specific Custom Output 2 </t>
  </si>
  <si>
    <t xml:space="preserve">Tab 5 - Project Outputs - 2024/25 H1 Project Specific Custom Output 2 </t>
  </si>
  <si>
    <t xml:space="preserve">Tab 5 - Project Outputs - 2024/25 H2 Project Specific Custom Output 2 </t>
  </si>
  <si>
    <t xml:space="preserve">Tab 5 - Project Outputs - 2024/25 Total Project Specific Custom Output 2 </t>
  </si>
  <si>
    <t xml:space="preserve">Tab 5 - Project Outputs - 2025/26 H1 Project Specific Custom Output 2 </t>
  </si>
  <si>
    <t xml:space="preserve">Tab 5 - Project Outputs - 2025/26 H2 Project Specific Custom Output 2 </t>
  </si>
  <si>
    <t>Tab 5 - Project Outputs - 2025/26 Total Project Specific Custom Output 2</t>
  </si>
  <si>
    <t>Tab 5 - Project Outputs - Project Specific Custom Output 2 Beyond April 2026</t>
  </si>
  <si>
    <t>Tab 5 - Project Outputs - Project Specific Custom Output 2 Grand Total</t>
  </si>
  <si>
    <t xml:space="preserve">Tab 5 - Project Outputs - Project Specific Custom Output 3 </t>
  </si>
  <si>
    <t>Tab 5 - Project Outputs - Project Specific Custom Output 3 Unit of Measurement</t>
  </si>
  <si>
    <t>Tab 5 - Project Outputs - 2020/21 H1 Project Specific Custom Output 3</t>
  </si>
  <si>
    <t>Tab 5 - Project Outputs - 2020/21 H2 Project Specific Custom Output 3</t>
  </si>
  <si>
    <t>Tab 5 - Project Outputs - 2020/21 Total Project Specific Custom Output 3</t>
  </si>
  <si>
    <t>Tab 5 - Project Outputs - 2021/22 H1 Project Specific Custom Output 3</t>
  </si>
  <si>
    <t>Tab 5 - Project Outputs - 2021/22 H2 Project Specific Custom Output 3</t>
  </si>
  <si>
    <t xml:space="preserve">Tab 5 - Project Outputs - 2021/22 Total Project Specific Custom Output 3 </t>
  </si>
  <si>
    <t xml:space="preserve">Tab 5 - Project Outputs - 2022/23 H1 Project Specific Custom Output 3 </t>
  </si>
  <si>
    <t>Tab 5 - Project Outputs - 2022/23 H2 Project Specific Custom Output 3</t>
  </si>
  <si>
    <t>Tab 5 - Project Outputs - 2022/23 Total Project Specific Custom Output 3</t>
  </si>
  <si>
    <t xml:space="preserve">Tab 5 - Project Outputs - 2023/24 H1 Project Specific Custom Output 3 </t>
  </si>
  <si>
    <t xml:space="preserve">Tab 5 - Project Outputs - 2023/24 H2 Project Specific Custom Output 3 </t>
  </si>
  <si>
    <t xml:space="preserve">Tab 5 - Project Outputs - 2023/24 Total Project Specific Custom Output 3 </t>
  </si>
  <si>
    <t xml:space="preserve">Tab 5 - Project Outputs - 2024/25 H1 Project Specific Custom Output 3 </t>
  </si>
  <si>
    <t xml:space="preserve">Tab 5 - Project Outputs - 2024/25 H2 Project Specific Custom Output 3 </t>
  </si>
  <si>
    <t xml:space="preserve">Tab 5 - Project Outputs - 2024/25 Total Project Specific Custom Output 3 </t>
  </si>
  <si>
    <t xml:space="preserve">Tab 5 - Project Outputs - 2025/26 H1 Project Specific Custom Output 3 </t>
  </si>
  <si>
    <t xml:space="preserve">Tab 5 - Project Outputs - 2025/26 H2 Project Specific Custom Output 3 </t>
  </si>
  <si>
    <t>Tab 5 - Project Outputs - 2025/26 Total Project Specific Custom Output 3</t>
  </si>
  <si>
    <t>Tab 5 - Project Outputs - Project Specific Custom Output 3 Beyond April 2026</t>
  </si>
  <si>
    <t>Tab 5 - Project Outputs - Project Specific Custom Output 3 Grand Total</t>
  </si>
  <si>
    <t xml:space="preserve">Tab 5 - Project Outputs - Project Specific Custom Output 4 </t>
  </si>
  <si>
    <t>Tab 5 - Project Outputs - Project Specific Custom Output 4 Unit of Measurement</t>
  </si>
  <si>
    <t>Tab 5 - Project Outputs - 2020/21 H1 Project Specific Custom Output 4</t>
  </si>
  <si>
    <t>Tab 5 - Project Outputs - 2020/21 H2 Project Specific Custom Output 4</t>
  </si>
  <si>
    <t>Tab 5 - Project Outputs - 2020/21 Total Project Specific Custom Output 4</t>
  </si>
  <si>
    <t>Tab 5 - Project Outputs - 2021/22 H1 Project Specific Custom Output 4</t>
  </si>
  <si>
    <t>Tab 5 - Project Outputs - 2021/22 H2 Project Specific Custom Output 4</t>
  </si>
  <si>
    <t xml:space="preserve">Tab 5 - Project Outputs - 2021/22 Total Project Specific Custom Output 4 </t>
  </si>
  <si>
    <t xml:space="preserve">Tab 5 - Project Outputs - 2022/23 H1 Project Specific Custom Output 4 </t>
  </si>
  <si>
    <t>Tab 5 - Project Outputs - 2022/23 H2 Project Specific Custom Output 4</t>
  </si>
  <si>
    <t>Tab 5 - Project Outputs - 2022/23 Total Project Specific Custom Output 4</t>
  </si>
  <si>
    <t xml:space="preserve">Tab 5 - Project Outputs - 2023/24 H1 Project Specific Custom Output 4 </t>
  </si>
  <si>
    <t xml:space="preserve">Tab 5 - Project Outputs - 2023/24 H2 Project Specific Custom Output 4 </t>
  </si>
  <si>
    <t xml:space="preserve">Tab 5 - Project Outputs - 2023/24 Total Project Specific Custom Output 4 </t>
  </si>
  <si>
    <t xml:space="preserve">Tab 5 - Project Outputs - 2024/25 H1 Project Specific Custom Output 4 </t>
  </si>
  <si>
    <t xml:space="preserve">Tab 5 - Project Outputs - 2024/25 H2 Project Specific Custom Output 4 </t>
  </si>
  <si>
    <t xml:space="preserve">Tab 5 - Project Outputs - 2024/25 Total Project Specific Custom Output 4 </t>
  </si>
  <si>
    <t xml:space="preserve">Tab 5 - Project Outputs - 2025/26 H1 Project Specific Custom Output 4 </t>
  </si>
  <si>
    <t xml:space="preserve">Tab 5 - Project Outputs - 2025/26 H2 Project Specific Custom Output 4 </t>
  </si>
  <si>
    <t>Tab 5 - Project Outputs - 2025/26 Total Project Specific Custom Output 4</t>
  </si>
  <si>
    <t>Tab 5 - Project Outputs - Project Specific Custom Output 4 Beyond April 2026</t>
  </si>
  <si>
    <t>Tab 5 - Project Outputs - Project Specific Custom Output 4 Grand Total</t>
  </si>
  <si>
    <t xml:space="preserve">Tab 5 - Project Outputs - Project Specific Custom Output 5 </t>
  </si>
  <si>
    <t>Tab 5 - Project Outputs - Project Specific Custom Output 5 Unit of Measurement</t>
  </si>
  <si>
    <t>Tab 5 - Project Outputs - 2020/21 H1 Project Specific Custom Output 5</t>
  </si>
  <si>
    <t>Tab 5 - Project Outputs - 2020/21 H2 Project Specific Custom Output 5</t>
  </si>
  <si>
    <t>Tab 5 - Project Outputs - 2020/21 Total Project Specific Custom Output 5</t>
  </si>
  <si>
    <t>Tab 5 - Project Outputs - 2021/22 H1 Project Specific Custom Output 5</t>
  </si>
  <si>
    <t>Tab 5 - Project Outputs - 2021/22 H2 Project Specific Custom Output 5</t>
  </si>
  <si>
    <t xml:space="preserve">Tab 5 - Project Outputs - 2021/22 Total Project Specific Custom Output 5 </t>
  </si>
  <si>
    <t xml:space="preserve">Tab 5 - Project Outputs - 2022/23 H1 Project Specific Custom Output 5 </t>
  </si>
  <si>
    <t>Tab 5 - Project Outputs - 2022/23 H2 Project Specific Custom Output 5</t>
  </si>
  <si>
    <t>Tab 5 - Project Outputs - 2022/23 Total Project Specific Custom Output 5</t>
  </si>
  <si>
    <t xml:space="preserve">Tab 5 - Project Outputs - 2023/24 H1 Project Specific Custom Output 5 </t>
  </si>
  <si>
    <t xml:space="preserve">Tab 5 - Project Outputs - 2023/24 H2 Project Specific Custom Output 5 </t>
  </si>
  <si>
    <t xml:space="preserve">Tab 5 - Project Outputs - 2023/24 Total Project Specific Custom Output 5 </t>
  </si>
  <si>
    <t xml:space="preserve">Tab 5 - Project Outputs - 2024/25 H1 Project Specific Custom Output 5 </t>
  </si>
  <si>
    <t xml:space="preserve">Tab 5 - Project Outputs - 2024/25 H2 Project Specific Custom Output 5 </t>
  </si>
  <si>
    <t xml:space="preserve">Tab 5 - Project Outputs - 2024/25 Total Project Specific Custom Output 5 </t>
  </si>
  <si>
    <t xml:space="preserve">Tab 5 - Project Outputs - 2025/26 H1 Project Specific Custom Output 5 </t>
  </si>
  <si>
    <t xml:space="preserve">Tab 5 - Project Outputs - 2025/26 H2 Project Specific Custom Output 5 </t>
  </si>
  <si>
    <t>Tab 5 - Project Outputs - 2025/26 Total Project Specific Custom Output 5</t>
  </si>
  <si>
    <t>Tab 5 - Project Outputs - Project Specific Custom Output 5 Beyond April 2026</t>
  </si>
  <si>
    <t>Tab 5 - Project Outputs - Project Specific Custom Output 5 Grand Total</t>
  </si>
  <si>
    <t xml:space="preserve">Tab 5 - Project Outputs - Project Specific Custom Output 6 </t>
  </si>
  <si>
    <t>Tab 5 - Project Outputs - Project Specific Custom Output 6 Unit of Measurement</t>
  </si>
  <si>
    <t>Tab 5 - Project Outputs - 2020/21 H1 Project Specific Custom Output 6</t>
  </si>
  <si>
    <t>Tab 5 - Project Outputs - 2020/21 H2 Project Specific Custom Output 6</t>
  </si>
  <si>
    <t>Tab 5 - Project Outputs - 2020/21 Total Project Specific Custom Output 6</t>
  </si>
  <si>
    <t>Tab 5 - Project Outputs - 2021/22 H1 Project Specific Custom Output 6</t>
  </si>
  <si>
    <t>Tab 5 - Project Outputs - 2021/22 H2 Project Specific Custom Output 6</t>
  </si>
  <si>
    <t xml:space="preserve">Tab 5 - Project Outputs - 2021/22 Total Project Specific Custom Output 6 </t>
  </si>
  <si>
    <t xml:space="preserve">Tab 5 - Project Outputs - 2022/23 H1 Project Specific Custom Output 6 </t>
  </si>
  <si>
    <t>Tab 5 - Project Outputs - 2022/23 H2 Project Specific Custom Output 6</t>
  </si>
  <si>
    <t>Tab 5 - Project Outputs - 2022/23 Total Project Specific Custom Output 6</t>
  </si>
  <si>
    <t xml:space="preserve">Tab 5 - Project Outputs - 2023/24 H1 Project Specific Custom Output 6 </t>
  </si>
  <si>
    <t xml:space="preserve">Tab 5 - Project Outputs - 2023/24 H2 Project Specific Custom Output 6 </t>
  </si>
  <si>
    <t xml:space="preserve">Tab 5 - Project Outputs - 2023/24 Total Project Specific Custom Output 6 </t>
  </si>
  <si>
    <t xml:space="preserve">Tab 5 - Project Outputs - 2024/25 H1 Project Specific Custom Output 6 </t>
  </si>
  <si>
    <t xml:space="preserve">Tab 5 - Project Outputs - 2024/25 H2 Project Specific Custom Output 6 </t>
  </si>
  <si>
    <t xml:space="preserve">Tab 5 - Project Outputs - 2024/25 Total Project Specific Custom Output 6 </t>
  </si>
  <si>
    <t xml:space="preserve">Tab 5 - Project Outputs - 2025/26 H1 Project Specific Custom Output 6 </t>
  </si>
  <si>
    <t xml:space="preserve">Tab 5 - Project Outputs - 2025/26 H2 Project Specific Custom Output 6 </t>
  </si>
  <si>
    <t>Tab 5 - Project Outputs - 2025/26 Total Project Specific Custom Output 6</t>
  </si>
  <si>
    <t>Tab 5 - Project Outputs - Project Specific Custom Output 6 Beyond April 2026</t>
  </si>
  <si>
    <t>Tab 5 - Project Outputs - Project Specific Custom Output 6 Grand Total</t>
  </si>
  <si>
    <t xml:space="preserve">Tab 5 - Project Outputs - Project Specific Custom Output 7 </t>
  </si>
  <si>
    <t>Tab 5 - Project Outputs - Project Specific Custom Output 7 Unit of Measurement</t>
  </si>
  <si>
    <t>Tab 5 - Project Outputs - 2020/21 H1 Project Specific Custom Output 7</t>
  </si>
  <si>
    <t>Tab 5 - Project Outputs - 2020/21 H2 Project Specific Custom Output 7</t>
  </si>
  <si>
    <t>Tab 5 - Project Outputs - 2020/21 Total Project Specific Custom Output 7</t>
  </si>
  <si>
    <t>Tab 5 - Project Outputs - 2021/22 H1 Project Specific Custom Output 7</t>
  </si>
  <si>
    <t>Tab 5 - Project Outputs - 2021/22 H2 Project Specific Custom Output 7</t>
  </si>
  <si>
    <t xml:space="preserve">Tab 5 - Project Outputs - 2021/22 Total Project Specific Custom Output 7 </t>
  </si>
  <si>
    <t xml:space="preserve">Tab 5 - Project Outputs - 2022/23 H1 Project Specific Custom Output 7 </t>
  </si>
  <si>
    <t>Tab 5 - Project Outputs - 2022/23 H2 Project Specific Custom Output 7</t>
  </si>
  <si>
    <t>Tab 5 - Project Outputs - 2022/23 Total Project Specific Custom Output 7</t>
  </si>
  <si>
    <t xml:space="preserve">Tab 5 - Project Outputs - 2023/24 H1 Project Specific Custom Output 7 </t>
  </si>
  <si>
    <t xml:space="preserve">Tab 5 - Project Outputs - 2023/24 H2 Project Specific Custom Output 7 </t>
  </si>
  <si>
    <t xml:space="preserve">Tab 5 - Project Outputs - 2023/24 Total Project Specific Custom Output 7 </t>
  </si>
  <si>
    <t xml:space="preserve">Tab 5 - Project Outputs - 2024/25 H1 Project Specific Custom Output 7 </t>
  </si>
  <si>
    <t xml:space="preserve">Tab 5 - Project Outputs - 2024/25 H2 Project Specific Custom Output 7 </t>
  </si>
  <si>
    <t xml:space="preserve">Tab 5 - Project Outputs - 2024/25 Total Project Specific Custom Output 7 </t>
  </si>
  <si>
    <t xml:space="preserve">Tab 5 - Project Outputs - 2025/26 H1 Project Specific Custom Output 7 </t>
  </si>
  <si>
    <t xml:space="preserve">Tab 5 - Project Outputs - 2025/26 H2 Project Specific Custom Output 7 </t>
  </si>
  <si>
    <t>Tab 5 - Project Outputs - 2025/26 Total Project Specific Custom Output 7</t>
  </si>
  <si>
    <t>Tab 5 - Project Outputs - Project Specific Custom Output 7 Beyond April 2026</t>
  </si>
  <si>
    <t>Tab 5 - Project Outputs - Project Specific Custom Output 7 Grand Total</t>
  </si>
  <si>
    <t xml:space="preserve">Tab 5 - Project Outputs - Project Specific Custom Output 8 </t>
  </si>
  <si>
    <t>Tab 5 - Project Outputs - Project Specific Custom Output 8 Unit of Measurement</t>
  </si>
  <si>
    <t>Tab 5 - Project Outputs - 2020/21 H1 Project Specific Custom Output 8</t>
  </si>
  <si>
    <t>Tab 5 - Project Outputs - 2020/21 H2 Project Specific Custom Output 8</t>
  </si>
  <si>
    <t>Tab 5 - Project Outputs - 2020/21 Total Project Specific Custom Output 8</t>
  </si>
  <si>
    <t>Tab 5 - Project Outputs - 2021/22 H1 Project Specific Custom Output 8</t>
  </si>
  <si>
    <t>Tab 5 - Project Outputs - 2021/22 H2 Project Specific Custom Output 8</t>
  </si>
  <si>
    <t xml:space="preserve">Tab 5 - Project Outputs - 2021/22 Total Project Specific Custom Output 8 </t>
  </si>
  <si>
    <t xml:space="preserve">Tab 5 - Project Outputs - 2022/23 H1 Project Specific Custom Output 8 </t>
  </si>
  <si>
    <t>Tab 5 - Project Outputs - 2022/23 H2 Project Specific Custom Output 8</t>
  </si>
  <si>
    <t>Tab 5 - Project Outputs - 2022/23 Total Project Specific Custom Output 8</t>
  </si>
  <si>
    <t xml:space="preserve">Tab 5 - Project Outputs - 2023/24 H1 Project Specific Custom Output 8 </t>
  </si>
  <si>
    <t xml:space="preserve">Tab 5 - Project Outputs - 2023/24 H2 Project Specific Custom Output 8 </t>
  </si>
  <si>
    <t xml:space="preserve">Tab 5 - Project Outputs - 2023/24 Total Project Specific Custom Output 8 </t>
  </si>
  <si>
    <t xml:space="preserve">Tab 5 - Project Outputs - 2024/25 H1 Project Specific Custom Output 8 </t>
  </si>
  <si>
    <t xml:space="preserve">Tab 5 - Project Outputs - 2024/25 H2 Project Specific Custom Output 8 </t>
  </si>
  <si>
    <t xml:space="preserve">Tab 5 - Project Outputs - 2024/25 Total Project Specific Custom Output 8 </t>
  </si>
  <si>
    <t xml:space="preserve">Tab 5 - Project Outputs - 2025/26 H1 Project Specific Custom Output 8 </t>
  </si>
  <si>
    <t xml:space="preserve">Tab 5 - Project Outputs - 2025/26 H2 Project Specific Custom Output 8 </t>
  </si>
  <si>
    <t>Tab 5 - Project Outputs - 2025/26 Total Project Specific Custom Output 8</t>
  </si>
  <si>
    <t>Tab 5 - Project Outputs - Project Specific Custom Output 8 Beyond April 2026</t>
  </si>
  <si>
    <t>Tab 5 - Project Outputs - Project Specific Custom Output 8 Grand Total</t>
  </si>
  <si>
    <t xml:space="preserve">Tab 5 - Project Outputs - Project Specific Custom Output 9 </t>
  </si>
  <si>
    <t>Tab 5 - Project Outputs - Project Specific Custom Output 9 Unit of Measurement</t>
  </si>
  <si>
    <t>Tab 5 - Project Outputs - 2020/21 H1 Project Specific Custom Output 9</t>
  </si>
  <si>
    <t>Tab 5 - Project Outputs - 2020/21 H2 Project Specific Custom Output 9</t>
  </si>
  <si>
    <t>Tab 5 - Project Outputs - 2020/21 Total Project Specific Custom Output 9</t>
  </si>
  <si>
    <t>Tab 5 - Project Outputs - 2021/22 H1 Project Specific Custom Output 9</t>
  </si>
  <si>
    <t>Tab 5 - Project Outputs - 2021/22 H2 Project Specific Custom Output 9</t>
  </si>
  <si>
    <t xml:space="preserve">Tab 5 - Project Outputs - 2021/22 Total Project Specific Custom Output 9 </t>
  </si>
  <si>
    <t xml:space="preserve">Tab 5 - Project Outputs - 2022/23 H1 Project Specific Custom Output 9 </t>
  </si>
  <si>
    <t>Tab 5 - Project Outputs - 2022/23 H2 Project Specific Custom Output 9</t>
  </si>
  <si>
    <t>Tab 5 - Project Outputs - 2022/23 Total Project Specific Custom Output 9</t>
  </si>
  <si>
    <t xml:space="preserve">Tab 5 - Project Outputs - 2023/24 H1 Project Specific Custom Output 9 </t>
  </si>
  <si>
    <t xml:space="preserve">Tab 5 - Project Outputs - 2023/24 H2 Project Specific Custom Output 9 </t>
  </si>
  <si>
    <t xml:space="preserve">Tab 5 - Project Outputs - 2023/24 Total Project Specific Custom Output 9 </t>
  </si>
  <si>
    <t xml:space="preserve">Tab 5 - Project Outputs - 2024/25 H1 Project Specific Custom Output 9 </t>
  </si>
  <si>
    <t xml:space="preserve">Tab 5 - Project Outputs - 2024/25 H2 Project Specific Custom Output 9 </t>
  </si>
  <si>
    <t xml:space="preserve">Tab 5 - Project Outputs - 2024/25 Total Project Specific Custom Output 9 </t>
  </si>
  <si>
    <t xml:space="preserve">Tab 5 - Project Outputs - 2025/26 H1 Project Specific Custom Output 9 </t>
  </si>
  <si>
    <t xml:space="preserve">Tab 5 - Project Outputs - 2025/26 H2 Project Specific Custom Output 9 </t>
  </si>
  <si>
    <t>Tab 5 - Project Outputs - 2025/26 Total Project Specific Custom Output 9</t>
  </si>
  <si>
    <t>Tab 5 - Project Outputs - Project Specific Custom Output 9 Beyond April 2026</t>
  </si>
  <si>
    <t>Tab 5 - Project Outputs - Project Specific Custom Output 9 Grand Total</t>
  </si>
  <si>
    <t xml:space="preserve">Tab 5 - Project Outputs - Project Specific Custom Output 10 </t>
  </si>
  <si>
    <t>Tab 5 - Project Outputs - Project Specific Custom Output 10 Unit of Measurement</t>
  </si>
  <si>
    <t>Tab 5 - Project Outputs - 2020/21 H1 Project Specific Custom Output 10</t>
  </si>
  <si>
    <t>Tab 5 - Project Outputs - 2020/21 H2 Project Specific Custom Output 10</t>
  </si>
  <si>
    <t>Tab 5 - Project Outputs - 2020/21 Total Project Specific Custom Output 10</t>
  </si>
  <si>
    <t>Tab 5 - Project Outputs - 2021/22 H1 Project Specific Custom Output 10</t>
  </si>
  <si>
    <t>Tab 5 - Project Outputs - 2021/22 H2 Project Specific Custom Output 10</t>
  </si>
  <si>
    <t xml:space="preserve">Tab 5 - Project Outputs - 2021/22 Total Project Specific Custom Output 10 </t>
  </si>
  <si>
    <t xml:space="preserve">Tab 5 - Project Outputs - 2022/23 H1 Project Specific Custom Output 10 </t>
  </si>
  <si>
    <t>Tab 5 - Project Outputs - 2022/23 H2 Project Specific Custom Output 10</t>
  </si>
  <si>
    <t>Tab 5 - Project Outputs - 2022/23 Total Project Specific Custom Output 10</t>
  </si>
  <si>
    <t xml:space="preserve">Tab 5 - Project Outputs - 2023/24 H1 Project Specific Custom Output 10 </t>
  </si>
  <si>
    <t xml:space="preserve">Tab 5 - Project Outputs - 2023/24 H2 Project Specific Custom Output 10 </t>
  </si>
  <si>
    <t xml:space="preserve">Tab 5 - Project Outputs - 2023/24 Total Project Specific Custom Output 10 </t>
  </si>
  <si>
    <t xml:space="preserve">Tab 5 - Project Outputs - 2024/25 H1 Project Specific Custom Output 10 </t>
  </si>
  <si>
    <t xml:space="preserve">Tab 5 - Project Outputs - 2024/25 H2 Project Specific Custom Output 10 </t>
  </si>
  <si>
    <t xml:space="preserve">Tab 5 - Project Outputs - 2024/25 Total Project Specific Custom Output 10 </t>
  </si>
  <si>
    <t xml:space="preserve">Tab 5 - Project Outputs - 2025/26 H1 Project Specific Custom Output 10 </t>
  </si>
  <si>
    <t xml:space="preserve">Tab 5 - Project Outputs - 2025/26 H2 Project Specific Custom Output 10 </t>
  </si>
  <si>
    <t>Tab 5 - Project Outputs - 2025/26 Total Project Specific Custom Output 10</t>
  </si>
  <si>
    <t>Tab 5 - Project Outputs - Project Specific Custom Output 10 Beyond April 2026</t>
  </si>
  <si>
    <t>Tab 5 - Project Outputs - Project Specific Custom Output 10 Grand Total</t>
  </si>
  <si>
    <t>Tab 6 - Outcomes: Section A - Outcomes Confirmation</t>
  </si>
  <si>
    <t>Tab 6 - Outcomes: Section B - Outcome 1 - Indicator Name</t>
  </si>
  <si>
    <t>Tab 6 - Outcomes: Section B - Outcome 1 - Unit of Measurment</t>
  </si>
  <si>
    <t xml:space="preserve">Tab 6 - Outcomes: Section B - Outcome 1 - Relevant Projects </t>
  </si>
  <si>
    <t>Tab 6 - Outcomes: Section B - Outcome 1 - Geography</t>
  </si>
  <si>
    <t>Tab 6 - Outcomes: Section B - Outcome 1 - FY 20/21</t>
  </si>
  <si>
    <t>Tab 6 - Outcomes: Section B - Outcome 1 - FY 21/22</t>
  </si>
  <si>
    <t>Tab 6 - Outcomes: Section B - Outcome 1 - FY 22/23</t>
  </si>
  <si>
    <t>Tab 6 - Outcomes: Section B - Outcome 1 - FY 23/24</t>
  </si>
  <si>
    <t>Tab 6 - Outcomes: Section B - Outcome 1 - FY 24/25</t>
  </si>
  <si>
    <t>Tab 6 - Outcomes: Section B - Outcome 1 - FY 25/26</t>
  </si>
  <si>
    <t>Tab 6 - Outcomes: Section B - Outcome 1 - FY 26/27</t>
  </si>
  <si>
    <t>Tab 6 - Outcomes: Section B - Outcome 1 - FY 27/28</t>
  </si>
  <si>
    <t>Tab 6 - Outcomes: Section B - Outcome 1 - FY 28/29</t>
  </si>
  <si>
    <t>Tab 6 - Outcomes: Section B - Outcome 1 - FY 29/30</t>
  </si>
  <si>
    <t>Tab 6 - Outcomes: Section B - Outcome 1 - Higher Frequency</t>
  </si>
  <si>
    <t>Tab 6 - Outcomes: Section B - Outcome 2 - Indicator Name</t>
  </si>
  <si>
    <t>Tab 6 - Outcomes: Section B - Outcome 2 - Unit of Measurment</t>
  </si>
  <si>
    <t xml:space="preserve">Tab 6 - Outcomes: Section B - Outcome 2 - Relevant Projects </t>
  </si>
  <si>
    <t>Tab 6 - Outcomes: Section B - Outcome 2 - Geography</t>
  </si>
  <si>
    <t>Tab 6 - Outcomes: Section B - Outcome 2 - FY 20/21</t>
  </si>
  <si>
    <t>Tab 6 - Outcomes: Section B - Outcome 2 - FY 21/22</t>
  </si>
  <si>
    <t>Tab 6 - Outcomes: Section B - Outcome 2 - FY 22/23</t>
  </si>
  <si>
    <t>Tab 6 - Outcomes: Section B - Outcome 2 - FY 23/24</t>
  </si>
  <si>
    <t>Tab 6 - Outcomes: Section B - Outcome 2 - FY 24/25</t>
  </si>
  <si>
    <t>Tab 6 - Outcomes: Section B - Outcome 2 - FY 25/26</t>
  </si>
  <si>
    <t>Tab 6 - Outcomes: Section B - Outcome 2 - FY 26/27</t>
  </si>
  <si>
    <t>Tab 6 - Outcomes: Section B - Outcome 2 - FY 27/28</t>
  </si>
  <si>
    <t>Tab 6 - Outcomes: Section B - Outcome 2 - FY 28/29</t>
  </si>
  <si>
    <t>Tab 6 - Outcomes: Section B - Outcome 2 - FY 29/30</t>
  </si>
  <si>
    <t>Tab 6 - Outcomes: Section B - Outcome 2 - Higher Frequency</t>
  </si>
  <si>
    <t>Tab 6 - Outcomes: Section B - Outcome 3 - Indicator Name</t>
  </si>
  <si>
    <t>Tab 6 - Outcomes: Section B - Outcome 3 - Unit of Measurment</t>
  </si>
  <si>
    <t xml:space="preserve">Tab 6 - Outcomes: Section B - Outcome 3 - Relevant Projects </t>
  </si>
  <si>
    <t>Tab 6 - Outcomes: Section B - Outcome 3 - Geography</t>
  </si>
  <si>
    <t>Tab 6 - Outcomes: Section B - Outcome 3 - FY 20/21</t>
  </si>
  <si>
    <t>Tab 6 - Outcomes: Section B - Outcome 3 - FY 21/22</t>
  </si>
  <si>
    <t>Tab 6 - Outcomes: Section B - Outcome 3 - FY 22/23</t>
  </si>
  <si>
    <t>Tab 6 - Outcomes: Section B - Outcome 3 - FY 23/24</t>
  </si>
  <si>
    <t>Tab 6 - Outcomes: Section B - Outcome 3 - FY 24/25</t>
  </si>
  <si>
    <t>Tab 6 - Outcomes: Section B - Outcome 3 - FY 25/26</t>
  </si>
  <si>
    <t>Tab 6 - Outcomes: Section B - Outcome 3 - FY 26/27</t>
  </si>
  <si>
    <t>Tab 6 - Outcomes: Section B - Outcome 3 - FY 27/28</t>
  </si>
  <si>
    <t>Tab 6 - Outcomes: Section B - Outcome 3 - FY 28/29</t>
  </si>
  <si>
    <t>Tab 6 - Outcomes: Section B - Outcome 3 - FY 29/30</t>
  </si>
  <si>
    <t>Tab 6 - Outcomes: Section B - Outcome 3 - Higher Frequency</t>
  </si>
  <si>
    <t>Tab 6 - Outcomes: Section B - Outcome 4 - Indicator Name</t>
  </si>
  <si>
    <t>Tab 6 - Outcomes: Section B - Outcome 4 - Unit of Measurment</t>
  </si>
  <si>
    <t xml:space="preserve">Tab 6 - Outcomes: Section B - Outcome 4 - Relevant Projects </t>
  </si>
  <si>
    <t>Tab 6 - Outcomes: Section B - Outcome 4 - Geography</t>
  </si>
  <si>
    <t>Tab 6 - Outcomes: Section B - Outcome 4 - FY 20/21</t>
  </si>
  <si>
    <t>Tab 6 - Outcomes: Section B - Outcome 4 - FY 21/22</t>
  </si>
  <si>
    <t>Tab 6 - Outcomes: Section B - Outcome 4 - FY 22/23</t>
  </si>
  <si>
    <t>Tab 6 - Outcomes: Section B - Outcome 4 - FY 23/24</t>
  </si>
  <si>
    <t>Tab 6 - Outcomes: Section B - Outcome 4 - FY 24/25</t>
  </si>
  <si>
    <t>Tab 6 - Outcomes: Section B - Outcome 4 - FY 25/26</t>
  </si>
  <si>
    <t>Tab 6 - Outcomes: Section B - Outcome 4 - FY 26/27</t>
  </si>
  <si>
    <t>Tab 6 - Outcomes: Section B - Outcome 4 - FY 27/28</t>
  </si>
  <si>
    <t>Tab 6 - Outcomes: Section B - Outcome 4 - FY 28/29</t>
  </si>
  <si>
    <t>Tab 6 - Outcomes: Section B - Outcome 4 - FY 29/30</t>
  </si>
  <si>
    <t>Tab 6 - Outcomes: Section B - Outcome 4 - Higher Frequency</t>
  </si>
  <si>
    <t>Tab 6 - Outcomes: Section B - Outcome 5 - Indicator Name</t>
  </si>
  <si>
    <t>Tab 6 - Outcomes: Section B - Outcome 5 - Unit of Measurment</t>
  </si>
  <si>
    <t xml:space="preserve">Tab 6 - Outcomes: Section B - Outcome 5 - Relevant Projects </t>
  </si>
  <si>
    <t>Tab 6 - Outcomes: Section B - Outcome 5 - Geography</t>
  </si>
  <si>
    <t>Tab 6 - Outcomes: Section B - Outcome 5 - FY 20/21</t>
  </si>
  <si>
    <t>Tab 6 - Outcomes: Section B - Outcome 5 - FY 21/22</t>
  </si>
  <si>
    <t>Tab 6 - Outcomes: Section B - Outcome 5 - FY 22/23</t>
  </si>
  <si>
    <t>Tab 6 - Outcomes: Section B - Outcome 5 - FY 23/24</t>
  </si>
  <si>
    <t>Tab 6 - Outcomes: Section B - Outcome 5 - FY 24/25</t>
  </si>
  <si>
    <t>Tab 6 - Outcomes: Section B - Outcome 5 - FY 25/26</t>
  </si>
  <si>
    <t>Tab 6 - Outcomes: Section B - Outcome 5 - FY 26/27</t>
  </si>
  <si>
    <t>Tab 6 - Outcomes: Section B - Outcome 5 - FY 27/28</t>
  </si>
  <si>
    <t>Tab 6 - Outcomes: Section B - Outcome 5 - FY 28/29</t>
  </si>
  <si>
    <t>Tab 6 - Outcomes: Section B - Outcome 5 - FY 29/30</t>
  </si>
  <si>
    <t>Tab 6 - Outcomes: Section B - Outcome 5 - Higher Frequency</t>
  </si>
  <si>
    <t>Tab 6 - Outcomes: Section B - Outcome 6 - Indicator Name</t>
  </si>
  <si>
    <t>Tab 6 - Outcomes: Section B - Outcome 6 - Unit of Measurment</t>
  </si>
  <si>
    <t xml:space="preserve">Tab 6 - Outcomes: Section B - Outcome 6 - Relevant Projects </t>
  </si>
  <si>
    <t>Tab 6 - Outcomes: Section B - Outcome 6 - Geography</t>
  </si>
  <si>
    <t>Tab 6 - Outcomes: Section B - Outcome 6 - FY 20/21</t>
  </si>
  <si>
    <t>Tab 6 - Outcomes: Section B - Outcome 6 - FY 21/22</t>
  </si>
  <si>
    <t>Tab 6 - Outcomes: Section B - Outcome 6 - FY 22/23</t>
  </si>
  <si>
    <t>Tab 6 - Outcomes: Section B - Outcome 6 - FY 23/24</t>
  </si>
  <si>
    <t>Tab 6 - Outcomes: Section B - Outcome 6 - FY 24/25</t>
  </si>
  <si>
    <t>Tab 6 - Outcomes: Section B - Outcome 6 - FY 25/26</t>
  </si>
  <si>
    <t>Tab 6 - Outcomes: Section B - Outcome 6 - FY 26/27</t>
  </si>
  <si>
    <t>Tab 6 - Outcomes: Section B - Outcome 6 - FY 27/28</t>
  </si>
  <si>
    <t>Tab 6 - Outcomes: Section B - Outcome 6 - FY 28/29</t>
  </si>
  <si>
    <t>Tab 6 - Outcomes: Section B - Outcome 6 - FY 29/30</t>
  </si>
  <si>
    <t>Tab 6 - Outcomes: Section B - Outcome 6 - Higher Frequency</t>
  </si>
  <si>
    <t>Tab 6 - Outcomes: Section B - Outcome 7 - Indicator Name</t>
  </si>
  <si>
    <t>Tab 6 - Outcomes: Section B - Outcome 7 - Unit of Measurment</t>
  </si>
  <si>
    <t xml:space="preserve">Tab 6 - Outcomes: Section B - Outcome 7 - Relevant Projects </t>
  </si>
  <si>
    <t>Tab 6 - Outcomes: Section B - Outcome 7 - Geography</t>
  </si>
  <si>
    <t>Tab 6 - Outcomes: Section B - Outcome 7 - FY 20/21</t>
  </si>
  <si>
    <t>Tab 6 - Outcomes: Section B - Outcome 7 - FY 21/22</t>
  </si>
  <si>
    <t>Tab 6 - Outcomes: Section B - Outcome 7 - FY 22/23</t>
  </si>
  <si>
    <t>Tab 6 - Outcomes: Section B - Outcome 7 - FY 23/24</t>
  </si>
  <si>
    <t>Tab 6 - Outcomes: Section B - Outcome 7 - FY 24/25</t>
  </si>
  <si>
    <t>Tab 6 - Outcomes: Section B - Outcome 7 - FY 25/26</t>
  </si>
  <si>
    <t>Tab 6 - Outcomes: Section B - Outcome 7 - FY 26/27</t>
  </si>
  <si>
    <t>Tab 6 - Outcomes: Section B - Outcome 7 - FY 27/28</t>
  </si>
  <si>
    <t>Tab 6 - Outcomes: Section B - Outcome 7 - FY 28/29</t>
  </si>
  <si>
    <t>Tab 6 - Outcomes: Section B - Outcome 7 - FY 29/30</t>
  </si>
  <si>
    <t>Tab 6 - Outcomes: Section B - Outcome 8 - Indicator Name</t>
  </si>
  <si>
    <t>Tab 6 - Outcomes: Section B - Outcome 8 - Unit of Measurment</t>
  </si>
  <si>
    <t xml:space="preserve">Tab 6 - Outcomes: Section B - Outcome 8 - Relevant Projects </t>
  </si>
  <si>
    <t>Tab 6 - Outcomes: Section B - Outcome 8 - Geography</t>
  </si>
  <si>
    <t>Tab 6 - Outcomes: Section B - Outcome 8 - FY 20/21</t>
  </si>
  <si>
    <t>Tab 6 - Outcomes: Section B - Outcome 8 - FY 21/22</t>
  </si>
  <si>
    <t>Tab 6 - Outcomes: Section B - Outcome 8 - FY 22/23</t>
  </si>
  <si>
    <t>Tab 6 - Outcomes: Section B - Outcome 8 - FY 23/24</t>
  </si>
  <si>
    <t>Tab 6 - Outcomes: Section B - Outcome 8 - FY 24/25</t>
  </si>
  <si>
    <t>Tab 6 - Outcomes: Section B - Outcome 8 - FY 25/26</t>
  </si>
  <si>
    <t>Tab 6 - Outcomes: Section B - Outcome 8 - FY 26/27</t>
  </si>
  <si>
    <t>Tab 6 - Outcomes: Section B - Outcome 8 - FY 27/28</t>
  </si>
  <si>
    <t>Tab 6 - Outcomes: Section B - Outcome 8 - FY 28/29</t>
  </si>
  <si>
    <t>Tab 6 - Outcomes: Section B - Outcome 8 - FY 29/30</t>
  </si>
  <si>
    <t>Tab 6 - Outcomes: Section B - Outcome 8 - Higher Frequency</t>
  </si>
  <si>
    <t>Tab 6 - Outcomes: Section B - Outcome 9 - Indicator Name</t>
  </si>
  <si>
    <t>Tab 6 - Outcomes: Section B - Outcome 9 - Unit of Measurment</t>
  </si>
  <si>
    <t xml:space="preserve">Tab 6 - Outcomes: Section B - Outcome 9 - Relevant Projects </t>
  </si>
  <si>
    <t>Tab 6 - Outcomes: Section B - Outcome 9 - Geography</t>
  </si>
  <si>
    <t>Tab 6 - Outcomes: Section B - Outcome 9 - FY 20/21</t>
  </si>
  <si>
    <t>Tab 6 - Outcomes: Section B - Outcome 9 - FY 21/22</t>
  </si>
  <si>
    <t>Tab 6 - Outcomes: Section B - Outcome 9 - FY 22/23</t>
  </si>
  <si>
    <t>Tab 6 - Outcomes: Section B - Outcome 9 - FY 23/24</t>
  </si>
  <si>
    <t>Tab 6 - Outcomes: Section B - Outcome 9 - FY 24/25</t>
  </si>
  <si>
    <t>Tab 6 - Outcomes: Section B - Outcome 9 - FY 25/26</t>
  </si>
  <si>
    <t>Tab 6 - Outcomes: Section B - Outcome 9 - FY 26/27</t>
  </si>
  <si>
    <t>Tab 6 - Outcomes: Section B - Outcome 9 - FY 27/28</t>
  </si>
  <si>
    <t>Tab 6 - Outcomes: Section B - Outcome 9 - FY 28/29</t>
  </si>
  <si>
    <t>Tab 6 - Outcomes: Section B - Outcome 9 - FY 29/30</t>
  </si>
  <si>
    <t>Tab 6 - Outcomes: Section B - Outcome 9 - Higher Frequency</t>
  </si>
  <si>
    <t>Tab 6 - Outcomes: Section B - Outcome 10 - Indicator Name</t>
  </si>
  <si>
    <t>Tab 6 - Outcomes: Section B - Outcome 10 - Unit of Measurment</t>
  </si>
  <si>
    <t xml:space="preserve">Tab 6 - Outcomes: Section B - Outcome 10 - Relevant Projects </t>
  </si>
  <si>
    <t>Tab 6 - Outcomes: Section B - Outcome 10 - Geography</t>
  </si>
  <si>
    <t>Tab 6 - Outcomes: Section B - Outcome 10 - FY 20/21</t>
  </si>
  <si>
    <t>Tab 6 - Outcomes: Section B - Outcome 10 - FY 21/22</t>
  </si>
  <si>
    <t>Tab 6 - Outcomes: Section B - Outcome 10 - FY 22/23</t>
  </si>
  <si>
    <t>Tab 6 - Outcomes: Section B - Outcome 10 - FY 23/24</t>
  </si>
  <si>
    <t>Tab 6 - Outcomes: Section B - Outcome 10 - FY 24/25</t>
  </si>
  <si>
    <t>Tab 6 - Outcomes: Section B - Outcome 10 - FY 25/26</t>
  </si>
  <si>
    <t>Tab 6 - Outcomes: Section B - Outcome 10 - FY 26/27</t>
  </si>
  <si>
    <t>Tab 6 - Outcomes: Section B - Outcome 10 - FY 27/28</t>
  </si>
  <si>
    <t>Tab 6 - Outcomes: Section B - Outcome 10 - FY 28/29</t>
  </si>
  <si>
    <t>Tab 6 - Outcomes: Section B - Outcome 10 - FY 29/30</t>
  </si>
  <si>
    <t>Tab 6 - Outcomes: Section B - Outcome 10 - Higher Frequency</t>
  </si>
  <si>
    <t>Tab 6 - Outcomes: Section B - Outcome 11 - Indicator Name</t>
  </si>
  <si>
    <t>Tab 6 - Outcomes: Section B - Outcome 11 - Unit of Measurment</t>
  </si>
  <si>
    <t xml:space="preserve">Tab 6 - Outcomes: Section B - Outcome 11 - Relevant Projects </t>
  </si>
  <si>
    <t>Tab 6 - Outcomes: Section B - Outcome 11 - Geography</t>
  </si>
  <si>
    <t>Tab 6 - Outcomes: Section B - Outcome 11 - FY 20/21</t>
  </si>
  <si>
    <t>Tab 6 - Outcomes: Section B - Outcome 11 - FY 21/22</t>
  </si>
  <si>
    <t>Tab 6 - Outcomes: Section B - Outcome 11 - FY 22/23</t>
  </si>
  <si>
    <t>Tab 6 - Outcomes: Section B - Outcome 11 - FY 23/24</t>
  </si>
  <si>
    <t>Tab 6 - Outcomes: Section B - Outcome 11 - FY 24/25</t>
  </si>
  <si>
    <t>Tab 6 - Outcomes: Section B - Outcome 11 - FY 25/26</t>
  </si>
  <si>
    <t>Tab 6 - Outcomes: Section B - Outcome 11 - FY 26/27</t>
  </si>
  <si>
    <t>Tab 6 - Outcomes: Section B - Outcome 11 - FY 27/28</t>
  </si>
  <si>
    <t>Tab 6 - Outcomes: Section B - Outcome 11 - FY 28/29</t>
  </si>
  <si>
    <t>Tab 6 - Outcomes: Section B - Outcome 11 - FY 29/30</t>
  </si>
  <si>
    <t>Tab 6 - Outcomes: Section B - Outcome 11 - Higher Frequency</t>
  </si>
  <si>
    <t>Tab 6 - Outcomes: Section B - Outcome 12 - Indicator Name</t>
  </si>
  <si>
    <t>Tab 6 - Outcomes: Section B - Outcome 12 - Unit of Measurment</t>
  </si>
  <si>
    <t xml:space="preserve">Tab 6 - Outcomes: Section B - Outcome 12 - Relevant Projects </t>
  </si>
  <si>
    <t>Tab 6 - Outcomes: Section B - Outcome 12 - Geography</t>
  </si>
  <si>
    <t>Tab 6 - Outcomes: Section B - Outcome 12 - FY 20/21</t>
  </si>
  <si>
    <t>Tab 6 - Outcomes: Section B - Outcome 12 - FY 21/22</t>
  </si>
  <si>
    <t>Tab 6 - Outcomes: Section B - Outcome 12 - FY 22/23</t>
  </si>
  <si>
    <t>Tab 6 - Outcomes: Section B - Outcome 12 - FY 23/24</t>
  </si>
  <si>
    <t>Tab 6 - Outcomes: Section B - Outcome 12 - FY 24/25</t>
  </si>
  <si>
    <t>Tab 6 - Outcomes: Section B - Outcome 12 - FY 25/26</t>
  </si>
  <si>
    <t>Tab 6 - Outcomes: Section B - Outcome 12 - FY 26/27</t>
  </si>
  <si>
    <t>Tab 6 - Outcomes: Section B - Outcome 12 - FY 27/28</t>
  </si>
  <si>
    <t>Tab 6 - Outcomes: Section B - Outcome 12 - FY 28/29</t>
  </si>
  <si>
    <t>Tab 6 - Outcomes: Section B - Outcome 12 - FY 29/30</t>
  </si>
  <si>
    <t>Tab 6 - Outcomes: Section B - Outcome 12 - Higher Frequency</t>
  </si>
  <si>
    <t>Tab 6 - Outcomes: Section B - Outcome 13 - Indicator Name</t>
  </si>
  <si>
    <t>Tab 6 - Outcomes: Section B - Outcome 13 - Unit of Measurment</t>
  </si>
  <si>
    <t xml:space="preserve">Tab 6 - Outcomes: Section B - Outcome 13 - Relevant Projects </t>
  </si>
  <si>
    <t>Tab 6 - Outcomes: Section B - Outcome 13 - Geography</t>
  </si>
  <si>
    <t>Tab 6 - Outcomes: Section B - Outcome 13 - FY 20/21</t>
  </si>
  <si>
    <t>Tab 6 - Outcomes: Section B - Outcome 13 - FY 21/22</t>
  </si>
  <si>
    <t>Tab 6 - Outcomes: Section B - Outcome 13 - FY 22/23</t>
  </si>
  <si>
    <t>Tab 6 - Outcomes: Section B - Outcome 13 - FY 23/24</t>
  </si>
  <si>
    <t>Tab 6 - Outcomes: Section B - Outcome 13 - FY 24/25</t>
  </si>
  <si>
    <t>Tab 6 - Outcomes: Section B - Outcome 13 - FY 25/26</t>
  </si>
  <si>
    <t>Tab 6 - Outcomes: Section B - Outcome 13 - FY 26/27</t>
  </si>
  <si>
    <t>Tab 6 - Outcomes: Section B - Outcome 13 - FY 27/28</t>
  </si>
  <si>
    <t>Tab 6 - Outcomes: Section B - Outcome 13 - FY 28/29</t>
  </si>
  <si>
    <t>Tab 6 - Outcomes: Section B - Outcome 13 - FY 29/30</t>
  </si>
  <si>
    <t>Tab 6 - Outcomes: Section B - Outcome 13 - Higher Frequency</t>
  </si>
  <si>
    <t>Tab 6 - Outcomes: Section B - Outcome 14 - Indicator Name</t>
  </si>
  <si>
    <t>Tab 6 - Outcomes: Section B - Outcome 14 - Unit of Measurment</t>
  </si>
  <si>
    <t xml:space="preserve">Tab 6 - Outcomes: Section B - Outcome 14 - Relevant Projects </t>
  </si>
  <si>
    <t>Tab 6 - Outcomes: Section B - Outcome 14 - Geography</t>
  </si>
  <si>
    <t>Tab 6 - Outcomes: Section B - Outcome 14 - FY 20/21</t>
  </si>
  <si>
    <t>Tab 6 - Outcomes: Section B - Outcome 14 - FY 21/22</t>
  </si>
  <si>
    <t>Tab 6 - Outcomes: Section B - Outcome 14 - FY 22/23</t>
  </si>
  <si>
    <t>Tab 6 - Outcomes: Section B - Outcome 14 - FY 23/24</t>
  </si>
  <si>
    <t>Tab 6 - Outcomes: Section B - Outcome 14 - FY 24/25</t>
  </si>
  <si>
    <t>Tab 6 - Outcomes: Section B - Outcome 14 - FY 25/26</t>
  </si>
  <si>
    <t>Tab 6 - Outcomes: Section B - Outcome 14 - FY 26/27</t>
  </si>
  <si>
    <t>Tab 6 - Outcomes: Section B - Outcome 14 - FY 27/28</t>
  </si>
  <si>
    <t>Tab 6 - Outcomes: Section B - Outcome 14 - FY 28/29</t>
  </si>
  <si>
    <t>Tab 6 - Outcomes: Section B - Outcome 14 - FY 29/30</t>
  </si>
  <si>
    <t>Tab 6 - Outcomes: Section B - Outcome 14 - Higher Frequency</t>
  </si>
  <si>
    <t>Tab 6 - Outcomes: Section B - Outcome 15 - Indicator Name</t>
  </si>
  <si>
    <t>Tab 6 - Outcomes: Section B - Outcome 15 - Unit of Measurment</t>
  </si>
  <si>
    <t xml:space="preserve">Tab 6 - Outcomes: Section B - Outcome 15 - Relevant Projects </t>
  </si>
  <si>
    <t>Tab 6 - Outcomes: Section B - Outcome 15 - Geography</t>
  </si>
  <si>
    <t>Tab 6 - Outcomes: Section B - Outcome 15 - FY 20/21</t>
  </si>
  <si>
    <t>Tab 6 - Outcomes: Section B - Outcome 15 - FY 21/22</t>
  </si>
  <si>
    <t>Tab 6 - Outcomes: Section B - Outcome 15 - FY 22/23</t>
  </si>
  <si>
    <t>Tab 6 - Outcomes: Section B - Outcome 15 - FY 23/24</t>
  </si>
  <si>
    <t>Tab 6 - Outcomes: Section B - Outcome 15 - FY 24/25</t>
  </si>
  <si>
    <t>Tab 6 - Outcomes: Section B - Outcome 15 - FY 25/26</t>
  </si>
  <si>
    <t>Tab 6 - Outcomes: Section B - Outcome 15 - FY 26/27</t>
  </si>
  <si>
    <t>Tab 6 - Outcomes: Section B - Outcome 15 - FY 27/28</t>
  </si>
  <si>
    <t>Tab 6 - Outcomes: Section B - Outcome 15 - FY 28/29</t>
  </si>
  <si>
    <t>Tab 6 - Outcomes: Section B - Outcome 15 - FY 29/30</t>
  </si>
  <si>
    <t>Tab 6 - Outcomes: Section B - Outcome 15 - Higher Frequency</t>
  </si>
  <si>
    <t>Tab 6 - Outcomes: Section B - Outcome 16 - Indicator Name</t>
  </si>
  <si>
    <t>Tab 6 - Outcomes: Section B - Outcome 16 - Unit of Measurment</t>
  </si>
  <si>
    <t xml:space="preserve">Tab 6 - Outcomes: Section B - Outcome 16 - Relevant Projects </t>
  </si>
  <si>
    <t>Tab 6 - Outcomes: Section B - Outcome 16 - Geography</t>
  </si>
  <si>
    <t>Tab 6 - Outcomes: Section B - Outcome 16 - FY 20/21</t>
  </si>
  <si>
    <t>Tab 6 - Outcomes: Section B - Outcome 16 - FY 21/22</t>
  </si>
  <si>
    <t>Tab 6 - Outcomes: Section B - Outcome 16 - FY 22/23</t>
  </si>
  <si>
    <t>Tab 6 - Outcomes: Section B - Outcome 16 - FY 23/24</t>
  </si>
  <si>
    <t>Tab 6 - Outcomes: Section B - Outcome 16 - FY 24/25</t>
  </si>
  <si>
    <t>Tab 6 - Outcomes: Section B - Outcome 16 - FY 25/26</t>
  </si>
  <si>
    <t>Tab 6 - Outcomes: Section B - Outcome 16 - FY 26/27</t>
  </si>
  <si>
    <t>Tab 6 - Outcomes: Section B - Outcome 16 - FY 27/28</t>
  </si>
  <si>
    <t>Tab 6 - Outcomes: Section B - Outcome 16 - FY 28/29</t>
  </si>
  <si>
    <t>Tab 6 - Outcomes: Section B - Outcome 16 - FY 29/30</t>
  </si>
  <si>
    <t>Tab 6 - Outcomes: Section B - Outcome 16 - Higher Frequency</t>
  </si>
  <si>
    <t>Tab 6 - Outcomes: Section B - Outcome 17 - Indicator Name</t>
  </si>
  <si>
    <t>Tab 6 - Outcomes: Section B - Outcome 17 - Unit of Measurment</t>
  </si>
  <si>
    <t xml:space="preserve">Tab 6 - Outcomes: Section B - Outcome 17 - Relevant Projects </t>
  </si>
  <si>
    <t>Tab 6 - Outcomes: Section B - Outcome 17 - Geography</t>
  </si>
  <si>
    <t>Tab 6 - Outcomes: Section B - Outcome 17 - FY 20/21</t>
  </si>
  <si>
    <t>Tab 6 - Outcomes: Section B - Outcome 17 - FY 21/22</t>
  </si>
  <si>
    <t>Tab 6 - Outcomes: Section B - Outcome 17 - FY 22/23</t>
  </si>
  <si>
    <t>Tab 6 - Outcomes: Section B - Outcome 17 - FY 23/24</t>
  </si>
  <si>
    <t>Tab 6 - Outcomes: Section B - Outcome 17 - FY 24/25</t>
  </si>
  <si>
    <t>Tab 6 - Outcomes: Section B - Outcome 17 - FY 25/26</t>
  </si>
  <si>
    <t>Tab 6 - Outcomes: Section B - Outcome 17 - FY 26/27</t>
  </si>
  <si>
    <t>Tab 6 - Outcomes: Section B - Outcome 17 - FY 27/28</t>
  </si>
  <si>
    <t>Tab 6 - Outcomes: Section B - Outcome 17 - FY 28/29</t>
  </si>
  <si>
    <t>Tab 6 - Outcomes: Section B - Outcome 17 - FY 29/30</t>
  </si>
  <si>
    <t>Tab 6 - Outcomes: Section B - Outcome 17 - Higher Frequency</t>
  </si>
  <si>
    <t>Tab 6 - Outcomes: Section B - Outcome 18 - Indicator Name</t>
  </si>
  <si>
    <t>Tab 6 - Outcomes: Section B - Outcome 18 - Unit of Measurment</t>
  </si>
  <si>
    <t xml:space="preserve">Tab 6 - Outcomes: Section B - Outcome 18 - Relevant Projects </t>
  </si>
  <si>
    <t>Tab 6 - Outcomes: Section B - Outcome 18 - Geography</t>
  </si>
  <si>
    <t>Tab 6 - Outcomes: Section B - Outcome 18 - FY 20/21</t>
  </si>
  <si>
    <t>Tab 6 - Outcomes: Section B - Outcome 18 - FY 21/22</t>
  </si>
  <si>
    <t>Tab 6 - Outcomes: Section B - Outcome 18 - FY 22/23</t>
  </si>
  <si>
    <t>Tab 6 - Outcomes: Section B - Outcome 18 - FY 23/24</t>
  </si>
  <si>
    <t>Tab 6 - Outcomes: Section B - Outcome 18 - FY 24/25</t>
  </si>
  <si>
    <t>Tab 6 - Outcomes: Section B - Outcome 18 - FY 25/26</t>
  </si>
  <si>
    <t>Tab 6 - Outcomes: Section B - Outcome 18 - FY 26/27</t>
  </si>
  <si>
    <t>Tab 6 - Outcomes: Section B - Outcome 18 - FY 27/28</t>
  </si>
  <si>
    <t>Tab 6 - Outcomes: Section B - Outcome 18 - FY 28/29</t>
  </si>
  <si>
    <t>Tab 6 - Outcomes: Section B - Outcome 18 - FY 29/30</t>
  </si>
  <si>
    <t>Tab 6 - Outcomes: Section B - Outcome 18 - Higher Frequency</t>
  </si>
  <si>
    <t>Tab 6 - Outcomes: Section B - Outcome 19 - Indicator Name</t>
  </si>
  <si>
    <t>Tab 6 - Outcomes: Section B - Outcome 19 - Unit of Measurment</t>
  </si>
  <si>
    <t xml:space="preserve">Tab 6 - Outcomes: Section B - Outcome 19 - Relevant Projects </t>
  </si>
  <si>
    <t>Tab 6 - Outcomes: Section B - Outcome 19 - Geography</t>
  </si>
  <si>
    <t>Tab 6 - Outcomes: Section B - Outcome 19 - FY 20/21</t>
  </si>
  <si>
    <t>Tab 6 - Outcomes: Section B - Outcome 19 - FY 21/22</t>
  </si>
  <si>
    <t>Tab 6 - Outcomes: Section B - Outcome 19 - FY 22/23</t>
  </si>
  <si>
    <t>Tab 6 - Outcomes: Section B - Outcome 19 - FY 23/24</t>
  </si>
  <si>
    <t>Tab 6 - Outcomes: Section B - Outcome 19 - FY 24/25</t>
  </si>
  <si>
    <t>Tab 6 - Outcomes: Section B - Outcome 19 - FY 25/26</t>
  </si>
  <si>
    <t>Tab 6 - Outcomes: Section B - Outcome 19 - FY 26/27</t>
  </si>
  <si>
    <t>Tab 6 - Outcomes: Section B - Outcome 19 - FY 27/28</t>
  </si>
  <si>
    <t>Tab 6 - Outcomes: Section B - Outcome 19 - FY 28/29</t>
  </si>
  <si>
    <t>Tab 6 - Outcomes: Section B - Outcome 19 - FY 29/30</t>
  </si>
  <si>
    <t>Tab 6 - Outcomes: Section B - Outcome 19 - Higher Frequency</t>
  </si>
  <si>
    <t>Tab 6 - Outcomes: Section B - Outcome 20 - Indicator Name</t>
  </si>
  <si>
    <t>Tab 6 - Outcomes: Section B - Outcome 20 - Unit of Measurment</t>
  </si>
  <si>
    <t xml:space="preserve">Tab 6 - Outcomes: Section B - Outcome 20 - Relevant Projects </t>
  </si>
  <si>
    <t>Tab 6 - Outcomes: Section B - Outcome 20 - Geography</t>
  </si>
  <si>
    <t>Tab 6 - Outcomes: Section B - Outcome 20 - FY 20/21</t>
  </si>
  <si>
    <t>Tab 6 - Outcomes: Section B - Outcome 20 - FY 21/22</t>
  </si>
  <si>
    <t>Tab 6 - Outcomes: Section B - Outcome 20 - FY 22/23</t>
  </si>
  <si>
    <t>Tab 6 - Outcomes: Section B - Outcome 20 - FY 23/24</t>
  </si>
  <si>
    <t>Tab 6 - Outcomes: Section B - Outcome 20 - FY 24/25</t>
  </si>
  <si>
    <t>Tab 6 - Outcomes: Section B - Outcome 20 - FY 25/26</t>
  </si>
  <si>
    <t>Tab 6 - Outcomes: Section B - Outcome 20 - FY 26/27</t>
  </si>
  <si>
    <t>Tab 6 - Outcomes: Section B - Outcome 20 - FY 27/28</t>
  </si>
  <si>
    <t>Tab 6 - Outcomes: Section B - Outcome 20 - FY 28/29</t>
  </si>
  <si>
    <t>Tab 6 - Outcomes: Section B - Outcome 20 - FY 29/30</t>
  </si>
  <si>
    <t>Tab 6 - Outcomes: Section B - Outcome 20 - Higher Frequency</t>
  </si>
  <si>
    <t>Tab 6 - Outcomes: Section B - Custom Outcome 1 - Indicator Name</t>
  </si>
  <si>
    <t>Tab 6 - Outcomes: Section B - Custom Outcome 1 - Unit of Measurment</t>
  </si>
  <si>
    <t xml:space="preserve">Tab 6 - Outcomes: Section B - Custom Outcome 1 - Relevant Projects </t>
  </si>
  <si>
    <t>Tab 6 - Outcomes: Section B - Custom Outcome 1 - Geography</t>
  </si>
  <si>
    <t>Tab 6 - Outcomes: Section B - Custom Outcome 1 - FY 20/21</t>
  </si>
  <si>
    <t>Tab 6 - Outcomes: Section B - Custom Outcome 1 - FY 21/22</t>
  </si>
  <si>
    <t>Tab 6 - Outcomes: Section B - Custom Outcome 1 - FY 22/23</t>
  </si>
  <si>
    <t>Tab 6 - Outcomes: Section B - Custom Outcome 1 - FY 23/24</t>
  </si>
  <si>
    <t>Tab 6 - Outcomes: Section B - Custom Outcome 1 - FY 24/25</t>
  </si>
  <si>
    <t>Tab 6 - Outcomes: Section B - Custom Outcome 1 - FY 25/26</t>
  </si>
  <si>
    <t>Tab 6 - Outcomes: Section B - Custom Outcome 1 - FY 26/27</t>
  </si>
  <si>
    <t>Tab 6 - Outcomes: Section B - Custom Outcome 1 - FY 27/28</t>
  </si>
  <si>
    <t>Tab 6 - Outcomes: Section B - Custom Outcome 1 - FY 28/29</t>
  </si>
  <si>
    <t>Tab 6 - Outcomes: Section B - Custom Outcome 1 - FY 29/30</t>
  </si>
  <si>
    <t>Tab 6 - Outcomes: Section B - Custom Outcome 1 - Higher Frequency</t>
  </si>
  <si>
    <t>Tab 6 - Outcomes: Section B - Custom Outcome 2 - Indicator Name</t>
  </si>
  <si>
    <t>Tab 6 - Outcomes: Section B - Custom Outcome 2 - Unit of Measurment</t>
  </si>
  <si>
    <t xml:space="preserve">Tab 6 - Outcomes: Section B - Custom Outcome 2 - Relevant Projects </t>
  </si>
  <si>
    <t>Tab 6 - Outcomes: Section B - Custom Outcome 2 - Geography</t>
  </si>
  <si>
    <t>Tab 6 - Outcomes: Section B - Custom Outcome 2 - FY 20/21</t>
  </si>
  <si>
    <t>Tab 6 - Outcomes: Section B - Custom Outcome 2 - FY 21/22</t>
  </si>
  <si>
    <t>Tab 6 - Outcomes: Section B - Custom Outcome 2 - FY 22/23</t>
  </si>
  <si>
    <t>Tab 6 - Outcomes: Section B - Custom Outcome 2 - FY 23/24</t>
  </si>
  <si>
    <t>Tab 6 - Outcomes: Section B - Custom Outcome 2 - FY 24/25</t>
  </si>
  <si>
    <t>Tab 6 - Outcomes: Section B - Custom Outcome 2 - FY 25/26</t>
  </si>
  <si>
    <t>Tab 6 - Outcomes: Section B - Custom Outcome 2 - FY 26/27</t>
  </si>
  <si>
    <t>Tab 6 - Outcomes: Section B - Custom Outcome 2 - FY 27/28</t>
  </si>
  <si>
    <t>Tab 6 - Outcomes: Section B - Custom Outcome 2 - FY 28/29</t>
  </si>
  <si>
    <t>Tab 6 - Outcomes: Section B - Custom Outcome 2 - FY 29/30</t>
  </si>
  <si>
    <t>Tab 6 - Outcomes: Section B - Custom Outcome 2 - Higher Frequency</t>
  </si>
  <si>
    <t>Tab 6 - Outcomes: Section B - Custom Outcome 3 - Indicator Name</t>
  </si>
  <si>
    <t>Tab 6 - Outcomes: Section B - Custom Outcome 3 - Unit of Measurment</t>
  </si>
  <si>
    <t xml:space="preserve">Tab 6 - Outcomes: Section B - Custom Outcome 3 - Relevant Projects </t>
  </si>
  <si>
    <t>Tab 6 - Outcomes: Section B - Custom Outcome 3 - Geography</t>
  </si>
  <si>
    <t>Tab 6 - Outcomes: Section B - Custom Outcome 3 - FY 20/21</t>
  </si>
  <si>
    <t>Tab 6 - Outcomes: Section B - Custom Outcome 3 - FY 21/22</t>
  </si>
  <si>
    <t>Tab 6 - Outcomes: Section B - Custom Outcome 3 - FY 22/23</t>
  </si>
  <si>
    <t>Tab 6 - Outcomes: Section B - Custom Outcome 3 - FY 23/24</t>
  </si>
  <si>
    <t>Tab 6 - Outcomes: Section B - Custom Outcome 3 - FY 24/25</t>
  </si>
  <si>
    <t>Tab 6 - Outcomes: Section B - Custom Outcome 3 - FY 25/26</t>
  </si>
  <si>
    <t>Tab 6 - Outcomes: Section B - Custom Outcome 3 - FY 26/27</t>
  </si>
  <si>
    <t>Tab 6 - Outcomes: Section B - Custom Outcome 3 - FY 27/28</t>
  </si>
  <si>
    <t>Tab 6 - Outcomes: Section B - Custom Outcome 3 - FY 28/29</t>
  </si>
  <si>
    <t>Tab 6 - Outcomes: Section B - Custom Outcome 3 - FY 29/30</t>
  </si>
  <si>
    <t>Tab 6 - Outcomes: Section B - Custom Outcome 3 - Higher Frequency</t>
  </si>
  <si>
    <t>Tab 6 - Outcomes: Section B - Custom Outcome 4 - Indicator Name</t>
  </si>
  <si>
    <t>Tab 6 - Outcomes: Section B - Custom Outcome 4 - Unit of Measurment</t>
  </si>
  <si>
    <t xml:space="preserve">Tab 6 - Outcomes: Section B - Custom Outcome 4 - Relevant Projects </t>
  </si>
  <si>
    <t>Tab 6 - Outcomes: Section B - Custom Outcome 4 - Geography</t>
  </si>
  <si>
    <t>Tab 6 - Outcomes: Section B - Custom Outcome 4 - FY 20/21</t>
  </si>
  <si>
    <t>Tab 6 - Outcomes: Section B - Custom Outcome 4 - FY 21/22</t>
  </si>
  <si>
    <t>Tab 6 - Outcomes: Section B - Custom Outcome 4 - FY 22/23</t>
  </si>
  <si>
    <t>Tab 6 - Outcomes: Section B - Custom Outcome 4 - FY 23/24</t>
  </si>
  <si>
    <t>Tab 6 - Outcomes: Section B - Custom Outcome 4 - FY 24/25</t>
  </si>
  <si>
    <t>Tab 6 - Outcomes: Section B - Custom Outcome 4 - FY 25/26</t>
  </si>
  <si>
    <t>Tab 6 - Outcomes: Section B - Custom Outcome 4 - FY 26/27</t>
  </si>
  <si>
    <t>Tab 6 - Outcomes: Section B - Custom Outcome 4 - FY 27/28</t>
  </si>
  <si>
    <t>Tab 6 - Outcomes: Section B - Custom Outcome 4 - FY 28/29</t>
  </si>
  <si>
    <t>Tab 6 - Outcomes: Section B - Custom Outcome 4 - FY 29/30</t>
  </si>
  <si>
    <t>Tab 6 - Outcomes: Section B - Custom Outcome 4 - Higher Frequency</t>
  </si>
  <si>
    <t>Tab 6 - Outcomes: Section B - Custom Outcome 5 - Indicator Name</t>
  </si>
  <si>
    <t>Tab 6 - Outcomes: Section B - Custom Outcome 5 - Unit of Measurment</t>
  </si>
  <si>
    <t xml:space="preserve">Tab 6 - Outcomes: Section B - Custom Outcome 5 - Relevant Projects </t>
  </si>
  <si>
    <t>Tab 6 - Outcomes: Section B - Custom Outcome 5 - Geography</t>
  </si>
  <si>
    <t>Tab 6 - Outcomes: Section B - Custom Outcome 5 - FY 20/21</t>
  </si>
  <si>
    <t>Tab 6 - Outcomes: Section B - Custom Outcome 5 - FY 21/22</t>
  </si>
  <si>
    <t>Tab 6 - Outcomes: Section B - Custom Outcome 5 - FY 22/23</t>
  </si>
  <si>
    <t>Tab 6 - Outcomes: Section B - Custom Outcome 5 - FY 23/24</t>
  </si>
  <si>
    <t>Tab 6 - Outcomes: Section B - Custom Outcome 5 - FY 24/25</t>
  </si>
  <si>
    <t>Tab 6 - Outcomes: Section B - Custom Outcome 5 - FY 25/26</t>
  </si>
  <si>
    <t>Tab 6 - Outcomes: Section B - Custom Outcome 5 - FY 26/27</t>
  </si>
  <si>
    <t>Tab 6 - Outcomes: Section B - Custom Outcome 5 - FY 27/28</t>
  </si>
  <si>
    <t>Tab 6 - Outcomes: Section B - Custom Outcome 5 - FY 28/29</t>
  </si>
  <si>
    <t>Tab 6 - Outcomes: Section B - Custom Outcome 5 - FY 29/30</t>
  </si>
  <si>
    <t>Tab 6 - Outcomes: Section B - Custom Outcome 5 - Higher Frequency</t>
  </si>
  <si>
    <t>Tab 6 - Outcomes: Section B - Custom Outcome 6 - Indicator Name</t>
  </si>
  <si>
    <t>Tab 6 - Outcomes: Section B - Custom Outcome 6 - Unit of Measurment</t>
  </si>
  <si>
    <t xml:space="preserve">Tab 6 - Outcomes: Section B - Custom Outcome 6 - Relevant Projects </t>
  </si>
  <si>
    <t>Tab 6 - Outcomes: Section B - Custom Outcome 6 - Geography</t>
  </si>
  <si>
    <t>Tab 6 - Outcomes: Section B - Custom Outcome 6 - FY 20/21</t>
  </si>
  <si>
    <t>Tab 6 - Outcomes: Section B - Custom Outcome 6 - FY 21/22</t>
  </si>
  <si>
    <t>Tab 6 - Outcomes: Section B - Custom Outcome 6 - FY 22/23</t>
  </si>
  <si>
    <t>Tab 6 - Outcomes: Section B - Custom Outcome 6 - FY 23/24</t>
  </si>
  <si>
    <t>Tab 6 - Outcomes: Section B - Custom Outcome 6 - FY 24/25</t>
  </si>
  <si>
    <t>Tab 6 - Outcomes: Section B - Custom Outcome 6 - FY 25/26</t>
  </si>
  <si>
    <t>Tab 6 - Outcomes: Section B - Custom Outcome 6 - FY 26/27</t>
  </si>
  <si>
    <t>Tab 6 - Outcomes: Section B - Custom Outcome 6 - FY 27/28</t>
  </si>
  <si>
    <t>Tab 6 - Outcomes: Section B - Custom Outcome 6 - FY 28/29</t>
  </si>
  <si>
    <t>Tab 6 - Outcomes: Section B - Custom Outcome 6 - FY 29/30</t>
  </si>
  <si>
    <t>Tab 6 - Outcomes: Section B - Custom Outcome 6 - Higher Frequency</t>
  </si>
  <si>
    <t>Tab 6 - Outcomes: Section B - Custom Outcome 7 - Indicator Name</t>
  </si>
  <si>
    <t>Tab 6 - Outcomes: Section B - Custom Outcome 7 - Unit of Measurment</t>
  </si>
  <si>
    <t xml:space="preserve">Tab 6 - Outcomes: Section B - Custom Outcome 7 - Relevant Projects </t>
  </si>
  <si>
    <t>Tab 6 - Outcomes: Section B - Custom Outcome 7 - Geography</t>
  </si>
  <si>
    <t>Tab 6 - Outcomes: Section B - Custom Outcome 7 - FY 20/21</t>
  </si>
  <si>
    <t>Tab 6 - Outcomes: Section B - Custom Outcome 7 - FY 21/22</t>
  </si>
  <si>
    <t>Tab 6 - Outcomes: Section B - Custom Outcome 7 - FY 22/23</t>
  </si>
  <si>
    <t>Tab 6 - Outcomes: Section B - Custom Outcome 7 - FY 23/24</t>
  </si>
  <si>
    <t>Tab 6 - Outcomes: Section B - Custom Outcome 7 - FY 24/25</t>
  </si>
  <si>
    <t>Tab 6 - Outcomes: Section B - Custom Outcome 7 - FY 25/26</t>
  </si>
  <si>
    <t>Tab 6 - Outcomes: Section B - Custom Outcome 7 - FY 26/27</t>
  </si>
  <si>
    <t>Tab 6 - Outcomes: Section B - Custom Outcome 7 - FY 27/28</t>
  </si>
  <si>
    <t>Tab 6 - Outcomes: Section B - Custom Outcome 7 - FY 28/29</t>
  </si>
  <si>
    <t>Tab 6 - Outcomes: Section B - Custom Outcome 7 - FY 29/30</t>
  </si>
  <si>
    <t>Tab 6 - Outcomes: Section B - Custom Outcome 7 - Higher Frequency</t>
  </si>
  <si>
    <t>Tab 6 - Outcomes: Section B - Custom Outcome 8 - Indicator Name</t>
  </si>
  <si>
    <t>Tab 6 - Outcomes: Section B - Custom Outcome 8 - Unit of Measurment</t>
  </si>
  <si>
    <t xml:space="preserve">Tab 6 - Outcomes: Section B - Custom Outcome 8 - Relevant Projects </t>
  </si>
  <si>
    <t>Tab 6 - Outcomes: Section B - Custom Outcome 8 - Geography</t>
  </si>
  <si>
    <t>Tab 6 - Outcomes: Section B - Custom Outcome 8 - FY 20/21</t>
  </si>
  <si>
    <t>Tab 6 - Outcomes: Section B - Custom Outcome 8 - FY 21/22</t>
  </si>
  <si>
    <t>Tab 6 - Outcomes: Section B - Custom Outcome 8 - FY 22/23</t>
  </si>
  <si>
    <t>Tab 6 - Outcomes: Section B - Custom Outcome 8 - FY 23/24</t>
  </si>
  <si>
    <t>Tab 6 - Outcomes: Section B - Custom Outcome 8 - FY 24/25</t>
  </si>
  <si>
    <t>Tab 6 - Outcomes: Section B - Custom Outcome 8 - FY 25/26</t>
  </si>
  <si>
    <t>Tab 6 - Outcomes: Section B - Custom Outcome 8 - FY 26/27</t>
  </si>
  <si>
    <t>Tab 6 - Outcomes: Section B - Custom Outcome 8 - FY 27/28</t>
  </si>
  <si>
    <t>Tab 6 - Outcomes: Section B - Custom Outcome 8 - FY 28/29</t>
  </si>
  <si>
    <t>Tab 6 - Outcomes: Section B - Custom Outcome 8 - FY 29/30</t>
  </si>
  <si>
    <t>Tab 6 - Outcomes: Section B - Custom Outcome 8 - Higher Frequency</t>
  </si>
  <si>
    <t>Tab 6 - Outcomes: Section B - Custom Outcome 9 - Indicator Name</t>
  </si>
  <si>
    <t>Tab 6 - Outcomes: Section B - Custom Outcome 9 - Unit of Measurment</t>
  </si>
  <si>
    <t xml:space="preserve">Tab 6 - Outcomes: Section B - Custom Outcome 9 - Relevant Projects </t>
  </si>
  <si>
    <t>Tab 6 - Outcomes: Section B - Custom Outcome 9 - Geography</t>
  </si>
  <si>
    <t>Tab 6 - Outcomes: Section B - Custom Outcome 9 - FY 20/21</t>
  </si>
  <si>
    <t>Tab 6 - Outcomes: Section B - Custom Outcome 9 - FY 21/22</t>
  </si>
  <si>
    <t>Tab 6 - Outcomes: Section B - Custom Outcome 9 - FY 22/23</t>
  </si>
  <si>
    <t>Tab 6 - Outcomes: Section B - Custom Outcome 9 - FY 23/24</t>
  </si>
  <si>
    <t>Tab 6 - Outcomes: Section B - Custom Outcome 9 - FY 24/25</t>
  </si>
  <si>
    <t>Tab 6 - Outcomes: Section B - Custom Outcome 9 - FY 25/26</t>
  </si>
  <si>
    <t>Tab 6 - Outcomes: Section B - Custom Outcome 9 - FY 26/27</t>
  </si>
  <si>
    <t>Tab 6 - Outcomes: Section B - Custom Outcome 9 - FY 27/28</t>
  </si>
  <si>
    <t>Tab 6 - Outcomes: Section B - Custom Outcome 9 - FY 28/29</t>
  </si>
  <si>
    <t>Tab 6 - Outcomes: Section B - Custom Outcome 9 - FY 29/30</t>
  </si>
  <si>
    <t>Tab 6 - Outcomes: Section B - Custom Outcome 9 - Higher Frequency</t>
  </si>
  <si>
    <t>Tab 6 - Outcomes: Section B - Custom Outcome 10 - Indicator Name</t>
  </si>
  <si>
    <t>Tab 6 - Outcomes: Section B - Custom Outcome 10 - Unit of Measurment</t>
  </si>
  <si>
    <t xml:space="preserve">Tab 6 - Outcomes: Section B - Custom Outcome 10 - Relevant Projects </t>
  </si>
  <si>
    <t>Tab 6 - Outcomes: Section B - Custom Outcome 10 - Geography</t>
  </si>
  <si>
    <t>Tab 6 - Outcomes: Section B - Custom Outcome 10 - FY 20/21</t>
  </si>
  <si>
    <t>Tab 6 - Outcomes: Section B - Custom Outcome 10 - FY 21/22</t>
  </si>
  <si>
    <t>Tab 6 - Outcomes: Section B - Custom Outcome 10 - FY 22/23</t>
  </si>
  <si>
    <t>Tab 6 - Outcomes: Section B - Custom Outcome 10 - FY 23/24</t>
  </si>
  <si>
    <t>Tab 6 - Outcomes: Section B - Custom Outcome 10 - FY 24/25</t>
  </si>
  <si>
    <t>Tab 6 - Outcomes: Section B - Custom Outcome 10 - FY 25/26</t>
  </si>
  <si>
    <t>Tab 6 - Outcomes: Section B - Custom Outcome 10 - FY 26/27</t>
  </si>
  <si>
    <t>Tab 6 - Outcomes: Section B - Custom Outcome 10 - FY 27/28</t>
  </si>
  <si>
    <t>Tab 6 - Outcomes: Section B - Custom Outcome 10 - FY 28/29</t>
  </si>
  <si>
    <t>Tab 6 - Outcomes: Section B - Custom Outcome 10 - FY 29/30</t>
  </si>
  <si>
    <t>Tab 6 - Outcomes: Section B - Custom Outcome 10 - Higher Frequency</t>
  </si>
  <si>
    <t>Tab 6 - Outcomes: Section C - Footfall Indicator 1 - Name</t>
  </si>
  <si>
    <t>Tab 6 - Outcomes: Section C - Footfall Indicator 1 - Unit</t>
  </si>
  <si>
    <t>Tab 6 - Outcomes: Section C - Footfall Indicator 1 - Relevant Project</t>
  </si>
  <si>
    <t>Tab 6 - Outcomes: Section C - Footfall Indicator 1 - Geography</t>
  </si>
  <si>
    <t>Tab 6 - Outcomes: Section C - Footfall Indicator 1 - April 2020</t>
  </si>
  <si>
    <t>Tab 6 - Outcomes: Section C - Footfall Indicator 1 - May 2020</t>
  </si>
  <si>
    <t>Tab 6 - Outcomes: Section C - Footfall Indicator 1 - June 2020</t>
  </si>
  <si>
    <t>Tab 6 - Outcomes: Section C - Footfall Indicator 1 - July 2020</t>
  </si>
  <si>
    <t>Tab 6 - Outcomes: Section C - Footfall Indicator 1 - August 2020</t>
  </si>
  <si>
    <t>Tab 6 - Outcomes: Section C - Footfall Indicator 1 - September 2020</t>
  </si>
  <si>
    <t>Tab 6 - Outcomes: Section C - Footfall Indicator 1 - October 2020</t>
  </si>
  <si>
    <t>Tab 6 - Outcomes: Section C - Footfall Indicator 1 - November 2020</t>
  </si>
  <si>
    <t>Tab 6 - Outcomes: Section C - Footfall Indicator 1 - December 2020</t>
  </si>
  <si>
    <t>Tab 6 - Outcomes: Section C - Footfall Indicator 1 - January 2021</t>
  </si>
  <si>
    <t>Tab 6 - Outcomes: Section C - Footfall Indicator 1 - February 2021</t>
  </si>
  <si>
    <t>Tab 6 - Outcomes: Section C - Footfall Indicator 1 - March 2021</t>
  </si>
  <si>
    <t>Tab 6 - Outcomes: Section C - Footfall Indicator 1 - April 2021</t>
  </si>
  <si>
    <t>Tab 6 - Outcomes: Section C - Footfall Indicator 1 - May 2021</t>
  </si>
  <si>
    <t>Tab 6 - Outcomes: Section C - Footfall Indicator 1 - June 2021</t>
  </si>
  <si>
    <t>Tab 6 - Outcomes: Section C - Footfall Indicator 1 - July 2021</t>
  </si>
  <si>
    <t>Tab 6 - Outcomes: Section C - Footfall Indicator 1 - August 2021</t>
  </si>
  <si>
    <t>Tab 6 - Outcomes: Section C - Footfall Indicator 1 - September 2021</t>
  </si>
  <si>
    <t>Tab 6 - Outcomes: Section C - Footfall Indicator 1 - October 2021</t>
  </si>
  <si>
    <t>Tab 6 - Outcomes: Section C - Footfall Indicator 1 - November 2021</t>
  </si>
  <si>
    <t>Tab 6 - Outcomes: Section C - Footfall Indicator 1 - December 2021</t>
  </si>
  <si>
    <t>Tab 6 - Outcomes: Section C - Footfall Indicator 1 - January 2022</t>
  </si>
  <si>
    <t>Tab 6 - Outcomes: Section C - Footfall Indicator 1 - February 2022</t>
  </si>
  <si>
    <t>Tab 6 - Outcomes: Section C - Footfall Indicator 1 - March 2022</t>
  </si>
  <si>
    <t>Tab 6 - Outcomes: Section C - Footfall Indicator 1 - April 2022</t>
  </si>
  <si>
    <t>Tab 6 - Outcomes: Section C - Footfall Indicator 1 - May 2022</t>
  </si>
  <si>
    <t>Tab 6 - Outcomes: Section C - Footfall Indicator 1 - June 2022</t>
  </si>
  <si>
    <t>Tab 6 - Outcomes: Section C - Footfall Indicator 1 - July 2022</t>
  </si>
  <si>
    <t>Tab 6 - Outcomes: Section C - Footfall Indicator 1 - August 2022</t>
  </si>
  <si>
    <t>Tab 6 - Outcomes: Section C - Footfall Indicator 1 - September 2022</t>
  </si>
  <si>
    <t>Tab 6 - Outcomes: Section C - Footfall Indicator 1 - October 2022</t>
  </si>
  <si>
    <t>Tab 6 - Outcomes: Section C - Footfall Indicator 1 - November 2022</t>
  </si>
  <si>
    <t>Tab 6 - Outcomes: Section C - Footfall Indicator 1 - December 2022</t>
  </si>
  <si>
    <t>Tab 6 - Outcomes: Section C - Footfall Indicator 1 - January 2023</t>
  </si>
  <si>
    <t>Tab 6 - Outcomes: Section C - Footfall Indicator 1 - February 2023</t>
  </si>
  <si>
    <t>Tab 6 - Outcomes: Section C - Footfall Indicator 1 - March 2023</t>
  </si>
  <si>
    <t>Tab 6 - Outcomes: Section C - Footfall Indicator 1 - April 2023</t>
  </si>
  <si>
    <t>Tab 6 - Outcomes: Section C - Footfall Indicator 1 - May 2023</t>
  </si>
  <si>
    <t>Tab 6 - Outcomes: Section C - Footfall Indicator 1 - June 2023</t>
  </si>
  <si>
    <t>Tab 6 - Outcomes: Section C - Footfall Indicator 1 - July 2023</t>
  </si>
  <si>
    <t>Tab 6 - Outcomes: Section C - Footfall Indicator 1 - August 2023</t>
  </si>
  <si>
    <t>Tab 6 - Outcomes: Section C - Footfall Indicator 1 - September 2023</t>
  </si>
  <si>
    <t>Tab 6 - Outcomes: Section C - Footfall Indicator 1 - October 2023</t>
  </si>
  <si>
    <t>Tab 6 - Outcomes: Section C - Footfall Indicator 1 - November 2023</t>
  </si>
  <si>
    <t>Tab 6 - Outcomes: Section C - Footfall Indicator 1 - December 2023</t>
  </si>
  <si>
    <t>Tab 6 - Outcomes: Section C - Footfall Indicator 1 - January 2024</t>
  </si>
  <si>
    <t>Tab 6 - Outcomes: Section C - Footfall Indicator 1 - February 2024</t>
  </si>
  <si>
    <t>Tab 6 - Outcomes: Section C - Footfall Indicator 1 - March 2024</t>
  </si>
  <si>
    <t>Tab 6 - Outcomes: Section C - Footfall Indicator 1 - April 2024</t>
  </si>
  <si>
    <t>Tab 6 - Outcomes: Section C - Footfall Indicator 1 - May 2024</t>
  </si>
  <si>
    <t>Tab 6 - Outcomes: Section C - Footfall Indicator 1 - June 2024</t>
  </si>
  <si>
    <t>Tab 6 - Outcomes: Section C - Footfall Indicator 1 - July 2024</t>
  </si>
  <si>
    <t>Tab 6 - Outcomes: Section C - Footfall Indicator 1 - August 2024</t>
  </si>
  <si>
    <t>Tab 6 - Outcomes: Section C - Footfall Indicator 1 - September 2024</t>
  </si>
  <si>
    <t>Tab 6 - Outcomes: Section C - Footfall Indicator 1 - October 2024</t>
  </si>
  <si>
    <t>Tab 6 - Outcomes: Section C - Footfall Indicator 1 - November 2024</t>
  </si>
  <si>
    <t>Tab 6 - Outcomes: Section C - Footfall Indicator 1 - December 2024</t>
  </si>
  <si>
    <t>Tab 6 - Outcomes: Section C - Footfall Indicator 1 - January 2025</t>
  </si>
  <si>
    <t>Tab 6 - Outcomes: Section C - Footfall Indicator 1 - February 2025</t>
  </si>
  <si>
    <t>Tab 6 - Outcomes: Section C - Footfall Indicator 1 - March 2025</t>
  </si>
  <si>
    <t>Tab 6 - Outcomes: Section C - Footfall Indicator 1 - April 2025</t>
  </si>
  <si>
    <t>Tab 6 - Outcomes: Section C - Footfall Indicator 1 - May 2025</t>
  </si>
  <si>
    <t>Tab 6 - Outcomes: Section C - Footfall Indicator 1 - June 2025</t>
  </si>
  <si>
    <t>Tab 6 - Outcomes: Section C - Footfall Indicator 1 - July 2025</t>
  </si>
  <si>
    <t>Tab 6 - Outcomes: Section C - Footfall Indicator 1 - August 2025</t>
  </si>
  <si>
    <t>Tab 6 - Outcomes: Section C - Footfall Indicator 1 - September 2025</t>
  </si>
  <si>
    <t>Tab 6 - Outcomes: Section C - Footfall Indicator 1 - October 2025</t>
  </si>
  <si>
    <t>Tab 6 - Outcomes: Section C - Footfall Indicator 1 - November 2025</t>
  </si>
  <si>
    <t>Tab 6 - Outcomes: Section C - Footfall Indicator 1 - December 2025</t>
  </si>
  <si>
    <t>Tab 6 - Outcomes: Section C - Footfall Indicator 1 - January 2026</t>
  </si>
  <si>
    <t>Tab 6 - Outcomes: Section C - Footfall Indicator 1 - February 2026</t>
  </si>
  <si>
    <t>Tab 6 - Outcomes: Section C - Footfall Indicator 1 - March 2026</t>
  </si>
  <si>
    <t>Tab 6 - Outcomes: Section C - Footfall Indicator 2 - Name</t>
  </si>
  <si>
    <t>Tab 6 - Outcomes: Section C - Footfall Indicator 2 - Unit</t>
  </si>
  <si>
    <t>Tab 6 - Outcomes: Section C - Footfall Indicator 2 - Relevant Project</t>
  </si>
  <si>
    <t>Tab 6 - Outcomes: Section C - Footfall Indicator 2 - Geography</t>
  </si>
  <si>
    <t>Tab 6 - Outcomes: Section C - Footfall Indicator 2 - April 2020</t>
  </si>
  <si>
    <t>Tab 6 - Outcomes: Section C - Footfall Indicator 2 - May 2020</t>
  </si>
  <si>
    <t>Tab 6 - Outcomes: Section C - Footfall Indicator 2 - June 2020</t>
  </si>
  <si>
    <t>Tab 6 - Outcomes: Section C - Footfall Indicator 2 - July 2020</t>
  </si>
  <si>
    <t>Tab 6 - Outcomes: Section C - Footfall Indicator 2 - August 2020</t>
  </si>
  <si>
    <t>Tab 6 - Outcomes: Section C - Footfall Indicator 2 - September 2020</t>
  </si>
  <si>
    <t>Tab 6 - Outcomes: Section C - Footfall Indicator 2 - October 2020</t>
  </si>
  <si>
    <t>Tab 6 - Outcomes: Section C - Footfall Indicator 2 - November 2020</t>
  </si>
  <si>
    <t>Tab 6 - Outcomes: Section C - Footfall Indicator 2 - December 2020</t>
  </si>
  <si>
    <t>Tab 6 - Outcomes: Section C - Footfall Indicator 2 - January 2021</t>
  </si>
  <si>
    <t>Tab 6 - Outcomes: Section C - Footfall Indicator 2 - February 2021</t>
  </si>
  <si>
    <t>Tab 6 - Outcomes: Section C - Footfall Indicator 2 - March 2021</t>
  </si>
  <si>
    <t>Tab 6 - Outcomes: Section C - Footfall Indicator 2 - April 2021</t>
  </si>
  <si>
    <t>Tab 6 - Outcomes: Section C - Footfall Indicator 2 - May 2021</t>
  </si>
  <si>
    <t>Tab 6 - Outcomes: Section C - Footfall Indicator 2 - June 2021</t>
  </si>
  <si>
    <t>Tab 6 - Outcomes: Section C - Footfall Indicator 2 - July 2021</t>
  </si>
  <si>
    <t>Tab 6 - Outcomes: Section C - Footfall Indicator 2 - August 2021</t>
  </si>
  <si>
    <t>Tab 6 - Outcomes: Section C - Footfall Indicator 2 - September 2021</t>
  </si>
  <si>
    <t>Tab 6 - Outcomes: Section C - Footfall Indicator 2 - October 2021</t>
  </si>
  <si>
    <t>Tab 6 - Outcomes: Section C - Footfall Indicator 2 - November 2021</t>
  </si>
  <si>
    <t>Tab 6 - Outcomes: Section C - Footfall Indicator 2 - December 2021</t>
  </si>
  <si>
    <t>Tab 6 - Outcomes: Section C - Footfall Indicator 2 - January 2022</t>
  </si>
  <si>
    <t>Tab 6 - Outcomes: Section C - Footfall Indicator 2 - February 2022</t>
  </si>
  <si>
    <t>Tab 6 - Outcomes: Section C - Footfall Indicator 2 - March 2022</t>
  </si>
  <si>
    <t>Tab 6 - Outcomes: Section C - Footfall Indicator 2 - April 2022</t>
  </si>
  <si>
    <t>Tab 6 - Outcomes: Section C - Footfall Indicator 2 - May 2022</t>
  </si>
  <si>
    <t>Tab 6 - Outcomes: Section C - Footfall Indicator 2 - June 2022</t>
  </si>
  <si>
    <t>Tab 6 - Outcomes: Section C - Footfall Indicator 2 - July 2022</t>
  </si>
  <si>
    <t>Tab 6 - Outcomes: Section C - Footfall Indicator 2 - August 2022</t>
  </si>
  <si>
    <t>Tab 6 - Outcomes: Section C - Footfall Indicator 2 - September 2022</t>
  </si>
  <si>
    <t>Tab 6 - Outcomes: Section C - Footfall Indicator 2 - October 2022</t>
  </si>
  <si>
    <t>Tab 6 - Outcomes: Section C - Footfall Indicator 2 - November 2022</t>
  </si>
  <si>
    <t>Tab 6 - Outcomes: Section C - Footfall Indicator 2 - December 2022</t>
  </si>
  <si>
    <t>Tab 6 - Outcomes: Section C - Footfall Indicator 2 - January 2023</t>
  </si>
  <si>
    <t>Tab 6 - Outcomes: Section C - Footfall Indicator 2 - February 2023</t>
  </si>
  <si>
    <t>Tab 6 - Outcomes: Section C - Footfall Indicator 2 - March 2023</t>
  </si>
  <si>
    <t>Tab 6 - Outcomes: Section C - Footfall Indicator 2 - April 2023</t>
  </si>
  <si>
    <t>Tab 6 - Outcomes: Section C - Footfall Indicator 2 - May 2023</t>
  </si>
  <si>
    <t>Tab 6 - Outcomes: Section C - Footfall Indicator 2 - June 2023</t>
  </si>
  <si>
    <t>Tab 6 - Outcomes: Section C - Footfall Indicator 2 - July 2023</t>
  </si>
  <si>
    <t>Tab 6 - Outcomes: Section C - Footfall Indicator 2 - August 2023</t>
  </si>
  <si>
    <t>Tab 6 - Outcomes: Section C - Footfall Indicator 2 - September 2023</t>
  </si>
  <si>
    <t>Tab 6 - Outcomes: Section C - Footfall Indicator 2 - October 2023</t>
  </si>
  <si>
    <t>Tab 6 - Outcomes: Section C - Footfall Indicator 2 - November 2023</t>
  </si>
  <si>
    <t>Tab 6 - Outcomes: Section C - Footfall Indicator 2 - December 2023</t>
  </si>
  <si>
    <t>Tab 6 - Outcomes: Section C - Footfall Indicator 2 - January 2024</t>
  </si>
  <si>
    <t>Tab 6 - Outcomes: Section C - Footfall Indicator 2 - February 2024</t>
  </si>
  <si>
    <t>Tab 6 - Outcomes: Section C - Footfall Indicator 2 - March 2024</t>
  </si>
  <si>
    <t>Tab 6 - Outcomes: Section C - Footfall Indicator 2 - April 2024</t>
  </si>
  <si>
    <t>Tab 6 - Outcomes: Section C - Footfall Indicator 2 - May 2024</t>
  </si>
  <si>
    <t>Tab 6 - Outcomes: Section C - Footfall Indicator 2 - June 2024</t>
  </si>
  <si>
    <t>Tab 6 - Outcomes: Section C - Footfall Indicator 2 - July 2024</t>
  </si>
  <si>
    <t>Tab 6 - Outcomes: Section C - Footfall Indicator 2 - August 2024</t>
  </si>
  <si>
    <t>Tab 6 - Outcomes: Section C - Footfall Indicator 2 - September 2024</t>
  </si>
  <si>
    <t>Tab 6 - Outcomes: Section C - Footfall Indicator 2 - October 2024</t>
  </si>
  <si>
    <t>Tab 6 - Outcomes: Section C - Footfall Indicator 2 - November 2024</t>
  </si>
  <si>
    <t>Tab 6 - Outcomes: Section C - Footfall Indicator 2 - December 2024</t>
  </si>
  <si>
    <t>Tab 6 - Outcomes: Section C - Footfall Indicator 2 - January 2025</t>
  </si>
  <si>
    <t>Tab 6 - Outcomes: Section C - Footfall Indicator 2 - February 2025</t>
  </si>
  <si>
    <t>Tab 6 - Outcomes: Section C - Footfall Indicator 2 - March 2025</t>
  </si>
  <si>
    <t>Tab 6 - Outcomes: Section C - Footfall Indicator 2 - April 2025</t>
  </si>
  <si>
    <t>Tab 6 - Outcomes: Section C - Footfall Indicator 2 - May 2025</t>
  </si>
  <si>
    <t>Tab 6 - Outcomes: Section C - Footfall Indicator 2 - June 2025</t>
  </si>
  <si>
    <t>Tab 6 - Outcomes: Section C - Footfall Indicator 2 - July 2025</t>
  </si>
  <si>
    <t>Tab 6 - Outcomes: Section C - Footfall Indicator 2 - August 2025</t>
  </si>
  <si>
    <t>Tab 6 - Outcomes: Section C - Footfall Indicator 2 - September 2025</t>
  </si>
  <si>
    <t>Tab 6 - Outcomes: Section C - Footfall Indicator 2 - October 2025</t>
  </si>
  <si>
    <t>Tab 6 - Outcomes: Section C - Footfall Indicator 2 - November 2025</t>
  </si>
  <si>
    <t>Tab 6 - Outcomes: Section C - Footfall Indicator 2 - December 2025</t>
  </si>
  <si>
    <t>Tab 6 - Outcomes: Section C - Footfall Indicator 2 - January 2026</t>
  </si>
  <si>
    <t>Tab 6 - Outcomes: Section C - Footfall Indicator 2 - February 2026</t>
  </si>
  <si>
    <t>Tab 6 - Outcomes: Section C - Footfall Indicator 2 - March 2026</t>
  </si>
  <si>
    <t>Tab 6 - Outcomes: Section C - Footfall Indicator 3 - Name</t>
  </si>
  <si>
    <t>Tab 6 - Outcomes: Section C - Footfall Indicator 3 - Unit</t>
  </si>
  <si>
    <t>Tab 6 - Outcomes: Section C - Footfall Indicator 3 - Relevant Project</t>
  </si>
  <si>
    <t>Tab 6 - Outcomes: Section C - Footfall Indicator 3 - Geography</t>
  </si>
  <si>
    <t>Tab 6 - Outcomes: Section C - Footfall Indicator 3 - April 2020</t>
  </si>
  <si>
    <t>Tab 6 - Outcomes: Section C - Footfall Indicator 3 - May 2020</t>
  </si>
  <si>
    <t>Tab 6 - Outcomes: Section C - Footfall Indicator 3 - June 2020</t>
  </si>
  <si>
    <t>Tab 6 - Outcomes: Section C - Footfall Indicator 3 - July 2020</t>
  </si>
  <si>
    <t>Tab 6 - Outcomes: Section C - Footfall Indicator 3 - August 2020</t>
  </si>
  <si>
    <t>Tab 6 - Outcomes: Section C - Footfall Indicator 3 - September 2020</t>
  </si>
  <si>
    <t>Tab 6 - Outcomes: Section C - Footfall Indicator 3 - October 2020</t>
  </si>
  <si>
    <t>Tab 6 - Outcomes: Section C - Footfall Indicator 3 - November 2020</t>
  </si>
  <si>
    <t>Tab 6 - Outcomes: Section C - Footfall Indicator 3 - December 2020</t>
  </si>
  <si>
    <t>Tab 6 - Outcomes: Section C - Footfall Indicator 3 - January 2021</t>
  </si>
  <si>
    <t>Tab 6 - Outcomes: Section C - Footfall Indicator 3 - February 2021</t>
  </si>
  <si>
    <t>Tab 6 - Outcomes: Section C - Footfall Indicator 3 - March 2021</t>
  </si>
  <si>
    <t>Tab 6 - Outcomes: Section C - Footfall Indicator 3 - April 2021</t>
  </si>
  <si>
    <t>Tab 6 - Outcomes: Section C - Footfall Indicator 3 - May 2021</t>
  </si>
  <si>
    <t>Tab 6 - Outcomes: Section C - Footfall Indicator 3 - June 2021</t>
  </si>
  <si>
    <t>Tab 6 - Outcomes: Section C - Footfall Indicator 3 - July 2021</t>
  </si>
  <si>
    <t>Tab 6 - Outcomes: Section C - Footfall Indicator 3 - August 2021</t>
  </si>
  <si>
    <t>Tab 6 - Outcomes: Section C - Footfall Indicator 3 - September 2021</t>
  </si>
  <si>
    <t>Tab 6 - Outcomes: Section C - Footfall Indicator 3 - October 2021</t>
  </si>
  <si>
    <t>Tab 6 - Outcomes: Section C - Footfall Indicator 3 - November 2021</t>
  </si>
  <si>
    <t>Tab 6 - Outcomes: Section C - Footfall Indicator 3 - December 2021</t>
  </si>
  <si>
    <t>Tab 6 - Outcomes: Section C - Footfall Indicator 3 - January 2022</t>
  </si>
  <si>
    <t>Tab 6 - Outcomes: Section C - Footfall Indicator 3 - February 2022</t>
  </si>
  <si>
    <t>Tab 6 - Outcomes: Section C - Footfall Indicator 3 - March 2022</t>
  </si>
  <si>
    <t>Tab 6 - Outcomes: Section C - Footfall Indicator 3 - April 2022</t>
  </si>
  <si>
    <t>Tab 6 - Outcomes: Section C - Footfall Indicator 3 - May 2022</t>
  </si>
  <si>
    <t>Tab 6 - Outcomes: Section C - Footfall Indicator 3 - June 2022</t>
  </si>
  <si>
    <t>Tab 6 - Outcomes: Section C - Footfall Indicator 3 - July 2022</t>
  </si>
  <si>
    <t>Tab 6 - Outcomes: Section C - Footfall Indicator 3 - August 2022</t>
  </si>
  <si>
    <t>Tab 6 - Outcomes: Section C - Footfall Indicator 3 - September 2022</t>
  </si>
  <si>
    <t>Tab 6 - Outcomes: Section C - Footfall Indicator 3 - October 2022</t>
  </si>
  <si>
    <t>Tab 6 - Outcomes: Section C - Footfall Indicator 3 - November 2022</t>
  </si>
  <si>
    <t>Tab 6 - Outcomes: Section C - Footfall Indicator 3 - December 2022</t>
  </si>
  <si>
    <t>Tab 6 - Outcomes: Section C - Footfall Indicator 3 - January 2023</t>
  </si>
  <si>
    <t>Tab 6 - Outcomes: Section C - Footfall Indicator 3 - February 2023</t>
  </si>
  <si>
    <t>Tab 6 - Outcomes: Section C - Footfall Indicator 3 - March 2023</t>
  </si>
  <si>
    <t>Tab 6 - Outcomes: Section C - Footfall Indicator 3 - April 2023</t>
  </si>
  <si>
    <t>Tab 6 - Outcomes: Section C - Footfall Indicator 3 - May 2023</t>
  </si>
  <si>
    <t>Tab 6 - Outcomes: Section C - Footfall Indicator 3 - June 2023</t>
  </si>
  <si>
    <t>Tab 6 - Outcomes: Section C - Footfall Indicator 3 - July 2023</t>
  </si>
  <si>
    <t>Tab 6 - Outcomes: Section C - Footfall Indicator 3 - August 2023</t>
  </si>
  <si>
    <t>Tab 6 - Outcomes: Section C - Footfall Indicator 3 - September 2023</t>
  </si>
  <si>
    <t>Tab 6 - Outcomes: Section C - Footfall Indicator 3 - October 2023</t>
  </si>
  <si>
    <t>Tab 6 - Outcomes: Section C - Footfall Indicator 3 - November 2023</t>
  </si>
  <si>
    <t>Tab 6 - Outcomes: Section C - Footfall Indicator 3 - December 2023</t>
  </si>
  <si>
    <t>Tab 6 - Outcomes: Section C - Footfall Indicator 3 - January 2024</t>
  </si>
  <si>
    <t>Tab 6 - Outcomes: Section C - Footfall Indicator 3 - February 2024</t>
  </si>
  <si>
    <t>Tab 6 - Outcomes: Section C - Footfall Indicator 3 - March 2024</t>
  </si>
  <si>
    <t>Tab 6 - Outcomes: Section C - Footfall Indicator 3 - April 2024</t>
  </si>
  <si>
    <t>Tab 6 - Outcomes: Section C - Footfall Indicator 3 - May 2024</t>
  </si>
  <si>
    <t>Tab 6 - Outcomes: Section C - Footfall Indicator 3 - June 2024</t>
  </si>
  <si>
    <t>Tab 6 - Outcomes: Section C - Footfall Indicator 3 - July 2024</t>
  </si>
  <si>
    <t>Tab 6 - Outcomes: Section C - Footfall Indicator 3 - August 2024</t>
  </si>
  <si>
    <t>Tab 6 - Outcomes: Section C - Footfall Indicator 3 - September 2024</t>
  </si>
  <si>
    <t>Tab 6 - Outcomes: Section C - Footfall Indicator 3 - October 2024</t>
  </si>
  <si>
    <t>Tab 6 - Outcomes: Section C - Footfall Indicator 3 - November 2024</t>
  </si>
  <si>
    <t>Tab 6 - Outcomes: Section C - Footfall Indicator 3 - December 2024</t>
  </si>
  <si>
    <t>Tab 6 - Outcomes: Section C - Footfall Indicator 3 - January 2025</t>
  </si>
  <si>
    <t>Tab 6 - Outcomes: Section C - Footfall Indicator 3 - February 2025</t>
  </si>
  <si>
    <t>Tab 6 - Outcomes: Section C - Footfall Indicator 3 - March 2025</t>
  </si>
  <si>
    <t>Tab 6 - Outcomes: Section C - Footfall Indicator 3 - April 2025</t>
  </si>
  <si>
    <t>Tab 6 - Outcomes: Section C - Footfall Indicator 3 - May 2025</t>
  </si>
  <si>
    <t>Tab 6 - Outcomes: Section C - Footfall Indicator 3 - June 2025</t>
  </si>
  <si>
    <t>Tab 6 - Outcomes: Section C - Footfall Indicator 3 - July 2025</t>
  </si>
  <si>
    <t>Tab 6 - Outcomes: Section C - Footfall Indicator 3 - August 2025</t>
  </si>
  <si>
    <t>Tab 6 - Outcomes: Section C - Footfall Indicator 3 - September 2025</t>
  </si>
  <si>
    <t>Tab 6 - Outcomes: Section C - Footfall Indicator 3 - October 2025</t>
  </si>
  <si>
    <t>Tab 6 - Outcomes: Section C - Footfall Indicator 3 - November 2025</t>
  </si>
  <si>
    <t>Tab 6 - Outcomes: Section C - Footfall Indicator 3 - December 2025</t>
  </si>
  <si>
    <t>Tab 6 - Outcomes: Section C - Footfall Indicator 3 - January 2026</t>
  </si>
  <si>
    <t>Tab 6 - Outcomes: Section C - Footfall Indicator 3 - February 2026</t>
  </si>
  <si>
    <t>Tab 6 - Outcomes: Section C - Footfall Indicator 3 - March 2026</t>
  </si>
  <si>
    <t>Tab 6 - Outcomes: Section C - Footfall Indicator 4 - Name</t>
  </si>
  <si>
    <t>Tab 6 - Outcomes: Section C - Footfall Indicator 4 - Unit</t>
  </si>
  <si>
    <t>Tab 6 - Outcomes: Section C - Footfall Indicator 4 - Relevant Project</t>
  </si>
  <si>
    <t>Tab 6 - Outcomes: Section C - Footfall Indicator 4 - Geography</t>
  </si>
  <si>
    <t>Tab 6 - Outcomes: Section C - Footfall Indicator 4 - April 2020</t>
  </si>
  <si>
    <t>Tab 6 - Outcomes: Section C - Footfall Indicator 4 - May 2020</t>
  </si>
  <si>
    <t>Tab 6 - Outcomes: Section C - Footfall Indicator 4 - June 2020</t>
  </si>
  <si>
    <t>Tab 6 - Outcomes: Section C - Footfall Indicator 4 - July 2020</t>
  </si>
  <si>
    <t>Tab 6 - Outcomes: Section C - Footfall Indicator 4 - August 2020</t>
  </si>
  <si>
    <t>Tab 6 - Outcomes: Section C - Footfall Indicator 4 - September 2020</t>
  </si>
  <si>
    <t>Tab 6 - Outcomes: Section C - Footfall Indicator 4 - October 2020</t>
  </si>
  <si>
    <t>Tab 6 - Outcomes: Section C - Footfall Indicator 4 - November 2020</t>
  </si>
  <si>
    <t>Tab 6 - Outcomes: Section C - Footfall Indicator 4 - December 2020</t>
  </si>
  <si>
    <t>Tab 6 - Outcomes: Section C - Footfall Indicator 4 - January 2021</t>
  </si>
  <si>
    <t>Tab 6 - Outcomes: Section C - Footfall Indicator 4 - February 2021</t>
  </si>
  <si>
    <t>Tab 6 - Outcomes: Section C - Footfall Indicator 4 - March 2021</t>
  </si>
  <si>
    <t>Tab 6 - Outcomes: Section C - Footfall Indicator 4 - April 2021</t>
  </si>
  <si>
    <t>Tab 6 - Outcomes: Section C - Footfall Indicator 4 - May 2021</t>
  </si>
  <si>
    <t>Tab 6 - Outcomes: Section C - Footfall Indicator 4 - June 2021</t>
  </si>
  <si>
    <t>Tab 6 - Outcomes: Section C - Footfall Indicator 4 - July 2021</t>
  </si>
  <si>
    <t>Tab 6 - Outcomes: Section C - Footfall Indicator 4 - August 2021</t>
  </si>
  <si>
    <t>Tab 6 - Outcomes: Section C - Footfall Indicator 4 - September 2021</t>
  </si>
  <si>
    <t>Tab 6 - Outcomes: Section C - Footfall Indicator 4 - October 2021</t>
  </si>
  <si>
    <t>Tab 6 - Outcomes: Section C - Footfall Indicator 4 - November 2021</t>
  </si>
  <si>
    <t>Tab 6 - Outcomes: Section C - Footfall Indicator 4 - December 2021</t>
  </si>
  <si>
    <t>Tab 6 - Outcomes: Section C - Footfall Indicator 4 - January 2022</t>
  </si>
  <si>
    <t>Tab 6 - Outcomes: Section C - Footfall Indicator 4 - February 2022</t>
  </si>
  <si>
    <t>Tab 6 - Outcomes: Section C - Footfall Indicator 4 - March 2022</t>
  </si>
  <si>
    <t>Tab 6 - Outcomes: Section C - Footfall Indicator 4 - April 2022</t>
  </si>
  <si>
    <t>Tab 6 - Outcomes: Section C - Footfall Indicator 4 - May 2022</t>
  </si>
  <si>
    <t>Tab 6 - Outcomes: Section C - Footfall Indicator 4 - June 2022</t>
  </si>
  <si>
    <t>Tab 6 - Outcomes: Section C - Footfall Indicator 4 - July 2022</t>
  </si>
  <si>
    <t>Tab 6 - Outcomes: Section C - Footfall Indicator 4 - August 2022</t>
  </si>
  <si>
    <t>Tab 6 - Outcomes: Section C - Footfall Indicator 4 - September 2022</t>
  </si>
  <si>
    <t>Tab 6 - Outcomes: Section C - Footfall Indicator 4 - October 2022</t>
  </si>
  <si>
    <t>Tab 6 - Outcomes: Section C - Footfall Indicator 4 - November 2022</t>
  </si>
  <si>
    <t>Tab 6 - Outcomes: Section C - Footfall Indicator 4 - December 2022</t>
  </si>
  <si>
    <t>Tab 6 - Outcomes: Section C - Footfall Indicator 4 - January 2023</t>
  </si>
  <si>
    <t>Tab 6 - Outcomes: Section C - Footfall Indicator 4 - February 2023</t>
  </si>
  <si>
    <t>Tab 6 - Outcomes: Section C - Footfall Indicator 4 - March 2023</t>
  </si>
  <si>
    <t>Tab 6 - Outcomes: Section C - Footfall Indicator 4 - April 2023</t>
  </si>
  <si>
    <t>Tab 6 - Outcomes: Section C - Footfall Indicator 4 - May 2023</t>
  </si>
  <si>
    <t>Tab 6 - Outcomes: Section C - Footfall Indicator 4 - June 2023</t>
  </si>
  <si>
    <t>Tab 6 - Outcomes: Section C - Footfall Indicator 4 - July 2023</t>
  </si>
  <si>
    <t>Tab 6 - Outcomes: Section C - Footfall Indicator 4 - August 2023</t>
  </si>
  <si>
    <t>Tab 6 - Outcomes: Section C - Footfall Indicator 4 - September 2023</t>
  </si>
  <si>
    <t>Tab 6 - Outcomes: Section C - Footfall Indicator 4 - October 2023</t>
  </si>
  <si>
    <t>Tab 6 - Outcomes: Section C - Footfall Indicator 4 - November 2023</t>
  </si>
  <si>
    <t>Tab 6 - Outcomes: Section C - Footfall Indicator 4 - December 2023</t>
  </si>
  <si>
    <t>Tab 6 - Outcomes: Section C - Footfall Indicator 4 - January 2024</t>
  </si>
  <si>
    <t>Tab 6 - Outcomes: Section C - Footfall Indicator 4 - February 2024</t>
  </si>
  <si>
    <t>Tab 6 - Outcomes: Section C - Footfall Indicator 4 - March 2024</t>
  </si>
  <si>
    <t>Tab 6 - Outcomes: Section C - Footfall Indicator 4 - April 2024</t>
  </si>
  <si>
    <t>Tab 6 - Outcomes: Section C - Footfall Indicator 4 - May 2024</t>
  </si>
  <si>
    <t>Tab 6 - Outcomes: Section C - Footfall Indicator 4 - June 2024</t>
  </si>
  <si>
    <t>Tab 6 - Outcomes: Section C - Footfall Indicator 4 - July 2024</t>
  </si>
  <si>
    <t>Tab 6 - Outcomes: Section C - Footfall Indicator 4 - August 2024</t>
  </si>
  <si>
    <t>Tab 6 - Outcomes: Section C - Footfall Indicator 4 - September 2024</t>
  </si>
  <si>
    <t>Tab 6 - Outcomes: Section C - Footfall Indicator 4 - October 2024</t>
  </si>
  <si>
    <t>Tab 6 - Outcomes: Section C - Footfall Indicator 4 - November 2024</t>
  </si>
  <si>
    <t>Tab 6 - Outcomes: Section C - Footfall Indicator 4 - December 2024</t>
  </si>
  <si>
    <t>Tab 6 - Outcomes: Section C - Footfall Indicator 4 - January 2025</t>
  </si>
  <si>
    <t>Tab 6 - Outcomes: Section C - Footfall Indicator 4 - February 2025</t>
  </si>
  <si>
    <t>Tab 6 - Outcomes: Section C - Footfall Indicator 4 - March 2025</t>
  </si>
  <si>
    <t>Tab 6 - Outcomes: Section C - Footfall Indicator 4 - April 2025</t>
  </si>
  <si>
    <t>Tab 6 - Outcomes: Section C - Footfall Indicator 4 - May 2025</t>
  </si>
  <si>
    <t>Tab 6 - Outcomes: Section C - Footfall Indicator 4 - June 2025</t>
  </si>
  <si>
    <t>Tab 6 - Outcomes: Section C - Footfall Indicator 4 - July 2025</t>
  </si>
  <si>
    <t>Tab 6 - Outcomes: Section C - Footfall Indicator 4 - August 2025</t>
  </si>
  <si>
    <t>Tab 6 - Outcomes: Section C - Footfall Indicator 4 - September 2025</t>
  </si>
  <si>
    <t>Tab 6 - Outcomes: Section C - Footfall Indicator 4 - October 2025</t>
  </si>
  <si>
    <t>Tab 6 - Outcomes: Section C - Footfall Indicator 4 - November 2025</t>
  </si>
  <si>
    <t>Tab 6 - Outcomes: Section C - Footfall Indicator 4 - December 2025</t>
  </si>
  <si>
    <t>Tab 6 - Outcomes: Section C - Footfall Indicator 4 - January 2026</t>
  </si>
  <si>
    <t>Tab 6 - Outcomes: Section C - Footfall Indicator 4 - February 2026</t>
  </si>
  <si>
    <t>Tab 6 - Outcomes: Section C - Footfall Indicator 4 - March 2026</t>
  </si>
  <si>
    <t>Tab 6 - Outcomes: Section C - Footfall Indicator 5 - Name</t>
  </si>
  <si>
    <t>Tab 6 - Outcomes: Section C - Footfall Indicator 5 - Unit</t>
  </si>
  <si>
    <t>Tab 6 - Outcomes: Section C - Footfall Indicator 5 - Relevant Project</t>
  </si>
  <si>
    <t>Tab 6 - Outcomes: Section C - Footfall Indicator 5 - Geography</t>
  </si>
  <si>
    <t>Tab 6 - Outcomes: Section C - Footfall Indicator 5 - April 2020</t>
  </si>
  <si>
    <t>Tab 6 - Outcomes: Section C - Footfall Indicator 5 - May 2020</t>
  </si>
  <si>
    <t>Tab 6 - Outcomes: Section C - Footfall Indicator 5 - June 2020</t>
  </si>
  <si>
    <t>Tab 6 - Outcomes: Section C - Footfall Indicator 5 - July 2020</t>
  </si>
  <si>
    <t>Tab 6 - Outcomes: Section C - Footfall Indicator 5 - August 2020</t>
  </si>
  <si>
    <t>Tab 6 - Outcomes: Section C - Footfall Indicator 5 - September 2020</t>
  </si>
  <si>
    <t>Tab 6 - Outcomes: Section C - Footfall Indicator 5 - October 2020</t>
  </si>
  <si>
    <t>Tab 6 - Outcomes: Section C - Footfall Indicator 5 - November 2020</t>
  </si>
  <si>
    <t>Tab 6 - Outcomes: Section C - Footfall Indicator 5 - December 2020</t>
  </si>
  <si>
    <t>Tab 6 - Outcomes: Section C - Footfall Indicator 5 - January 2021</t>
  </si>
  <si>
    <t>Tab 6 - Outcomes: Section C - Footfall Indicator 5 - February 2021</t>
  </si>
  <si>
    <t>Tab 6 - Outcomes: Section C - Footfall Indicator 5 - March 2021</t>
  </si>
  <si>
    <t>Tab 6 - Outcomes: Section C - Footfall Indicator 5 - April 2021</t>
  </si>
  <si>
    <t>Tab 6 - Outcomes: Section C - Footfall Indicator 5 - May 2021</t>
  </si>
  <si>
    <t>Tab 6 - Outcomes: Section C - Footfall Indicator 5 - June 2021</t>
  </si>
  <si>
    <t>Tab 6 - Outcomes: Section C - Footfall Indicator 5 - July 2021</t>
  </si>
  <si>
    <t>Tab 6 - Outcomes: Section C - Footfall Indicator 5 - August 2021</t>
  </si>
  <si>
    <t>Tab 6 - Outcomes: Section C - Footfall Indicator 5 - September 2021</t>
  </si>
  <si>
    <t>Tab 6 - Outcomes: Section C - Footfall Indicator 5 - October 2021</t>
  </si>
  <si>
    <t>Tab 6 - Outcomes: Section C - Footfall Indicator 5 - November 2021</t>
  </si>
  <si>
    <t>Tab 6 - Outcomes: Section C - Footfall Indicator 5 - December 2021</t>
  </si>
  <si>
    <t>Tab 6 - Outcomes: Section C - Footfall Indicator 5 - January 2022</t>
  </si>
  <si>
    <t>Tab 6 - Outcomes: Section C - Footfall Indicator 5 - February 2022</t>
  </si>
  <si>
    <t>Tab 6 - Outcomes: Section C - Footfall Indicator 5 - March 2022</t>
  </si>
  <si>
    <t>Tab 6 - Outcomes: Section C - Footfall Indicator 5 - April 2022</t>
  </si>
  <si>
    <t>Tab 6 - Outcomes: Section C - Footfall Indicator 5 - May 2022</t>
  </si>
  <si>
    <t>Tab 6 - Outcomes: Section C - Footfall Indicator 5 - June 2022</t>
  </si>
  <si>
    <t>Tab 6 - Outcomes: Section C - Footfall Indicator 5 - July 2022</t>
  </si>
  <si>
    <t>Tab 6 - Outcomes: Section C - Footfall Indicator 5 - August 2022</t>
  </si>
  <si>
    <t>Tab 6 - Outcomes: Section C - Footfall Indicator 5 - September 2022</t>
  </si>
  <si>
    <t>Tab 6 - Outcomes: Section C - Footfall Indicator 5 - October 2022</t>
  </si>
  <si>
    <t>Tab 6 - Outcomes: Section C - Footfall Indicator 5 - November 2022</t>
  </si>
  <si>
    <t>Tab 6 - Outcomes: Section C - Footfall Indicator 5 - December 2022</t>
  </si>
  <si>
    <t>Tab 6 - Outcomes: Section C - Footfall Indicator 5 - January 2023</t>
  </si>
  <si>
    <t>Tab 6 - Outcomes: Section C - Footfall Indicator 5 - February 2023</t>
  </si>
  <si>
    <t>Tab 6 - Outcomes: Section C - Footfall Indicator 5 - March 2023</t>
  </si>
  <si>
    <t>Tab 6 - Outcomes: Section C - Footfall Indicator 5 - April 2023</t>
  </si>
  <si>
    <t>Tab 6 - Outcomes: Section C - Footfall Indicator 5 - May 2023</t>
  </si>
  <si>
    <t>Tab 6 - Outcomes: Section C - Footfall Indicator 5 - June 2023</t>
  </si>
  <si>
    <t>Tab 6 - Outcomes: Section C - Footfall Indicator 5 - July 2023</t>
  </si>
  <si>
    <t>Tab 6 - Outcomes: Section C - Footfall Indicator 5 - August 2023</t>
  </si>
  <si>
    <t>Tab 6 - Outcomes: Section C - Footfall Indicator 5 - September 2023</t>
  </si>
  <si>
    <t>Tab 6 - Outcomes: Section C - Footfall Indicator 5 - October 2023</t>
  </si>
  <si>
    <t>Tab 6 - Outcomes: Section C - Footfall Indicator 5 - November 2023</t>
  </si>
  <si>
    <t>Tab 6 - Outcomes: Section C - Footfall Indicator 5 - December 2023</t>
  </si>
  <si>
    <t>Tab 6 - Outcomes: Section C - Footfall Indicator 5 - January 2024</t>
  </si>
  <si>
    <t>Tab 6 - Outcomes: Section C - Footfall Indicator 5 - February 2024</t>
  </si>
  <si>
    <t>Tab 6 - Outcomes: Section C - Footfall Indicator 5 - March 2024</t>
  </si>
  <si>
    <t>Tab 6 - Outcomes: Section C - Footfall Indicator 5 - April 2024</t>
  </si>
  <si>
    <t>Tab 6 - Outcomes: Section C - Footfall Indicator 5 - May 2024</t>
  </si>
  <si>
    <t>Tab 6 - Outcomes: Section C - Footfall Indicator 5 - June 2024</t>
  </si>
  <si>
    <t>Tab 6 - Outcomes: Section C - Footfall Indicator 5 - July 2024</t>
  </si>
  <si>
    <t>Tab 6 - Outcomes: Section C - Footfall Indicator 5 - August 2024</t>
  </si>
  <si>
    <t>Tab 6 - Outcomes: Section C - Footfall Indicator 5 - September 2024</t>
  </si>
  <si>
    <t>Tab 6 - Outcomes: Section C - Footfall Indicator 5 - October 2024</t>
  </si>
  <si>
    <t>Tab 6 - Outcomes: Section C - Footfall Indicator 5 - November 2024</t>
  </si>
  <si>
    <t>Tab 6 - Outcomes: Section C - Footfall Indicator 5 - December 2024</t>
  </si>
  <si>
    <t>Tab 6 - Outcomes: Section C - Footfall Indicator 5 - January 2025</t>
  </si>
  <si>
    <t>Tab 6 - Outcomes: Section C - Footfall Indicator 5 - February 2025</t>
  </si>
  <si>
    <t>Tab 6 - Outcomes: Section C - Footfall Indicator 5 - March 2025</t>
  </si>
  <si>
    <t>Tab 6 - Outcomes: Section C - Footfall Indicator 5 - April 2025</t>
  </si>
  <si>
    <t>Tab 6 - Outcomes: Section C - Footfall Indicator 5 - May 2025</t>
  </si>
  <si>
    <t>Tab 6 - Outcomes: Section C - Footfall Indicator 5 - June 2025</t>
  </si>
  <si>
    <t>Tab 6 - Outcomes: Section C - Footfall Indicator 5 - July 2025</t>
  </si>
  <si>
    <t>Tab 6 - Outcomes: Section C - Footfall Indicator 5 - August 2025</t>
  </si>
  <si>
    <t>Tab 6 - Outcomes: Section C - Footfall Indicator 5 - September 2025</t>
  </si>
  <si>
    <t>Tab 6 - Outcomes: Section C - Footfall Indicator 5 - October 2025</t>
  </si>
  <si>
    <t>Tab 6 - Outcomes: Section C - Footfall Indicator 5 - November 2025</t>
  </si>
  <si>
    <t>Tab 6 - Outcomes: Section C - Footfall Indicator 5 - December 2025</t>
  </si>
  <si>
    <t>Tab 6 - Outcomes: Section C - Footfall Indicator 5 - January 2026</t>
  </si>
  <si>
    <t>Tab 6 - Outcomes: Section C - Footfall Indicator 5 - February 2026</t>
  </si>
  <si>
    <t>Tab 6 - Outcomes: Section C - Footfall Indicator 5 - March 2026</t>
  </si>
  <si>
    <t>Tab 6 - Outcomes: Section C - Footfall Indicator 6 - Name</t>
  </si>
  <si>
    <t>Tab 6 - Outcomes: Section C - Footfall Indicator 6 - Unit</t>
  </si>
  <si>
    <t>Tab 6 - Outcomes: Section C - Footfall Indicator 6 - Relevant Project</t>
  </si>
  <si>
    <t>Tab 6 - Outcomes: Section C - Footfall Indicator 6 - Geography</t>
  </si>
  <si>
    <t>Tab 6 - Outcomes: Section C - Footfall Indicator 6 - April 2020</t>
  </si>
  <si>
    <t>Tab 6 - Outcomes: Section C - Footfall Indicator 6 - May 2020</t>
  </si>
  <si>
    <t>Tab 6 - Outcomes: Section C - Footfall Indicator 6 - June 2020</t>
  </si>
  <si>
    <t>Tab 6 - Outcomes: Section C - Footfall Indicator 6 - July 2020</t>
  </si>
  <si>
    <t>Tab 6 - Outcomes: Section C - Footfall Indicator 6 - August 2020</t>
  </si>
  <si>
    <t>Tab 6 - Outcomes: Section C - Footfall Indicator 6 - September 2020</t>
  </si>
  <si>
    <t>Tab 6 - Outcomes: Section C - Footfall Indicator 6 - October 2020</t>
  </si>
  <si>
    <t>Tab 6 - Outcomes: Section C - Footfall Indicator 6 - November 2020</t>
  </si>
  <si>
    <t>Tab 6 - Outcomes: Section C - Footfall Indicator 6 - December 2020</t>
  </si>
  <si>
    <t>Tab 6 - Outcomes: Section C - Footfall Indicator 6 - January 2021</t>
  </si>
  <si>
    <t>Tab 6 - Outcomes: Section C - Footfall Indicator 6 - February 2021</t>
  </si>
  <si>
    <t>Tab 6 - Outcomes: Section C - Footfall Indicator 6 - March 2021</t>
  </si>
  <si>
    <t>Tab 6 - Outcomes: Section C - Footfall Indicator 6 - April 2021</t>
  </si>
  <si>
    <t>Tab 6 - Outcomes: Section C - Footfall Indicator 6 - May 2021</t>
  </si>
  <si>
    <t>Tab 6 - Outcomes: Section C - Footfall Indicator 6 - June 2021</t>
  </si>
  <si>
    <t>Tab 6 - Outcomes: Section C - Footfall Indicator 6 - July 2021</t>
  </si>
  <si>
    <t>Tab 6 - Outcomes: Section C - Footfall Indicator 6 - August 2021</t>
  </si>
  <si>
    <t>Tab 6 - Outcomes: Section C - Footfall Indicator 6 - September 2021</t>
  </si>
  <si>
    <t>Tab 6 - Outcomes: Section C - Footfall Indicator 6 - October 2021</t>
  </si>
  <si>
    <t>Tab 6 - Outcomes: Section C - Footfall Indicator 6 - November 2021</t>
  </si>
  <si>
    <t>Tab 6 - Outcomes: Section C - Footfall Indicator 6 - December 2021</t>
  </si>
  <si>
    <t>Tab 6 - Outcomes: Section C - Footfall Indicator 6 - January 2022</t>
  </si>
  <si>
    <t>Tab 6 - Outcomes: Section C - Footfall Indicator 6 - February 2022</t>
  </si>
  <si>
    <t>Tab 6 - Outcomes: Section C - Footfall Indicator 6 - March 2022</t>
  </si>
  <si>
    <t>Tab 6 - Outcomes: Section C - Footfall Indicator 6 - April 2022</t>
  </si>
  <si>
    <t>Tab 6 - Outcomes: Section C - Footfall Indicator 6 - May 2022</t>
  </si>
  <si>
    <t>Tab 6 - Outcomes: Section C - Footfall Indicator 6 - June 2022</t>
  </si>
  <si>
    <t>Tab 6 - Outcomes: Section C - Footfall Indicator 6 - July 2022</t>
  </si>
  <si>
    <t>Tab 6 - Outcomes: Section C - Footfall Indicator 6 - August 2022</t>
  </si>
  <si>
    <t>Tab 6 - Outcomes: Section C - Footfall Indicator 6 - September 2022</t>
  </si>
  <si>
    <t>Tab 6 - Outcomes: Section C - Footfall Indicator 6 - October 2022</t>
  </si>
  <si>
    <t>Tab 6 - Outcomes: Section C - Footfall Indicator 6 - November 2022</t>
  </si>
  <si>
    <t>Tab 6 - Outcomes: Section C - Footfall Indicator 6 - December 2022</t>
  </si>
  <si>
    <t>Tab 6 - Outcomes: Section C - Footfall Indicator 6 - January 2023</t>
  </si>
  <si>
    <t>Tab 6 - Outcomes: Section C - Footfall Indicator 6 - February 2023</t>
  </si>
  <si>
    <t>Tab 6 - Outcomes: Section C - Footfall Indicator 6 - March 2023</t>
  </si>
  <si>
    <t>Tab 6 - Outcomes: Section C - Footfall Indicator 6 - April 2023</t>
  </si>
  <si>
    <t>Tab 6 - Outcomes: Section C - Footfall Indicator 6 - May 2023</t>
  </si>
  <si>
    <t>Tab 6 - Outcomes: Section C - Footfall Indicator 6 - June 2023</t>
  </si>
  <si>
    <t>Tab 6 - Outcomes: Section C - Footfall Indicator 6 - July 2023</t>
  </si>
  <si>
    <t>Tab 6 - Outcomes: Section C - Footfall Indicator 6 - August 2023</t>
  </si>
  <si>
    <t>Tab 6 - Outcomes: Section C - Footfall Indicator 6 - September 2023</t>
  </si>
  <si>
    <t>Tab 6 - Outcomes: Section C - Footfall Indicator 6 - October 2023</t>
  </si>
  <si>
    <t>Tab 6 - Outcomes: Section C - Footfall Indicator 6 - November 2023</t>
  </si>
  <si>
    <t>Tab 6 - Outcomes: Section C - Footfall Indicator 6 - December 2023</t>
  </si>
  <si>
    <t>Tab 6 - Outcomes: Section C - Footfall Indicator 6 - January 2024</t>
  </si>
  <si>
    <t>Tab 6 - Outcomes: Section C - Footfall Indicator 6 - February 2024</t>
  </si>
  <si>
    <t>Tab 6 - Outcomes: Section C - Footfall Indicator 6 - March 2024</t>
  </si>
  <si>
    <t>Tab 6 - Outcomes: Section C - Footfall Indicator 6 - April 2024</t>
  </si>
  <si>
    <t>Tab 6 - Outcomes: Section C - Footfall Indicator 6 - May 2024</t>
  </si>
  <si>
    <t>Tab 6 - Outcomes: Section C - Footfall Indicator 6 - June 2024</t>
  </si>
  <si>
    <t>Tab 6 - Outcomes: Section C - Footfall Indicator 6 - July 2024</t>
  </si>
  <si>
    <t>Tab 6 - Outcomes: Section C - Footfall Indicator 6 - August 2024</t>
  </si>
  <si>
    <t>Tab 6 - Outcomes: Section C - Footfall Indicator 6 - September 2024</t>
  </si>
  <si>
    <t>Tab 6 - Outcomes: Section C - Footfall Indicator 6 - October 2024</t>
  </si>
  <si>
    <t>Tab 6 - Outcomes: Section C - Footfall Indicator 6 - November 2024</t>
  </si>
  <si>
    <t>Tab 6 - Outcomes: Section C - Footfall Indicator 6 - December 2024</t>
  </si>
  <si>
    <t>Tab 6 - Outcomes: Section C - Footfall Indicator 6 - January 2025</t>
  </si>
  <si>
    <t>Tab 6 - Outcomes: Section C - Footfall Indicator 6 - February 2025</t>
  </si>
  <si>
    <t>Tab 6 - Outcomes: Section C - Footfall Indicator 6 - March 2025</t>
  </si>
  <si>
    <t>Tab 6 - Outcomes: Section C - Footfall Indicator 6 - April 2025</t>
  </si>
  <si>
    <t>Tab 6 - Outcomes: Section C - Footfall Indicator 6 - May 2025</t>
  </si>
  <si>
    <t>Tab 6 - Outcomes: Section C - Footfall Indicator 6 - June 2025</t>
  </si>
  <si>
    <t>Tab 6 - Outcomes: Section C - Footfall Indicator 6 - July 2025</t>
  </si>
  <si>
    <t>Tab 6 - Outcomes: Section C - Footfall Indicator 6 - August 2025</t>
  </si>
  <si>
    <t>Tab 6 - Outcomes: Section C - Footfall Indicator 6 - September 2025</t>
  </si>
  <si>
    <t>Tab 6 - Outcomes: Section C - Footfall Indicator 6 - October 2025</t>
  </si>
  <si>
    <t>Tab 6 - Outcomes: Section C - Footfall Indicator 6 - November 2025</t>
  </si>
  <si>
    <t>Tab 6 - Outcomes: Section C - Footfall Indicator 6 - December 2025</t>
  </si>
  <si>
    <t>Tab 6 - Outcomes: Section C - Footfall Indicator 6 - January 2026</t>
  </si>
  <si>
    <t>Tab 6 - Outcomes: Section C - Footfall Indicator 6 - February 2026</t>
  </si>
  <si>
    <t>Tab 6 - Outcomes: Section C - Footfall Indicator 6 - March 2026</t>
  </si>
  <si>
    <t>Tab 6 - Outcomes: Section C - Footfall Indicator 7 - Name</t>
  </si>
  <si>
    <t>Tab 6 - Outcomes: Section C - Footfall Indicator 7 - Unit</t>
  </si>
  <si>
    <t>Tab 6 - Outcomes: Section C - Footfall Indicator 7 - Relevant Project</t>
  </si>
  <si>
    <t>Tab 6 - Outcomes: Section C - Footfall Indicator 7 - Geography</t>
  </si>
  <si>
    <t>Tab 6 - Outcomes: Section C - Footfall Indicator 7 - April 2020</t>
  </si>
  <si>
    <t>Tab 6 - Outcomes: Section C - Footfall Indicator 7 - May 2020</t>
  </si>
  <si>
    <t>Tab 6 - Outcomes: Section C - Footfall Indicator 7 - June 2020</t>
  </si>
  <si>
    <t>Tab 6 - Outcomes: Section C - Footfall Indicator 7 - July 2020</t>
  </si>
  <si>
    <t>Tab 6 - Outcomes: Section C - Footfall Indicator 7 - August 2020</t>
  </si>
  <si>
    <t>Tab 6 - Outcomes: Section C - Footfall Indicator 7 - September 2020</t>
  </si>
  <si>
    <t>Tab 6 - Outcomes: Section C - Footfall Indicator 7 - October 2020</t>
  </si>
  <si>
    <t>Tab 6 - Outcomes: Section C - Footfall Indicator 7 - November 2020</t>
  </si>
  <si>
    <t>Tab 6 - Outcomes: Section C - Footfall Indicator 7 - December 2020</t>
  </si>
  <si>
    <t>Tab 6 - Outcomes: Section C - Footfall Indicator 7 - January 2021</t>
  </si>
  <si>
    <t>Tab 6 - Outcomes: Section C - Footfall Indicator 7 - February 2021</t>
  </si>
  <si>
    <t>Tab 6 - Outcomes: Section C - Footfall Indicator 7 - March 2021</t>
  </si>
  <si>
    <t>Tab 6 - Outcomes: Section C - Footfall Indicator 7 - April 2021</t>
  </si>
  <si>
    <t>Tab 6 - Outcomes: Section C - Footfall Indicator 7 - May 2021</t>
  </si>
  <si>
    <t>Tab 6 - Outcomes: Section C - Footfall Indicator 7 - June 2021</t>
  </si>
  <si>
    <t>Tab 6 - Outcomes: Section C - Footfall Indicator 7 - July 2021</t>
  </si>
  <si>
    <t>Tab 6 - Outcomes: Section C - Footfall Indicator 7 - August 2021</t>
  </si>
  <si>
    <t>Tab 6 - Outcomes: Section C - Footfall Indicator 7 - September 2021</t>
  </si>
  <si>
    <t>Tab 6 - Outcomes: Section C - Footfall Indicator 7 - October 2021</t>
  </si>
  <si>
    <t>Tab 6 - Outcomes: Section C - Footfall Indicator 7 - November 2021</t>
  </si>
  <si>
    <t>Tab 6 - Outcomes: Section C - Footfall Indicator 7 - December 2021</t>
  </si>
  <si>
    <t>Tab 6 - Outcomes: Section C - Footfall Indicator 7 - January 2022</t>
  </si>
  <si>
    <t>Tab 6 - Outcomes: Section C - Footfall Indicator 7 - February 2022</t>
  </si>
  <si>
    <t>Tab 6 - Outcomes: Section C - Footfall Indicator 7 - March 2022</t>
  </si>
  <si>
    <t>Tab 6 - Outcomes: Section C - Footfall Indicator 7 - April 2022</t>
  </si>
  <si>
    <t>Tab 6 - Outcomes: Section C - Footfall Indicator 7 - May 2022</t>
  </si>
  <si>
    <t>Tab 6 - Outcomes: Section C - Footfall Indicator 7 - June 2022</t>
  </si>
  <si>
    <t>Tab 6 - Outcomes: Section C - Footfall Indicator 7 - July 2022</t>
  </si>
  <si>
    <t>Tab 6 - Outcomes: Section C - Footfall Indicator 7 - August 2022</t>
  </si>
  <si>
    <t>Tab 6 - Outcomes: Section C - Footfall Indicator 7 - September 2022</t>
  </si>
  <si>
    <t>Tab 6 - Outcomes: Section C - Footfall Indicator 7 - October 2022</t>
  </si>
  <si>
    <t>Tab 6 - Outcomes: Section C - Footfall Indicator 7 - November 2022</t>
  </si>
  <si>
    <t>Tab 6 - Outcomes: Section C - Footfall Indicator 7 - December 2022</t>
  </si>
  <si>
    <t>Tab 6 - Outcomes: Section C - Footfall Indicator 7 - January 2023</t>
  </si>
  <si>
    <t>Tab 6 - Outcomes: Section C - Footfall Indicator 7 - February 2023</t>
  </si>
  <si>
    <t>Tab 6 - Outcomes: Section C - Footfall Indicator 7 - March 2023</t>
  </si>
  <si>
    <t>Tab 6 - Outcomes: Section C - Footfall Indicator 7 - April 2023</t>
  </si>
  <si>
    <t>Tab 6 - Outcomes: Section C - Footfall Indicator 7 - May 2023</t>
  </si>
  <si>
    <t>Tab 6 - Outcomes: Section C - Footfall Indicator 7 - June 2023</t>
  </si>
  <si>
    <t>Tab 6 - Outcomes: Section C - Footfall Indicator 7 - July 2023</t>
  </si>
  <si>
    <t>Tab 6 - Outcomes: Section C - Footfall Indicator 7 - August 2023</t>
  </si>
  <si>
    <t>Tab 6 - Outcomes: Section C - Footfall Indicator 7 - September 2023</t>
  </si>
  <si>
    <t>Tab 6 - Outcomes: Section C - Footfall Indicator 7 - October 2023</t>
  </si>
  <si>
    <t>Tab 6 - Outcomes: Section C - Footfall Indicator 7 - November 2023</t>
  </si>
  <si>
    <t>Tab 6 - Outcomes: Section C - Footfall Indicator 7 - December 2023</t>
  </si>
  <si>
    <t>Tab 6 - Outcomes: Section C - Footfall Indicator 7 - January 2024</t>
  </si>
  <si>
    <t>Tab 6 - Outcomes: Section C - Footfall Indicator 7 - February 2024</t>
  </si>
  <si>
    <t>Tab 6 - Outcomes: Section C - Footfall Indicator 7 - March 2024</t>
  </si>
  <si>
    <t>Tab 6 - Outcomes: Section C - Footfall Indicator 7 - April 2024</t>
  </si>
  <si>
    <t>Tab 6 - Outcomes: Section C - Footfall Indicator 7 - May 2024</t>
  </si>
  <si>
    <t>Tab 6 - Outcomes: Section C - Footfall Indicator 7 - June 2024</t>
  </si>
  <si>
    <t>Tab 6 - Outcomes: Section C - Footfall Indicator 7 - July 2024</t>
  </si>
  <si>
    <t>Tab 6 - Outcomes: Section C - Footfall Indicator 7 - August 2024</t>
  </si>
  <si>
    <t>Tab 6 - Outcomes: Section C - Footfall Indicator 7 - September 2024</t>
  </si>
  <si>
    <t>Tab 6 - Outcomes: Section C - Footfall Indicator 7 - October 2024</t>
  </si>
  <si>
    <t>Tab 6 - Outcomes: Section C - Footfall Indicator 7 - November 2024</t>
  </si>
  <si>
    <t>Tab 6 - Outcomes: Section C - Footfall Indicator 7 - December 2024</t>
  </si>
  <si>
    <t>Tab 6 - Outcomes: Section C - Footfall Indicator 7 - January 2025</t>
  </si>
  <si>
    <t>Tab 6 - Outcomes: Section C - Footfall Indicator 7 - February 2025</t>
  </si>
  <si>
    <t>Tab 6 - Outcomes: Section C - Footfall Indicator 7 - March 2025</t>
  </si>
  <si>
    <t>Tab 6 - Outcomes: Section C - Footfall Indicator 7 - April 2025</t>
  </si>
  <si>
    <t>Tab 6 - Outcomes: Section C - Footfall Indicator 7 - May 2025</t>
  </si>
  <si>
    <t>Tab 6 - Outcomes: Section C - Footfall Indicator 7 - June 2025</t>
  </si>
  <si>
    <t>Tab 6 - Outcomes: Section C - Footfall Indicator 7 - July 2025</t>
  </si>
  <si>
    <t>Tab 6 - Outcomes: Section C - Footfall Indicator 7 - August 2025</t>
  </si>
  <si>
    <t>Tab 6 - Outcomes: Section C - Footfall Indicator 7 - September 2025</t>
  </si>
  <si>
    <t>Tab 6 - Outcomes: Section C - Footfall Indicator 7 - October 2025</t>
  </si>
  <si>
    <t>Tab 6 - Outcomes: Section C - Footfall Indicator 7 - November 2025</t>
  </si>
  <si>
    <t>Tab 6 - Outcomes: Section C - Footfall Indicator 7 - December 2025</t>
  </si>
  <si>
    <t>Tab 6 - Outcomes: Section C - Footfall Indicator 7 - January 2026</t>
  </si>
  <si>
    <t>Tab 6 - Outcomes: Section C - Footfall Indicator 7 - February 2026</t>
  </si>
  <si>
    <t>Tab 6 - Outcomes: Section C - Footfall Indicator 8 - Name</t>
  </si>
  <si>
    <t>Tab 6 - Outcomes: Section C - Footfall Indicator 8 - Unit</t>
  </si>
  <si>
    <t>Tab 6 - Outcomes: Section C - Footfall Indicator 8 - Relevant Project</t>
  </si>
  <si>
    <t>Tab 6 - Outcomes: Section C - Footfall Indicator 8 - Geography</t>
  </si>
  <si>
    <t>Tab 6 - Outcomes: Section C - Footfall Indicator 8 - April 2020</t>
  </si>
  <si>
    <t>Tab 6 - Outcomes: Section C - Footfall Indicator 8 - May 2020</t>
  </si>
  <si>
    <t>Tab 6 - Outcomes: Section C - Footfall Indicator 8 - June 2020</t>
  </si>
  <si>
    <t>Tab 6 - Outcomes: Section C - Footfall Indicator 8 - July 2020</t>
  </si>
  <si>
    <t>Tab 6 - Outcomes: Section C - Footfall Indicator 8 - August 2020</t>
  </si>
  <si>
    <t>Tab 6 - Outcomes: Section C - Footfall Indicator 8 - September 2020</t>
  </si>
  <si>
    <t>Tab 6 - Outcomes: Section C - Footfall Indicator 8 - October 2020</t>
  </si>
  <si>
    <t>Tab 6 - Outcomes: Section C - Footfall Indicator 8 - November 2020</t>
  </si>
  <si>
    <t>Tab 6 - Outcomes: Section C - Footfall Indicator 8 - December 2020</t>
  </si>
  <si>
    <t>Tab 6 - Outcomes: Section C - Footfall Indicator 8 - January 2021</t>
  </si>
  <si>
    <t>Tab 6 - Outcomes: Section C - Footfall Indicator 8 - February 2021</t>
  </si>
  <si>
    <t>Tab 6 - Outcomes: Section C - Footfall Indicator 8 - March 2021</t>
  </si>
  <si>
    <t>Tab 6 - Outcomes: Section C - Footfall Indicator 8 - April 2021</t>
  </si>
  <si>
    <t>Tab 6 - Outcomes: Section C - Footfall Indicator 8 - May 2021</t>
  </si>
  <si>
    <t>Tab 6 - Outcomes: Section C - Footfall Indicator 8 - June 2021</t>
  </si>
  <si>
    <t>Tab 6 - Outcomes: Section C - Footfall Indicator 8 - July 2021</t>
  </si>
  <si>
    <t>Tab 6 - Outcomes: Section C - Footfall Indicator 8 - August 2021</t>
  </si>
  <si>
    <t>Tab 6 - Outcomes: Section C - Footfall Indicator 8 - September 2021</t>
  </si>
  <si>
    <t>Tab 6 - Outcomes: Section C - Footfall Indicator 8 - October 2021</t>
  </si>
  <si>
    <t>Tab 6 - Outcomes: Section C - Footfall Indicator 8 - November 2021</t>
  </si>
  <si>
    <t>Tab 6 - Outcomes: Section C - Footfall Indicator 8 - December 2021</t>
  </si>
  <si>
    <t>Tab 6 - Outcomes: Section C - Footfall Indicator 8 - January 2022</t>
  </si>
  <si>
    <t>Tab 6 - Outcomes: Section C - Footfall Indicator 8 - February 2022</t>
  </si>
  <si>
    <t>Tab 6 - Outcomes: Section C - Footfall Indicator 8 - March 2022</t>
  </si>
  <si>
    <t>Tab 6 - Outcomes: Section C - Footfall Indicator 8 - April 2022</t>
  </si>
  <si>
    <t>Tab 6 - Outcomes: Section C - Footfall Indicator 8 - May 2022</t>
  </si>
  <si>
    <t>Tab 6 - Outcomes: Section C - Footfall Indicator 8 - June 2022</t>
  </si>
  <si>
    <t>Tab 6 - Outcomes: Section C - Footfall Indicator 8 - July 2022</t>
  </si>
  <si>
    <t>Tab 6 - Outcomes: Section C - Footfall Indicator 8 - August 2022</t>
  </si>
  <si>
    <t>Tab 6 - Outcomes: Section C - Footfall Indicator 8 - September 2022</t>
  </si>
  <si>
    <t>Tab 6 - Outcomes: Section C - Footfall Indicator 8 - October 2022</t>
  </si>
  <si>
    <t>Tab 6 - Outcomes: Section C - Footfall Indicator 8 - November 2022</t>
  </si>
  <si>
    <t>Tab 6 - Outcomes: Section C - Footfall Indicator 8 - December 2022</t>
  </si>
  <si>
    <t>Tab 6 - Outcomes: Section C - Footfall Indicator 8 - January 2023</t>
  </si>
  <si>
    <t>Tab 6 - Outcomes: Section C - Footfall Indicator 8 - February 2023</t>
  </si>
  <si>
    <t>Tab 6 - Outcomes: Section C - Footfall Indicator 8 - March 2023</t>
  </si>
  <si>
    <t>Tab 6 - Outcomes: Section C - Footfall Indicator 8 - April 2023</t>
  </si>
  <si>
    <t>Tab 6 - Outcomes: Section C - Footfall Indicator 8 - May 2023</t>
  </si>
  <si>
    <t>Tab 6 - Outcomes: Section C - Footfall Indicator 8 - June 2023</t>
  </si>
  <si>
    <t>Tab 6 - Outcomes: Section C - Footfall Indicator 8 - July 2023</t>
  </si>
  <si>
    <t>Tab 6 - Outcomes: Section C - Footfall Indicator 8 - August 2023</t>
  </si>
  <si>
    <t>Tab 6 - Outcomes: Section C - Footfall Indicator 8 - September 2023</t>
  </si>
  <si>
    <t>Tab 6 - Outcomes: Section C - Footfall Indicator 8 - October 2023</t>
  </si>
  <si>
    <t>Tab 6 - Outcomes: Section C - Footfall Indicator 8 - November 2023</t>
  </si>
  <si>
    <t>Tab 6 - Outcomes: Section C - Footfall Indicator 8 - December 2023</t>
  </si>
  <si>
    <t>Tab 6 - Outcomes: Section C - Footfall Indicator 8 - January 2024</t>
  </si>
  <si>
    <t>Tab 6 - Outcomes: Section C - Footfall Indicator 8 - February 2024</t>
  </si>
  <si>
    <t>Tab 6 - Outcomes: Section C - Footfall Indicator 8 - March 2024</t>
  </si>
  <si>
    <t>Tab 6 - Outcomes: Section C - Footfall Indicator 8 - April 2024</t>
  </si>
  <si>
    <t>Tab 6 - Outcomes: Section C - Footfall Indicator 8 - May 2024</t>
  </si>
  <si>
    <t>Tab 6 - Outcomes: Section C - Footfall Indicator 8 - June 2024</t>
  </si>
  <si>
    <t>Tab 6 - Outcomes: Section C - Footfall Indicator 8 - July 2024</t>
  </si>
  <si>
    <t>Tab 6 - Outcomes: Section C - Footfall Indicator 8 - August 2024</t>
  </si>
  <si>
    <t>Tab 6 - Outcomes: Section C - Footfall Indicator 8 - September 2024</t>
  </si>
  <si>
    <t>Tab 6 - Outcomes: Section C - Footfall Indicator 8 - October 2024</t>
  </si>
  <si>
    <t>Tab 6 - Outcomes: Section C - Footfall Indicator 8 - November 2024</t>
  </si>
  <si>
    <t>Tab 6 - Outcomes: Section C - Footfall Indicator 8 - December 2024</t>
  </si>
  <si>
    <t>Tab 6 - Outcomes: Section C - Footfall Indicator 8 - January 2025</t>
  </si>
  <si>
    <t>Tab 6 - Outcomes: Section C - Footfall Indicator 8 - February 2025</t>
  </si>
  <si>
    <t>Tab 6 - Outcomes: Section C - Footfall Indicator 8 - March 2025</t>
  </si>
  <si>
    <t>Tab 6 - Outcomes: Section C - Footfall Indicator 8 - April 2025</t>
  </si>
  <si>
    <t>Tab 6 - Outcomes: Section C - Footfall Indicator 8 - May 2025</t>
  </si>
  <si>
    <t>Tab 6 - Outcomes: Section C - Footfall Indicator 8 - June 2025</t>
  </si>
  <si>
    <t>Tab 6 - Outcomes: Section C - Footfall Indicator 8 - July 2025</t>
  </si>
  <si>
    <t>Tab 6 - Outcomes: Section C - Footfall Indicator 8 - August 2025</t>
  </si>
  <si>
    <t>Tab 6 - Outcomes: Section C - Footfall Indicator 8 - September 2025</t>
  </si>
  <si>
    <t>Tab 6 - Outcomes: Section C - Footfall Indicator 8 - October 2025</t>
  </si>
  <si>
    <t>Tab 6 - Outcomes: Section C - Footfall Indicator 8 - November 2025</t>
  </si>
  <si>
    <t>Tab 6 - Outcomes: Section C - Footfall Indicator 8 - December 2025</t>
  </si>
  <si>
    <t>Tab 6 - Outcomes: Section C - Footfall Indicator 8 - January 2026</t>
  </si>
  <si>
    <t>Tab 6 - Outcomes: Section C - Footfall Indicator 8 - February 2026</t>
  </si>
  <si>
    <t>Tab 6 - Outcomes: Section C - Footfall Indicator 8 - March 2026</t>
  </si>
  <si>
    <t>Tab 6 - Outcomes: Section C - Footfall Indicator 9 - Name</t>
  </si>
  <si>
    <t>Tab 6 - Outcomes: Section C - Footfall Indicator 9 - Unit</t>
  </si>
  <si>
    <t>Tab 6 - Outcomes: Section C - Footfall Indicator 9 - Relevant Project</t>
  </si>
  <si>
    <t>Tab 6 - Outcomes: Section C - Footfall Indicator 9 - Geography</t>
  </si>
  <si>
    <t>Tab 6 - Outcomes: Section C - Footfall Indicator 9 - April 2020</t>
  </si>
  <si>
    <t>Tab 6 - Outcomes: Section C - Footfall Indicator 9 - May 2020</t>
  </si>
  <si>
    <t>Tab 6 - Outcomes: Section C - Footfall Indicator 9 - June 2020</t>
  </si>
  <si>
    <t>Tab 6 - Outcomes: Section C - Footfall Indicator 9 - July 2020</t>
  </si>
  <si>
    <t>Tab 6 - Outcomes: Section C - Footfall Indicator 9 - August 2020</t>
  </si>
  <si>
    <t>Tab 6 - Outcomes: Section C - Footfall Indicator 9 - September 2020</t>
  </si>
  <si>
    <t>Tab 6 - Outcomes: Section C - Footfall Indicator 9 - October 2020</t>
  </si>
  <si>
    <t>Tab 6 - Outcomes: Section C - Footfall Indicator 9 - November 2020</t>
  </si>
  <si>
    <t>Tab 6 - Outcomes: Section C - Footfall Indicator 9 - December 2020</t>
  </si>
  <si>
    <t>Tab 6 - Outcomes: Section C - Footfall Indicator 9 - January 2021</t>
  </si>
  <si>
    <t>Tab 6 - Outcomes: Section C - Footfall Indicator 9 - February 2021</t>
  </si>
  <si>
    <t>Tab 6 - Outcomes: Section C - Footfall Indicator 9 - March 2021</t>
  </si>
  <si>
    <t>Tab 6 - Outcomes: Section C - Footfall Indicator 9 - April 2021</t>
  </si>
  <si>
    <t>Tab 6 - Outcomes: Section C - Footfall Indicator 9 - May 2021</t>
  </si>
  <si>
    <t>Tab 6 - Outcomes: Section C - Footfall Indicator 9 - June 2021</t>
  </si>
  <si>
    <t>Tab 6 - Outcomes: Section C - Footfall Indicator 9 - July 2021</t>
  </si>
  <si>
    <t>Tab 6 - Outcomes: Section C - Footfall Indicator 9 - August 2021</t>
  </si>
  <si>
    <t>Tab 6 - Outcomes: Section C - Footfall Indicator 9 - September 2021</t>
  </si>
  <si>
    <t>Tab 6 - Outcomes: Section C - Footfall Indicator 9 - October 2021</t>
  </si>
  <si>
    <t>Tab 6 - Outcomes: Section C - Footfall Indicator 9 - November 2021</t>
  </si>
  <si>
    <t>Tab 6 - Outcomes: Section C - Footfall Indicator 9 - December 2021</t>
  </si>
  <si>
    <t>Tab 6 - Outcomes: Section C - Footfall Indicator 9 - January 2022</t>
  </si>
  <si>
    <t>Tab 6 - Outcomes: Section C - Footfall Indicator 9 - February 2022</t>
  </si>
  <si>
    <t>Tab 6 - Outcomes: Section C - Footfall Indicator 9 - March 2022</t>
  </si>
  <si>
    <t>Tab 6 - Outcomes: Section C - Footfall Indicator 9 - April 2022</t>
  </si>
  <si>
    <t>Tab 6 - Outcomes: Section C - Footfall Indicator 9 - May 2022</t>
  </si>
  <si>
    <t>Tab 6 - Outcomes: Section C - Footfall Indicator 9 - June 2022</t>
  </si>
  <si>
    <t>Tab 6 - Outcomes: Section C - Footfall Indicator 9 - July 2022</t>
  </si>
  <si>
    <t>Tab 6 - Outcomes: Section C - Footfall Indicator 9 - August 2022</t>
  </si>
  <si>
    <t>Tab 6 - Outcomes: Section C - Footfall Indicator 9 - September 2022</t>
  </si>
  <si>
    <t>Tab 6 - Outcomes: Section C - Footfall Indicator 9 - October 2022</t>
  </si>
  <si>
    <t>Tab 6 - Outcomes: Section C - Footfall Indicator 9 - November 2022</t>
  </si>
  <si>
    <t>Tab 6 - Outcomes: Section C - Footfall Indicator 9 - December 2022</t>
  </si>
  <si>
    <t>Tab 6 - Outcomes: Section C - Footfall Indicator 9 - January 2023</t>
  </si>
  <si>
    <t>Tab 6 - Outcomes: Section C - Footfall Indicator 9 - February 2023</t>
  </si>
  <si>
    <t>Tab 6 - Outcomes: Section C - Footfall Indicator 9 - March 2023</t>
  </si>
  <si>
    <t>Tab 6 - Outcomes: Section C - Footfall Indicator 9 - April 2023</t>
  </si>
  <si>
    <t>Tab 6 - Outcomes: Section C - Footfall Indicator 9 - May 2023</t>
  </si>
  <si>
    <t>Tab 6 - Outcomes: Section C - Footfall Indicator 9 - June 2023</t>
  </si>
  <si>
    <t>Tab 6 - Outcomes: Section C - Footfall Indicator 9 - July 2023</t>
  </si>
  <si>
    <t>Tab 6 - Outcomes: Section C - Footfall Indicator 9 - August 2023</t>
  </si>
  <si>
    <t>Tab 6 - Outcomes: Section C - Footfall Indicator 9 - September 2023</t>
  </si>
  <si>
    <t>Tab 6 - Outcomes: Section C - Footfall Indicator 9 - October 2023</t>
  </si>
  <si>
    <t>Tab 6 - Outcomes: Section C - Footfall Indicator 9 - November 2023</t>
  </si>
  <si>
    <t>Tab 6 - Outcomes: Section C - Footfall Indicator 9 - December 2023</t>
  </si>
  <si>
    <t>Tab 6 - Outcomes: Section C - Footfall Indicator 9 - January 2024</t>
  </si>
  <si>
    <t>Tab 6 - Outcomes: Section C - Footfall Indicator 9 - February 2024</t>
  </si>
  <si>
    <t>Tab 6 - Outcomes: Section C - Footfall Indicator 9 - March 2024</t>
  </si>
  <si>
    <t>Tab 6 - Outcomes: Section C - Footfall Indicator 9 - April 2024</t>
  </si>
  <si>
    <t>Tab 6 - Outcomes: Section C - Footfall Indicator 9 - May 2024</t>
  </si>
  <si>
    <t>Tab 6 - Outcomes: Section C - Footfall Indicator 9 - June 2024</t>
  </si>
  <si>
    <t>Tab 6 - Outcomes: Section C - Footfall Indicator 9 - July 2024</t>
  </si>
  <si>
    <t>Tab 6 - Outcomes: Section C - Footfall Indicator 9 - August 2024</t>
  </si>
  <si>
    <t>Tab 6 - Outcomes: Section C - Footfall Indicator 9 - September 2024</t>
  </si>
  <si>
    <t>Tab 6 - Outcomes: Section C - Footfall Indicator 9 - October 2024</t>
  </si>
  <si>
    <t>Tab 6 - Outcomes: Section C - Footfall Indicator 9 - November 2024</t>
  </si>
  <si>
    <t>Tab 6 - Outcomes: Section C - Footfall Indicator 9 - December 2024</t>
  </si>
  <si>
    <t>Tab 6 - Outcomes: Section C - Footfall Indicator 9 - January 2025</t>
  </si>
  <si>
    <t>Tab 6 - Outcomes: Section C - Footfall Indicator 9 - February 2025</t>
  </si>
  <si>
    <t>Tab 6 - Outcomes: Section C - Footfall Indicator 9 - March 2025</t>
  </si>
  <si>
    <t>Tab 6 - Outcomes: Section C - Footfall Indicator 9 - April 2025</t>
  </si>
  <si>
    <t>Tab 6 - Outcomes: Section C - Footfall Indicator 9 - May 2025</t>
  </si>
  <si>
    <t>Tab 6 - Outcomes: Section C - Footfall Indicator 9 - June 2025</t>
  </si>
  <si>
    <t>Tab 6 - Outcomes: Section C - Footfall Indicator 9 - July 2025</t>
  </si>
  <si>
    <t>Tab 6 - Outcomes: Section C - Footfall Indicator 9 - August 2025</t>
  </si>
  <si>
    <t>Tab 6 - Outcomes: Section C - Footfall Indicator 9 - September 2025</t>
  </si>
  <si>
    <t>Tab 6 - Outcomes: Section C - Footfall Indicator 9 - October 2025</t>
  </si>
  <si>
    <t>Tab 6 - Outcomes: Section C - Footfall Indicator 9 - November 2025</t>
  </si>
  <si>
    <t>Tab 6 - Outcomes: Section C - Footfall Indicator 9 - December 2025</t>
  </si>
  <si>
    <t>Tab 6 - Outcomes: Section C - Footfall Indicator 9 - January 2026</t>
  </si>
  <si>
    <t>Tab 6 - Outcomes: Section C - Footfall Indicator 9 - February 2026</t>
  </si>
  <si>
    <t>Tab 6 - Outcomes: Section C - Footfall Indicator 9 - March 2026</t>
  </si>
  <si>
    <t>Tab 6 - Outcomes: Section C - Footfall Indicator 10 - Name</t>
  </si>
  <si>
    <t>Tab 6 - Outcomes: Section C - Footfall Indicator 10 - Unit</t>
  </si>
  <si>
    <t>Tab 6 - Outcomes: Section C - Footfall Indicator 10 - Relevant Project</t>
  </si>
  <si>
    <t>Tab 6 - Outcomes: Section C - Footfall Indicator 10 - Geography</t>
  </si>
  <si>
    <t>Tab 6 - Outcomes: Section C - Footfall Indicator 10 - April 2020</t>
  </si>
  <si>
    <t>Tab 6 - Outcomes: Section C - Footfall Indicator 10 - May 2020</t>
  </si>
  <si>
    <t>Tab 6 - Outcomes: Section C - Footfall Indicator 10 - June 2020</t>
  </si>
  <si>
    <t>Tab 6 - Outcomes: Section C - Footfall Indicator 10 - July 2020</t>
  </si>
  <si>
    <t>Tab 6 - Outcomes: Section C - Footfall Indicator 10 - August 2020</t>
  </si>
  <si>
    <t>Tab 6 - Outcomes: Section C - Footfall Indicator 10 - September 2020</t>
  </si>
  <si>
    <t>Tab 6 - Outcomes: Section C - Footfall Indicator 10 - October 2020</t>
  </si>
  <si>
    <t>Tab 6 - Outcomes: Section C - Footfall Indicator 10 - November 2020</t>
  </si>
  <si>
    <t>Tab 6 - Outcomes: Section C - Footfall Indicator 10 - December 2020</t>
  </si>
  <si>
    <t>Tab 6 - Outcomes: Section C - Footfall Indicator 10 - January 2021</t>
  </si>
  <si>
    <t>Tab 6 - Outcomes: Section C - Footfall Indicator 10 - February 2021</t>
  </si>
  <si>
    <t>Tab 6 - Outcomes: Section C - Footfall Indicator 10 - March 2021</t>
  </si>
  <si>
    <t>Tab 6 - Outcomes: Section C - Footfall Indicator 10 - April 2021</t>
  </si>
  <si>
    <t>Tab 6 - Outcomes: Section C - Footfall Indicator 10 - May 2021</t>
  </si>
  <si>
    <t>Tab 6 - Outcomes: Section C - Footfall Indicator 10 - June 2021</t>
  </si>
  <si>
    <t>Tab 6 - Outcomes: Section C - Footfall Indicator 10 - July 2021</t>
  </si>
  <si>
    <t>Tab 6 - Outcomes: Section C - Footfall Indicator 10 - August 2021</t>
  </si>
  <si>
    <t>Tab 6 - Outcomes: Section C - Footfall Indicator 10 - September 2021</t>
  </si>
  <si>
    <t>Tab 6 - Outcomes: Section C - Footfall Indicator 10 - October 2021</t>
  </si>
  <si>
    <t>Tab 6 - Outcomes: Section C - Footfall Indicator 10 - November 2021</t>
  </si>
  <si>
    <t>Tab 6 - Outcomes: Section C - Footfall Indicator 10 - December 2021</t>
  </si>
  <si>
    <t>Tab 6 - Outcomes: Section C - Footfall Indicator 10 - January 2022</t>
  </si>
  <si>
    <t>Tab 6 - Outcomes: Section C - Footfall Indicator 10 - February 2022</t>
  </si>
  <si>
    <t>Tab 6 - Outcomes: Section C - Footfall Indicator 10 - March 2022</t>
  </si>
  <si>
    <t>Tab 6 - Outcomes: Section C - Footfall Indicator 10 - April 2022</t>
  </si>
  <si>
    <t>Tab 6 - Outcomes: Section C - Footfall Indicator 10 - May 2022</t>
  </si>
  <si>
    <t>Tab 6 - Outcomes: Section C - Footfall Indicator 10 - June 2022</t>
  </si>
  <si>
    <t>Tab 6 - Outcomes: Section C - Footfall Indicator 10 - July 2022</t>
  </si>
  <si>
    <t>Tab 6 - Outcomes: Section C - Footfall Indicator 10 - August 2022</t>
  </si>
  <si>
    <t>Tab 6 - Outcomes: Section C - Footfall Indicator 10 - September 2022</t>
  </si>
  <si>
    <t>Tab 6 - Outcomes: Section C - Footfall Indicator 10 - October 2022</t>
  </si>
  <si>
    <t>Tab 6 - Outcomes: Section C - Footfall Indicator 10 - November 2022</t>
  </si>
  <si>
    <t>Tab 6 - Outcomes: Section C - Footfall Indicator 10 - December 2022</t>
  </si>
  <si>
    <t>Tab 6 - Outcomes: Section C - Footfall Indicator 10 - January 2023</t>
  </si>
  <si>
    <t>Tab 6 - Outcomes: Section C - Footfall Indicator 10 - February 2023</t>
  </si>
  <si>
    <t>Tab 6 - Outcomes: Section C - Footfall Indicator 10 - March 2023</t>
  </si>
  <si>
    <t>Tab 6 - Outcomes: Section C - Footfall Indicator 10 - April 2023</t>
  </si>
  <si>
    <t>Tab 6 - Outcomes: Section C - Footfall Indicator 10 - May 2023</t>
  </si>
  <si>
    <t>Tab 6 - Outcomes: Section C - Footfall Indicator 10 - June 2023</t>
  </si>
  <si>
    <t>Tab 6 - Outcomes: Section C - Footfall Indicator 10 - July 2023</t>
  </si>
  <si>
    <t>Tab 6 - Outcomes: Section C - Footfall Indicator 10 - August 2023</t>
  </si>
  <si>
    <t>Tab 6 - Outcomes: Section C - Footfall Indicator 10 - September 2023</t>
  </si>
  <si>
    <t>Tab 6 - Outcomes: Section C - Footfall Indicator 10 - October 2023</t>
  </si>
  <si>
    <t>Tab 6 - Outcomes: Section C - Footfall Indicator 10 - November 2023</t>
  </si>
  <si>
    <t>Tab 6 - Outcomes: Section C - Footfall Indicator 10 - December 2023</t>
  </si>
  <si>
    <t>Tab 6 - Outcomes: Section C - Footfall Indicator 10 - January 2024</t>
  </si>
  <si>
    <t>Tab 6 - Outcomes: Section C - Footfall Indicator 10 - February 2024</t>
  </si>
  <si>
    <t>Tab 6 - Outcomes: Section C - Footfall Indicator 10 - March 2024</t>
  </si>
  <si>
    <t>Tab 6 - Outcomes: Section C - Footfall Indicator 10 - April 2024</t>
  </si>
  <si>
    <t>Tab 6 - Outcomes: Section C - Footfall Indicator 10 - May 2024</t>
  </si>
  <si>
    <t>Tab 6 - Outcomes: Section C - Footfall Indicator 10 - June 2024</t>
  </si>
  <si>
    <t>Tab 6 - Outcomes: Section C - Footfall Indicator 10 - July 2024</t>
  </si>
  <si>
    <t>Tab 6 - Outcomes: Section C - Footfall Indicator 10 - August 2024</t>
  </si>
  <si>
    <t>Tab 6 - Outcomes: Section C - Footfall Indicator 10 - September 2024</t>
  </si>
  <si>
    <t>Tab 6 - Outcomes: Section C - Footfall Indicator 10 - October 2024</t>
  </si>
  <si>
    <t>Tab 6 - Outcomes: Section C - Footfall Indicator 10 - November 2024</t>
  </si>
  <si>
    <t>Tab 6 - Outcomes: Section C - Footfall Indicator 10 - December 2024</t>
  </si>
  <si>
    <t>Tab 6 - Outcomes: Section C - Footfall Indicator 10 - January 2025</t>
  </si>
  <si>
    <t>Tab 6 - Outcomes: Section C - Footfall Indicator 10 - February 2025</t>
  </si>
  <si>
    <t>Tab 6 - Outcomes: Section C - Footfall Indicator 10 - March 2025</t>
  </si>
  <si>
    <t>Tab 6 - Outcomes: Section C - Footfall Indicator 10 - April 2025</t>
  </si>
  <si>
    <t>Tab 6 - Outcomes: Section C - Footfall Indicator 10 - May 2025</t>
  </si>
  <si>
    <t>Tab 6 - Outcomes: Section C - Footfall Indicator 10 - June 2025</t>
  </si>
  <si>
    <t>Tab 6 - Outcomes: Section C - Footfall Indicator 10 - July 2025</t>
  </si>
  <si>
    <t>Tab 6 - Outcomes: Section C - Footfall Indicator 10 - August 2025</t>
  </si>
  <si>
    <t>Tab 6 - Outcomes: Section C - Footfall Indicator 10 - September 2025</t>
  </si>
  <si>
    <t>Tab 6 - Outcomes: Section C - Footfall Indicator 10 - October 2025</t>
  </si>
  <si>
    <t>Tab 6 - Outcomes: Section C - Footfall Indicator 10 - November 2025</t>
  </si>
  <si>
    <t>Tab 6 - Outcomes: Section C - Footfall Indicator 10 - December 2025</t>
  </si>
  <si>
    <t>Tab 6 - Outcomes: Section C - Footfall Indicator 10 - January 2026</t>
  </si>
  <si>
    <t>Tab 6 - Outcomes: Section C - Footfall Indicator 10 - February 2026</t>
  </si>
  <si>
    <t>Tab 6 - Outcomes: Section C - Footfall Indicator 10 - March 2026</t>
  </si>
  <si>
    <t>Tab 6 - Outcomes: Section C - Footfall Indicator 11 - Name</t>
  </si>
  <si>
    <t>Tab 6 - Outcomes: Section C - Footfall Indicator 11 - Unit</t>
  </si>
  <si>
    <t>Tab 6 - Outcomes: Section C - Footfall Indicator 11 - Relevant Project</t>
  </si>
  <si>
    <t>Tab 6 - Outcomes: Section C - Footfall Indicator 11 - Geography</t>
  </si>
  <si>
    <t>Tab 6 - Outcomes: Section C - Footfall Indicator 11 - April 2020</t>
  </si>
  <si>
    <t>Tab 6 - Outcomes: Section C - Footfall Indicator 11 - May 2020</t>
  </si>
  <si>
    <t>Tab 6 - Outcomes: Section C - Footfall Indicator 11 - June 2020</t>
  </si>
  <si>
    <t>Tab 6 - Outcomes: Section C - Footfall Indicator 11 - July 2020</t>
  </si>
  <si>
    <t>Tab 6 - Outcomes: Section C - Footfall Indicator 11 - August 2020</t>
  </si>
  <si>
    <t>Tab 6 - Outcomes: Section C - Footfall Indicator 11 - September 2020</t>
  </si>
  <si>
    <t>Tab 6 - Outcomes: Section C - Footfall Indicator 11 - October 2020</t>
  </si>
  <si>
    <t>Tab 6 - Outcomes: Section C - Footfall Indicator 11 - November 2020</t>
  </si>
  <si>
    <t>Tab 6 - Outcomes: Section C - Footfall Indicator 11 - December 2020</t>
  </si>
  <si>
    <t>Tab 6 - Outcomes: Section C - Footfall Indicator 11 - January 2021</t>
  </si>
  <si>
    <t>Tab 6 - Outcomes: Section C - Footfall Indicator 11 - February 2021</t>
  </si>
  <si>
    <t>Tab 6 - Outcomes: Section C - Footfall Indicator 11 - March 2021</t>
  </si>
  <si>
    <t>Tab 6 - Outcomes: Section C - Footfall Indicator 11 - April 2021</t>
  </si>
  <si>
    <t>Tab 6 - Outcomes: Section C - Footfall Indicator 11 - May 2021</t>
  </si>
  <si>
    <t>Tab 6 - Outcomes: Section C - Footfall Indicator 11 - June 2021</t>
  </si>
  <si>
    <t>Tab 6 - Outcomes: Section C - Footfall Indicator 11 - July 2021</t>
  </si>
  <si>
    <t>Tab 6 - Outcomes: Section C - Footfall Indicator 11 - August 2021</t>
  </si>
  <si>
    <t>Tab 6 - Outcomes: Section C - Footfall Indicator 11 - September 2021</t>
  </si>
  <si>
    <t>Tab 6 - Outcomes: Section C - Footfall Indicator 11 - October 2021</t>
  </si>
  <si>
    <t>Tab 6 - Outcomes: Section C - Footfall Indicator 11 - November 2021</t>
  </si>
  <si>
    <t>Tab 6 - Outcomes: Section C - Footfall Indicator 11 - December 2021</t>
  </si>
  <si>
    <t>Tab 6 - Outcomes: Section C - Footfall Indicator 11 - January 2022</t>
  </si>
  <si>
    <t>Tab 6 - Outcomes: Section C - Footfall Indicator 11 - February 2022</t>
  </si>
  <si>
    <t>Tab 6 - Outcomes: Section C - Footfall Indicator 11 - March 2022</t>
  </si>
  <si>
    <t>Tab 6 - Outcomes: Section C - Footfall Indicator 11 - April 2022</t>
  </si>
  <si>
    <t>Tab 6 - Outcomes: Section C - Footfall Indicator 11 - May 2022</t>
  </si>
  <si>
    <t>Tab 6 - Outcomes: Section C - Footfall Indicator 11 - June 2022</t>
  </si>
  <si>
    <t>Tab 6 - Outcomes: Section C - Footfall Indicator 11 - July 2022</t>
  </si>
  <si>
    <t>Tab 6 - Outcomes: Section C - Footfall Indicator 11 - August 2022</t>
  </si>
  <si>
    <t>Tab 6 - Outcomes: Section C - Footfall Indicator 11 - September 2022</t>
  </si>
  <si>
    <t>Tab 6 - Outcomes: Section C - Footfall Indicator 11 - October 2022</t>
  </si>
  <si>
    <t>Tab 6 - Outcomes: Section C - Footfall Indicator 11 - November 2022</t>
  </si>
  <si>
    <t>Tab 6 - Outcomes: Section C - Footfall Indicator 11 - December 2022</t>
  </si>
  <si>
    <t>Tab 6 - Outcomes: Section C - Footfall Indicator 11 - January 2023</t>
  </si>
  <si>
    <t>Tab 6 - Outcomes: Section C - Footfall Indicator 11 - February 2023</t>
  </si>
  <si>
    <t>Tab 6 - Outcomes: Section C - Footfall Indicator 11 - March 2023</t>
  </si>
  <si>
    <t>Tab 6 - Outcomes: Section C - Footfall Indicator 11 - April 2023</t>
  </si>
  <si>
    <t>Tab 6 - Outcomes: Section C - Footfall Indicator 11 - May 2023</t>
  </si>
  <si>
    <t>Tab 6 - Outcomes: Section C - Footfall Indicator 11 - June 2023</t>
  </si>
  <si>
    <t>Tab 6 - Outcomes: Section C - Footfall Indicator 11 - July 2023</t>
  </si>
  <si>
    <t>Tab 6 - Outcomes: Section C - Footfall Indicator 11 - August 2023</t>
  </si>
  <si>
    <t>Tab 6 - Outcomes: Section C - Footfall Indicator 11 - September 2023</t>
  </si>
  <si>
    <t>Tab 6 - Outcomes: Section C - Footfall Indicator 11 - October 2023</t>
  </si>
  <si>
    <t>Tab 6 - Outcomes: Section C - Footfall Indicator 11 - November 2023</t>
  </si>
  <si>
    <t>Tab 6 - Outcomes: Section C - Footfall Indicator 11 - December 2023</t>
  </si>
  <si>
    <t>Tab 6 - Outcomes: Section C - Footfall Indicator 11 - January 2024</t>
  </si>
  <si>
    <t>Tab 6 - Outcomes: Section C - Footfall Indicator 11 - February 2024</t>
  </si>
  <si>
    <t>Tab 6 - Outcomes: Section C - Footfall Indicator 11 - March 2024</t>
  </si>
  <si>
    <t>Tab 6 - Outcomes: Section C - Footfall Indicator 11 - April 2024</t>
  </si>
  <si>
    <t>Tab 6 - Outcomes: Section C - Footfall Indicator 11 - May 2024</t>
  </si>
  <si>
    <t>Tab 6 - Outcomes: Section C - Footfall Indicator 11 - June 2024</t>
  </si>
  <si>
    <t>Tab 6 - Outcomes: Section C - Footfall Indicator 11 - July 2024</t>
  </si>
  <si>
    <t>Tab 6 - Outcomes: Section C - Footfall Indicator 11 - August 2024</t>
  </si>
  <si>
    <t>Tab 6 - Outcomes: Section C - Footfall Indicator 11 - September 2024</t>
  </si>
  <si>
    <t>Tab 6 - Outcomes: Section C - Footfall Indicator 11 - October 2024</t>
  </si>
  <si>
    <t>Tab 6 - Outcomes: Section C - Footfall Indicator 11 - November 2024</t>
  </si>
  <si>
    <t>Tab 6 - Outcomes: Section C - Footfall Indicator 11 - December 2024</t>
  </si>
  <si>
    <t>Tab 6 - Outcomes: Section C - Footfall Indicator 11 - January 2025</t>
  </si>
  <si>
    <t>Tab 6 - Outcomes: Section C - Footfall Indicator 11 - February 2025</t>
  </si>
  <si>
    <t>Tab 6 - Outcomes: Section C - Footfall Indicator 11 - March 2025</t>
  </si>
  <si>
    <t>Tab 6 - Outcomes: Section C - Footfall Indicator 11 - April 2025</t>
  </si>
  <si>
    <t>Tab 6 - Outcomes: Section C - Footfall Indicator 11 - May 2025</t>
  </si>
  <si>
    <t>Tab 6 - Outcomes: Section C - Footfall Indicator 11 - June 2025</t>
  </si>
  <si>
    <t>Tab 6 - Outcomes: Section C - Footfall Indicator 11 - July 2025</t>
  </si>
  <si>
    <t>Tab 6 - Outcomes: Section C - Footfall Indicator 11 - August 2025</t>
  </si>
  <si>
    <t>Tab 6 - Outcomes: Section C - Footfall Indicator 11 - September 2025</t>
  </si>
  <si>
    <t>Tab 6 - Outcomes: Section C - Footfall Indicator 11 - October 2025</t>
  </si>
  <si>
    <t>Tab 6 - Outcomes: Section C - Footfall Indicator 11 - November 2025</t>
  </si>
  <si>
    <t>Tab 6 - Outcomes: Section C - Footfall Indicator 11 - December 2025</t>
  </si>
  <si>
    <t>Tab 6 - Outcomes: Section C - Footfall Indicator 11 - January 2026</t>
  </si>
  <si>
    <t>Tab 6 - Outcomes: Section C - Footfall Indicator 11 - February 2026</t>
  </si>
  <si>
    <t>Tab 6 - Outcomes: Section C - Footfall Indicator 11 - March 2026</t>
  </si>
  <si>
    <t>Tab 6 - Outcomes: Section C - Footfall Indicator 12 - Name</t>
  </si>
  <si>
    <t>Tab 6 - Outcomes: Section C - Footfall Indicator 12 - Unit</t>
  </si>
  <si>
    <t>Tab 6 - Outcomes: Section C - Footfall Indicator 12 - Relevant Project</t>
  </si>
  <si>
    <t>Tab 6 - Outcomes: Section C - Footfall Indicator 12 - Geography</t>
  </si>
  <si>
    <t>Tab 6 - Outcomes: Section C - Footfall Indicator 12 - April 2020</t>
  </si>
  <si>
    <t>Tab 6 - Outcomes: Section C - Footfall Indicator 12 - May 2020</t>
  </si>
  <si>
    <t>Tab 6 - Outcomes: Section C - Footfall Indicator 12 - June 2020</t>
  </si>
  <si>
    <t>Tab 6 - Outcomes: Section C - Footfall Indicator 12 - July 2020</t>
  </si>
  <si>
    <t>Tab 6 - Outcomes: Section C - Footfall Indicator 12 - August 2020</t>
  </si>
  <si>
    <t>Tab 6 - Outcomes: Section C - Footfall Indicator 12 - September 2020</t>
  </si>
  <si>
    <t>Tab 6 - Outcomes: Section C - Footfall Indicator 12 - October 2020</t>
  </si>
  <si>
    <t>Tab 6 - Outcomes: Section C - Footfall Indicator 12 - November 2020</t>
  </si>
  <si>
    <t>Tab 6 - Outcomes: Section C - Footfall Indicator 12 - December 2020</t>
  </si>
  <si>
    <t>Tab 6 - Outcomes: Section C - Footfall Indicator 12 - January 2021</t>
  </si>
  <si>
    <t>Tab 6 - Outcomes: Section C - Footfall Indicator 12 - February 2021</t>
  </si>
  <si>
    <t>Tab 6 - Outcomes: Section C - Footfall Indicator 12 - March 2021</t>
  </si>
  <si>
    <t>Tab 6 - Outcomes: Section C - Footfall Indicator 12 - April 2021</t>
  </si>
  <si>
    <t>Tab 6 - Outcomes: Section C - Footfall Indicator 12 - May 2021</t>
  </si>
  <si>
    <t>Tab 6 - Outcomes: Section C - Footfall Indicator 12 - June 2021</t>
  </si>
  <si>
    <t>Tab 6 - Outcomes: Section C - Footfall Indicator 12 - July 2021</t>
  </si>
  <si>
    <t>Tab 6 - Outcomes: Section C - Footfall Indicator 12 - August 2021</t>
  </si>
  <si>
    <t>Tab 6 - Outcomes: Section C - Footfall Indicator 12 - September 2021</t>
  </si>
  <si>
    <t>Tab 6 - Outcomes: Section C - Footfall Indicator 12 - October 2021</t>
  </si>
  <si>
    <t>Tab 6 - Outcomes: Section C - Footfall Indicator 12 - November 2021</t>
  </si>
  <si>
    <t>Tab 6 - Outcomes: Section C - Footfall Indicator 12 - December 2021</t>
  </si>
  <si>
    <t>Tab 6 - Outcomes: Section C - Footfall Indicator 12 - January 2022</t>
  </si>
  <si>
    <t>Tab 6 - Outcomes: Section C - Footfall Indicator 12 - February 2022</t>
  </si>
  <si>
    <t>Tab 6 - Outcomes: Section C - Footfall Indicator 12 - March 2022</t>
  </si>
  <si>
    <t>Tab 6 - Outcomes: Section C - Footfall Indicator 12 - April 2022</t>
  </si>
  <si>
    <t>Tab 6 - Outcomes: Section C - Footfall Indicator 12 - May 2022</t>
  </si>
  <si>
    <t>Tab 6 - Outcomes: Section C - Footfall Indicator 12 - June 2022</t>
  </si>
  <si>
    <t>Tab 6 - Outcomes: Section C - Footfall Indicator 12 - July 2022</t>
  </si>
  <si>
    <t>Tab 6 - Outcomes: Section C - Footfall Indicator 12 - August 2022</t>
  </si>
  <si>
    <t>Tab 6 - Outcomes: Section C - Footfall Indicator 12 - September 2022</t>
  </si>
  <si>
    <t>Tab 6 - Outcomes: Section C - Footfall Indicator 12 - October 2022</t>
  </si>
  <si>
    <t>Tab 6 - Outcomes: Section C - Footfall Indicator 12 - November 2022</t>
  </si>
  <si>
    <t>Tab 6 - Outcomes: Section C - Footfall Indicator 12 - December 2022</t>
  </si>
  <si>
    <t>Tab 6 - Outcomes: Section C - Footfall Indicator 12 - January 2023</t>
  </si>
  <si>
    <t>Tab 6 - Outcomes: Section C - Footfall Indicator 12 - February 2023</t>
  </si>
  <si>
    <t>Tab 6 - Outcomes: Section C - Footfall Indicator 12 - March 2023</t>
  </si>
  <si>
    <t>Tab 6 - Outcomes: Section C - Footfall Indicator 12 - April 2023</t>
  </si>
  <si>
    <t>Tab 6 - Outcomes: Section C - Footfall Indicator 12 - May 2023</t>
  </si>
  <si>
    <t>Tab 6 - Outcomes: Section C - Footfall Indicator 12 - June 2023</t>
  </si>
  <si>
    <t>Tab 6 - Outcomes: Section C - Footfall Indicator 12 - July 2023</t>
  </si>
  <si>
    <t>Tab 6 - Outcomes: Section C - Footfall Indicator 12 - August 2023</t>
  </si>
  <si>
    <t>Tab 6 - Outcomes: Section C - Footfall Indicator 12 - September 2023</t>
  </si>
  <si>
    <t>Tab 6 - Outcomes: Section C - Footfall Indicator 12 - October 2023</t>
  </si>
  <si>
    <t>Tab 6 - Outcomes: Section C - Footfall Indicator 12 - November 2023</t>
  </si>
  <si>
    <t>Tab 6 - Outcomes: Section C - Footfall Indicator 12 - December 2023</t>
  </si>
  <si>
    <t>Tab 6 - Outcomes: Section C - Footfall Indicator 12 - January 2024</t>
  </si>
  <si>
    <t>Tab 6 - Outcomes: Section C - Footfall Indicator 12 - February 2024</t>
  </si>
  <si>
    <t>Tab 6 - Outcomes: Section C - Footfall Indicator 12 - March 2024</t>
  </si>
  <si>
    <t>Tab 6 - Outcomes: Section C - Footfall Indicator 12 - April 2024</t>
  </si>
  <si>
    <t>Tab 6 - Outcomes: Section C - Footfall Indicator 12 - May 2024</t>
  </si>
  <si>
    <t>Tab 6 - Outcomes: Section C - Footfall Indicator 12 - June 2024</t>
  </si>
  <si>
    <t>Tab 6 - Outcomes: Section C - Footfall Indicator 12 - July 2024</t>
  </si>
  <si>
    <t>Tab 6 - Outcomes: Section C - Footfall Indicator 12 - August 2024</t>
  </si>
  <si>
    <t>Tab 6 - Outcomes: Section C - Footfall Indicator 12 - September 2024</t>
  </si>
  <si>
    <t>Tab 6 - Outcomes: Section C - Footfall Indicator 12 - October 2024</t>
  </si>
  <si>
    <t>Tab 6 - Outcomes: Section C - Footfall Indicator 12 - November 2024</t>
  </si>
  <si>
    <t>Tab 6 - Outcomes: Section C - Footfall Indicator 12 - December 2024</t>
  </si>
  <si>
    <t>Tab 6 - Outcomes: Section C - Footfall Indicator 12 - January 2025</t>
  </si>
  <si>
    <t>Tab 6 - Outcomes: Section C - Footfall Indicator 12 - February 2025</t>
  </si>
  <si>
    <t>Tab 6 - Outcomes: Section C - Footfall Indicator 12 - March 2025</t>
  </si>
  <si>
    <t>Tab 6 - Outcomes: Section C - Footfall Indicator 12 - April 2025</t>
  </si>
  <si>
    <t>Tab 6 - Outcomes: Section C - Footfall Indicator 12 - May 2025</t>
  </si>
  <si>
    <t>Tab 6 - Outcomes: Section C - Footfall Indicator 12 - June 2025</t>
  </si>
  <si>
    <t>Tab 6 - Outcomes: Section C - Footfall Indicator 12 - July 2025</t>
  </si>
  <si>
    <t>Tab 6 - Outcomes: Section C - Footfall Indicator 12 - August 2025</t>
  </si>
  <si>
    <t>Tab 6 - Outcomes: Section C - Footfall Indicator 12 - September 2025</t>
  </si>
  <si>
    <t>Tab 6 - Outcomes: Section C - Footfall Indicator 12 - October 2025</t>
  </si>
  <si>
    <t>Tab 6 - Outcomes: Section C - Footfall Indicator 12 - November 2025</t>
  </si>
  <si>
    <t>Tab 6 - Outcomes: Section C - Footfall Indicator 12 - December 2025</t>
  </si>
  <si>
    <t>Tab 6 - Outcomes: Section C - Footfall Indicator 12 - January 2026</t>
  </si>
  <si>
    <t>Tab 6 - Outcomes: Section C - Footfall Indicator 12 - February 2026</t>
  </si>
  <si>
    <t>Tab 6 - Outcomes: Section C - Footfall Indicator 12 - March 2026</t>
  </si>
  <si>
    <t>Tab 6 - Outcomes: Section C - Footfall Indicator 13 - Name</t>
  </si>
  <si>
    <t>Tab 6 - Outcomes: Section C - Footfall Indicator 13 - Unit</t>
  </si>
  <si>
    <t>Tab 6 - Outcomes: Section C - Footfall Indicator 13 - Relevant Project</t>
  </si>
  <si>
    <t>Tab 6 - Outcomes: Section C - Footfall Indicator 13 - Geography</t>
  </si>
  <si>
    <t>Tab 6 - Outcomes: Section C - Footfall Indicator 13 - April 2020</t>
  </si>
  <si>
    <t>Tab 6 - Outcomes: Section C - Footfall Indicator 13 - May 2020</t>
  </si>
  <si>
    <t>Tab 6 - Outcomes: Section C - Footfall Indicator 13 - June 2020</t>
  </si>
  <si>
    <t>Tab 6 - Outcomes: Section C - Footfall Indicator 13 - July 2020</t>
  </si>
  <si>
    <t>Tab 6 - Outcomes: Section C - Footfall Indicator 13 - August 2020</t>
  </si>
  <si>
    <t>Tab 6 - Outcomes: Section C - Footfall Indicator 13 - September 2020</t>
  </si>
  <si>
    <t>Tab 6 - Outcomes: Section C - Footfall Indicator 13 - October 2020</t>
  </si>
  <si>
    <t>Tab 6 - Outcomes: Section C - Footfall Indicator 13 - November 2020</t>
  </si>
  <si>
    <t>Tab 6 - Outcomes: Section C - Footfall Indicator 13 - December 2020</t>
  </si>
  <si>
    <t>Tab 6 - Outcomes: Section C - Footfall Indicator 13 - January 2021</t>
  </si>
  <si>
    <t>Tab 6 - Outcomes: Section C - Footfall Indicator 13 - February 2021</t>
  </si>
  <si>
    <t>Tab 6 - Outcomes: Section C - Footfall Indicator 13 - March 2021</t>
  </si>
  <si>
    <t>Tab 6 - Outcomes: Section C - Footfall Indicator 13 - April 2021</t>
  </si>
  <si>
    <t>Tab 6 - Outcomes: Section C - Footfall Indicator 13 - May 2021</t>
  </si>
  <si>
    <t>Tab 6 - Outcomes: Section C - Footfall Indicator 13 - June 2021</t>
  </si>
  <si>
    <t>Tab 6 - Outcomes: Section C - Footfall Indicator 13 - July 2021</t>
  </si>
  <si>
    <t>Tab 6 - Outcomes: Section C - Footfall Indicator 13 - August 2021</t>
  </si>
  <si>
    <t>Tab 6 - Outcomes: Section C - Footfall Indicator 13 - September 2021</t>
  </si>
  <si>
    <t>Tab 6 - Outcomes: Section C - Footfall Indicator 13 - October 2021</t>
  </si>
  <si>
    <t>Tab 6 - Outcomes: Section C - Footfall Indicator 13 - November 2021</t>
  </si>
  <si>
    <t>Tab 6 - Outcomes: Section C - Footfall Indicator 13 - December 2021</t>
  </si>
  <si>
    <t>Tab 6 - Outcomes: Section C - Footfall Indicator 13 - January 2022</t>
  </si>
  <si>
    <t>Tab 6 - Outcomes: Section C - Footfall Indicator 13 - February 2022</t>
  </si>
  <si>
    <t>Tab 6 - Outcomes: Section C - Footfall Indicator 13 - March 2022</t>
  </si>
  <si>
    <t>Tab 6 - Outcomes: Section C - Footfall Indicator 13 - April 2022</t>
  </si>
  <si>
    <t>Tab 6 - Outcomes: Section C - Footfall Indicator 13 - May 2022</t>
  </si>
  <si>
    <t>Tab 6 - Outcomes: Section C - Footfall Indicator 13 - June 2022</t>
  </si>
  <si>
    <t>Tab 6 - Outcomes: Section C - Footfall Indicator 13 - July 2022</t>
  </si>
  <si>
    <t>Tab 6 - Outcomes: Section C - Footfall Indicator 13 - August 2022</t>
  </si>
  <si>
    <t>Tab 6 - Outcomes: Section C - Footfall Indicator 13 - September 2022</t>
  </si>
  <si>
    <t>Tab 6 - Outcomes: Section C - Footfall Indicator 13 - October 2022</t>
  </si>
  <si>
    <t>Tab 6 - Outcomes: Section C - Footfall Indicator 13 - November 2022</t>
  </si>
  <si>
    <t>Tab 6 - Outcomes: Section C - Footfall Indicator 13 - December 2022</t>
  </si>
  <si>
    <t>Tab 6 - Outcomes: Section C - Footfall Indicator 13 - January 2023</t>
  </si>
  <si>
    <t>Tab 6 - Outcomes: Section C - Footfall Indicator 13 - February 2023</t>
  </si>
  <si>
    <t>Tab 6 - Outcomes: Section C - Footfall Indicator 13 - March 2023</t>
  </si>
  <si>
    <t>Tab 6 - Outcomes: Section C - Footfall Indicator 13 - April 2023</t>
  </si>
  <si>
    <t>Tab 6 - Outcomes: Section C - Footfall Indicator 13 - May 2023</t>
  </si>
  <si>
    <t>Tab 6 - Outcomes: Section C - Footfall Indicator 13 - June 2023</t>
  </si>
  <si>
    <t>Tab 6 - Outcomes: Section C - Footfall Indicator 13 - July 2023</t>
  </si>
  <si>
    <t>Tab 6 - Outcomes: Section C - Footfall Indicator 13 - August 2023</t>
  </si>
  <si>
    <t>Tab 6 - Outcomes: Section C - Footfall Indicator 13 - September 2023</t>
  </si>
  <si>
    <t>Tab 6 - Outcomes: Section C - Footfall Indicator 13 - October 2023</t>
  </si>
  <si>
    <t>Tab 6 - Outcomes: Section C - Footfall Indicator 13 - November 2023</t>
  </si>
  <si>
    <t>Tab 6 - Outcomes: Section C - Footfall Indicator 13 - December 2023</t>
  </si>
  <si>
    <t>Tab 6 - Outcomes: Section C - Footfall Indicator 13 - January 2024</t>
  </si>
  <si>
    <t>Tab 6 - Outcomes: Section C - Footfall Indicator 13 - February 2024</t>
  </si>
  <si>
    <t>Tab 6 - Outcomes: Section C - Footfall Indicator 13 - March 2024</t>
  </si>
  <si>
    <t>Tab 6 - Outcomes: Section C - Footfall Indicator 13 - April 2024</t>
  </si>
  <si>
    <t>Tab 6 - Outcomes: Section C - Footfall Indicator 13 - May 2024</t>
  </si>
  <si>
    <t>Tab 6 - Outcomes: Section C - Footfall Indicator 13 - June 2024</t>
  </si>
  <si>
    <t>Tab 6 - Outcomes: Section C - Footfall Indicator 13 - July 2024</t>
  </si>
  <si>
    <t>Tab 6 - Outcomes: Section C - Footfall Indicator 13 - August 2024</t>
  </si>
  <si>
    <t>Tab 6 - Outcomes: Section C - Footfall Indicator 13 - September 2024</t>
  </si>
  <si>
    <t>Tab 6 - Outcomes: Section C - Footfall Indicator 13 - October 2024</t>
  </si>
  <si>
    <t>Tab 6 - Outcomes: Section C - Footfall Indicator 13 - November 2024</t>
  </si>
  <si>
    <t>Tab 6 - Outcomes: Section C - Footfall Indicator 13 - December 2024</t>
  </si>
  <si>
    <t>Tab 6 - Outcomes: Section C - Footfall Indicator 13 - January 2025</t>
  </si>
  <si>
    <t>Tab 6 - Outcomes: Section C - Footfall Indicator 13 - February 2025</t>
  </si>
  <si>
    <t>Tab 6 - Outcomes: Section C - Footfall Indicator 13 - March 2025</t>
  </si>
  <si>
    <t>Tab 6 - Outcomes: Section C - Footfall Indicator 13 - April 2025</t>
  </si>
  <si>
    <t>Tab 6 - Outcomes: Section C - Footfall Indicator 13 - May 2025</t>
  </si>
  <si>
    <t>Tab 6 - Outcomes: Section C - Footfall Indicator 13 - June 2025</t>
  </si>
  <si>
    <t>Tab 6 - Outcomes: Section C - Footfall Indicator 13 - July 2025</t>
  </si>
  <si>
    <t>Tab 6 - Outcomes: Section C - Footfall Indicator 13 - August 2025</t>
  </si>
  <si>
    <t>Tab 6 - Outcomes: Section C - Footfall Indicator 13 - September 2025</t>
  </si>
  <si>
    <t>Tab 6 - Outcomes: Section C - Footfall Indicator 13 - October 2025</t>
  </si>
  <si>
    <t>Tab 6 - Outcomes: Section C - Footfall Indicator 13 - November 2025</t>
  </si>
  <si>
    <t>Tab 6 - Outcomes: Section C - Footfall Indicator 13 - December 2025</t>
  </si>
  <si>
    <t>Tab 6 - Outcomes: Section C - Footfall Indicator 13 - January 2026</t>
  </si>
  <si>
    <t>Tab 6 - Outcomes: Section C - Footfall Indicator 13 - February 2026</t>
  </si>
  <si>
    <t>Tab 6 - Outcomes: Section C - Footfall Indicator 13 - March 2026</t>
  </si>
  <si>
    <t>Tab 6 - Outcomes: Section C - Footfall Indicator 14 - Name</t>
  </si>
  <si>
    <t>Tab 6 - Outcomes: Section C - Footfall Indicator 14 - Unit</t>
  </si>
  <si>
    <t>Tab 6 - Outcomes: Section C - Footfall Indicator 14 - Relevant Project</t>
  </si>
  <si>
    <t>Tab 6 - Outcomes: Section C - Footfall Indicator 14 - Geography</t>
  </si>
  <si>
    <t>Tab 6 - Outcomes: Section C - Footfall Indicator 14 - April 2020</t>
  </si>
  <si>
    <t>Tab 6 - Outcomes: Section C - Footfall Indicator 14 - May 2020</t>
  </si>
  <si>
    <t>Tab 6 - Outcomes: Section C - Footfall Indicator 14 - June 2020</t>
  </si>
  <si>
    <t>Tab 6 - Outcomes: Section C - Footfall Indicator 14 - July 2020</t>
  </si>
  <si>
    <t>Tab 6 - Outcomes: Section C - Footfall Indicator 14 - August 2020</t>
  </si>
  <si>
    <t>Tab 6 - Outcomes: Section C - Footfall Indicator 14 - September 2020</t>
  </si>
  <si>
    <t>Tab 6 - Outcomes: Section C - Footfall Indicator 14 - October 2020</t>
  </si>
  <si>
    <t>Tab 6 - Outcomes: Section C - Footfall Indicator 14 - November 2020</t>
  </si>
  <si>
    <t>Tab 6 - Outcomes: Section C - Footfall Indicator 14 - December 2020</t>
  </si>
  <si>
    <t>Tab 6 - Outcomes: Section C - Footfall Indicator 14 - January 2021</t>
  </si>
  <si>
    <t>Tab 6 - Outcomes: Section C - Footfall Indicator 14 - February 2021</t>
  </si>
  <si>
    <t>Tab 6 - Outcomes: Section C - Footfall Indicator 14 - March 2021</t>
  </si>
  <si>
    <t>Tab 6 - Outcomes: Section C - Footfall Indicator 14 - April 2021</t>
  </si>
  <si>
    <t>Tab 6 - Outcomes: Section C - Footfall Indicator 14 - May 2021</t>
  </si>
  <si>
    <t>Tab 6 - Outcomes: Section C - Footfall Indicator 14 - June 2021</t>
  </si>
  <si>
    <t>Tab 6 - Outcomes: Section C - Footfall Indicator 14 - July 2021</t>
  </si>
  <si>
    <t>Tab 6 - Outcomes: Section C - Footfall Indicator 14 - August 2021</t>
  </si>
  <si>
    <t>Tab 6 - Outcomes: Section C - Footfall Indicator 14 - September 2021</t>
  </si>
  <si>
    <t>Tab 6 - Outcomes: Section C - Footfall Indicator 14 - October 2021</t>
  </si>
  <si>
    <t>Tab 6 - Outcomes: Section C - Footfall Indicator 14 - November 2021</t>
  </si>
  <si>
    <t>Tab 6 - Outcomes: Section C - Footfall Indicator 14 - December 2021</t>
  </si>
  <si>
    <t>Tab 6 - Outcomes: Section C - Footfall Indicator 14 - January 2022</t>
  </si>
  <si>
    <t>Tab 6 - Outcomes: Section C - Footfall Indicator 14 - February 2022</t>
  </si>
  <si>
    <t>Tab 6 - Outcomes: Section C - Footfall Indicator 14 - March 2022</t>
  </si>
  <si>
    <t>Tab 6 - Outcomes: Section C - Footfall Indicator 14 - April 2022</t>
  </si>
  <si>
    <t>Tab 6 - Outcomes: Section C - Footfall Indicator 14 - May 2022</t>
  </si>
  <si>
    <t>Tab 6 - Outcomes: Section C - Footfall Indicator 14 - June 2022</t>
  </si>
  <si>
    <t>Tab 6 - Outcomes: Section C - Footfall Indicator 14 - July 2022</t>
  </si>
  <si>
    <t>Tab 6 - Outcomes: Section C - Footfall Indicator 14 - August 2022</t>
  </si>
  <si>
    <t>Tab 6 - Outcomes: Section C - Footfall Indicator 14 - September 2022</t>
  </si>
  <si>
    <t>Tab 6 - Outcomes: Section C - Footfall Indicator 14 - October 2022</t>
  </si>
  <si>
    <t>Tab 6 - Outcomes: Section C - Footfall Indicator 14 - November 2022</t>
  </si>
  <si>
    <t>Tab 6 - Outcomes: Section C - Footfall Indicator 14 - December 2022</t>
  </si>
  <si>
    <t>Tab 6 - Outcomes: Section C - Footfall Indicator 14 - January 2023</t>
  </si>
  <si>
    <t>Tab 6 - Outcomes: Section C - Footfall Indicator 14 - February 2023</t>
  </si>
  <si>
    <t>Tab 6 - Outcomes: Section C - Footfall Indicator 14 - March 2023</t>
  </si>
  <si>
    <t>Tab 6 - Outcomes: Section C - Footfall Indicator 14 - April 2023</t>
  </si>
  <si>
    <t>Tab 6 - Outcomes: Section C - Footfall Indicator 14 - May 2023</t>
  </si>
  <si>
    <t>Tab 6 - Outcomes: Section C - Footfall Indicator 14 - June 2023</t>
  </si>
  <si>
    <t>Tab 6 - Outcomes: Section C - Footfall Indicator 14 - July 2023</t>
  </si>
  <si>
    <t>Tab 6 - Outcomes: Section C - Footfall Indicator 14 - August 2023</t>
  </si>
  <si>
    <t>Tab 6 - Outcomes: Section C - Footfall Indicator 14 - September 2023</t>
  </si>
  <si>
    <t>Tab 6 - Outcomes: Section C - Footfall Indicator 14 - October 2023</t>
  </si>
  <si>
    <t>Tab 6 - Outcomes: Section C - Footfall Indicator 14 - November 2023</t>
  </si>
  <si>
    <t>Tab 6 - Outcomes: Section C - Footfall Indicator 14 - December 2023</t>
  </si>
  <si>
    <t>Tab 6 - Outcomes: Section C - Footfall Indicator 14 - January 2024</t>
  </si>
  <si>
    <t>Tab 6 - Outcomes: Section C - Footfall Indicator 14 - February 2024</t>
  </si>
  <si>
    <t>Tab 6 - Outcomes: Section C - Footfall Indicator 14 - March 2024</t>
  </si>
  <si>
    <t>Tab 6 - Outcomes: Section C - Footfall Indicator 14 - April 2024</t>
  </si>
  <si>
    <t>Tab 6 - Outcomes: Section C - Footfall Indicator 14 - May 2024</t>
  </si>
  <si>
    <t>Tab 6 - Outcomes: Section C - Footfall Indicator 14 - June 2024</t>
  </si>
  <si>
    <t>Tab 6 - Outcomes: Section C - Footfall Indicator 14 - July 2024</t>
  </si>
  <si>
    <t>Tab 6 - Outcomes: Section C - Footfall Indicator 14 - August 2024</t>
  </si>
  <si>
    <t>Tab 6 - Outcomes: Section C - Footfall Indicator 14 - September 2024</t>
  </si>
  <si>
    <t>Tab 6 - Outcomes: Section C - Footfall Indicator 14 - October 2024</t>
  </si>
  <si>
    <t>Tab 6 - Outcomes: Section C - Footfall Indicator 14 - November 2024</t>
  </si>
  <si>
    <t>Tab 6 - Outcomes: Section C - Footfall Indicator 14 - December 2024</t>
  </si>
  <si>
    <t>Tab 6 - Outcomes: Section C - Footfall Indicator 14 - January 2025</t>
  </si>
  <si>
    <t>Tab 6 - Outcomes: Section C - Footfall Indicator 14 - February 2025</t>
  </si>
  <si>
    <t>Tab 6 - Outcomes: Section C - Footfall Indicator 14 - March 2025</t>
  </si>
  <si>
    <t>Tab 6 - Outcomes: Section C - Footfall Indicator 14 - April 2025</t>
  </si>
  <si>
    <t>Tab 6 - Outcomes: Section C - Footfall Indicator 14 - May 2025</t>
  </si>
  <si>
    <t>Tab 6 - Outcomes: Section C - Footfall Indicator 14 - June 2025</t>
  </si>
  <si>
    <t>Tab 6 - Outcomes: Section C - Footfall Indicator 14 - July 2025</t>
  </si>
  <si>
    <t>Tab 6 - Outcomes: Section C - Footfall Indicator 14 - August 2025</t>
  </si>
  <si>
    <t>Tab 6 - Outcomes: Section C - Footfall Indicator 14 - September 2025</t>
  </si>
  <si>
    <t>Tab 6 - Outcomes: Section C - Footfall Indicator 14 - October 2025</t>
  </si>
  <si>
    <t>Tab 6 - Outcomes: Section C - Footfall Indicator 14 - November 2025</t>
  </si>
  <si>
    <t>Tab 6 - Outcomes: Section C - Footfall Indicator 14 - December 2025</t>
  </si>
  <si>
    <t>Tab 6 - Outcomes: Section C - Footfall Indicator 14 - January 2026</t>
  </si>
  <si>
    <t>Tab 6 - Outcomes: Section C - Footfall Indicator 14 - February 2026</t>
  </si>
  <si>
    <t>Tab 6 - Outcomes: Section C - Footfall Indicator 14 - March 2026</t>
  </si>
  <si>
    <t>Tab 6 - Outcomes: Section C - Footfall Indicator 15 - Name</t>
  </si>
  <si>
    <t>Tab 6 - Outcomes: Section C - Footfall Indicator 15 - Unit</t>
  </si>
  <si>
    <t>Tab 6 - Outcomes: Section C - Footfall Indicator 15 - Relevant Project</t>
  </si>
  <si>
    <t>Tab 6 - Outcomes: Section C - Footfall Indicator 15 - Geography</t>
  </si>
  <si>
    <t>Tab 6 - Outcomes: Section C - Footfall Indicator 15 - April 2020</t>
  </si>
  <si>
    <t>Tab 6 - Outcomes: Section C - Footfall Indicator 15 - May 2020</t>
  </si>
  <si>
    <t>Tab 6 - Outcomes: Section C - Footfall Indicator 15 - June 2020</t>
  </si>
  <si>
    <t>Tab 6 - Outcomes: Section C - Footfall Indicator 15 - July 2020</t>
  </si>
  <si>
    <t>Tab 6 - Outcomes: Section C - Footfall Indicator 15 - August 2020</t>
  </si>
  <si>
    <t>Tab 6 - Outcomes: Section C - Footfall Indicator 15 - September 2020</t>
  </si>
  <si>
    <t>Tab 6 - Outcomes: Section C - Footfall Indicator 15 - October 2020</t>
  </si>
  <si>
    <t>Tab 6 - Outcomes: Section C - Footfall Indicator 15 - November 2020</t>
  </si>
  <si>
    <t>Tab 6 - Outcomes: Section C - Footfall Indicator 15 - December 2020</t>
  </si>
  <si>
    <t>Tab 6 - Outcomes: Section C - Footfall Indicator 15 - January 2021</t>
  </si>
  <si>
    <t>Tab 6 - Outcomes: Section C - Footfall Indicator 15 - February 2021</t>
  </si>
  <si>
    <t>Tab 6 - Outcomes: Section C - Footfall Indicator 15 - March 2021</t>
  </si>
  <si>
    <t>Tab 6 - Outcomes: Section C - Footfall Indicator 15 - April 2021</t>
  </si>
  <si>
    <t>Tab 6 - Outcomes: Section C - Footfall Indicator 15 - May 2021</t>
  </si>
  <si>
    <t>Tab 6 - Outcomes: Section C - Footfall Indicator 15 - June 2021</t>
  </si>
  <si>
    <t>Tab 6 - Outcomes: Section C - Footfall Indicator 15 - July 2021</t>
  </si>
  <si>
    <t>Tab 6 - Outcomes: Section C - Footfall Indicator 15 - August 2021</t>
  </si>
  <si>
    <t>Tab 6 - Outcomes: Section C - Footfall Indicator 15 - September 2021</t>
  </si>
  <si>
    <t>Tab 6 - Outcomes: Section C - Footfall Indicator 15 - October 2021</t>
  </si>
  <si>
    <t>Tab 6 - Outcomes: Section C - Footfall Indicator 15 - November 2021</t>
  </si>
  <si>
    <t>Tab 6 - Outcomes: Section C - Footfall Indicator 15 - December 2021</t>
  </si>
  <si>
    <t>Tab 6 - Outcomes: Section C - Footfall Indicator 15 - January 2022</t>
  </si>
  <si>
    <t>Tab 6 - Outcomes: Section C - Footfall Indicator 15 - February 2022</t>
  </si>
  <si>
    <t>Tab 6 - Outcomes: Section C - Footfall Indicator 15 - March 2022</t>
  </si>
  <si>
    <t>Tab 6 - Outcomes: Section C - Footfall Indicator 15 - April 2022</t>
  </si>
  <si>
    <t>Tab 6 - Outcomes: Section C - Footfall Indicator 15 - May 2022</t>
  </si>
  <si>
    <t>Tab 6 - Outcomes: Section C - Footfall Indicator 15 - June 2022</t>
  </si>
  <si>
    <t>Tab 6 - Outcomes: Section C - Footfall Indicator 15 - July 2022</t>
  </si>
  <si>
    <t>Tab 6 - Outcomes: Section C - Footfall Indicator 15 - August 2022</t>
  </si>
  <si>
    <t>Tab 6 - Outcomes: Section C - Footfall Indicator 15 - September 2022</t>
  </si>
  <si>
    <t>Tab 6 - Outcomes: Section C - Footfall Indicator 15 - October 2022</t>
  </si>
  <si>
    <t>Tab 6 - Outcomes: Section C - Footfall Indicator 15 - November 2022</t>
  </si>
  <si>
    <t>Tab 6 - Outcomes: Section C - Footfall Indicator 15 - December 2022</t>
  </si>
  <si>
    <t>Tab 6 - Outcomes: Section C - Footfall Indicator 15 - January 2023</t>
  </si>
  <si>
    <t>Tab 6 - Outcomes: Section C - Footfall Indicator 15 - February 2023</t>
  </si>
  <si>
    <t>Tab 6 - Outcomes: Section C - Footfall Indicator 15 - March 2023</t>
  </si>
  <si>
    <t>Tab 6 - Outcomes: Section C - Footfall Indicator 15 - April 2023</t>
  </si>
  <si>
    <t>Tab 6 - Outcomes: Section C - Footfall Indicator 15 - May 2023</t>
  </si>
  <si>
    <t>Tab 6 - Outcomes: Section C - Footfall Indicator 15 - June 2023</t>
  </si>
  <si>
    <t>Tab 6 - Outcomes: Section C - Footfall Indicator 15 - July 2023</t>
  </si>
  <si>
    <t>Tab 6 - Outcomes: Section C - Footfall Indicator 15 - August 2023</t>
  </si>
  <si>
    <t>Tab 6 - Outcomes: Section C - Footfall Indicator 15 - September 2023</t>
  </si>
  <si>
    <t>Tab 6 - Outcomes: Section C - Footfall Indicator 15 - October 2023</t>
  </si>
  <si>
    <t>Tab 6 - Outcomes: Section C - Footfall Indicator 15 - November 2023</t>
  </si>
  <si>
    <t>Tab 6 - Outcomes: Section C - Footfall Indicator 15 - December 2023</t>
  </si>
  <si>
    <t>Tab 6 - Outcomes: Section C - Footfall Indicator 15 - January 2024</t>
  </si>
  <si>
    <t>Tab 6 - Outcomes: Section C - Footfall Indicator 15 - February 2024</t>
  </si>
  <si>
    <t>Tab 6 - Outcomes: Section C - Footfall Indicator 15 - March 2024</t>
  </si>
  <si>
    <t>Tab 6 - Outcomes: Section C - Footfall Indicator 15 - April 2024</t>
  </si>
  <si>
    <t>Tab 6 - Outcomes: Section C - Footfall Indicator 15 - May 2024</t>
  </si>
  <si>
    <t>Tab 6 - Outcomes: Section C - Footfall Indicator 15 - June 2024</t>
  </si>
  <si>
    <t>Tab 6 - Outcomes: Section C - Footfall Indicator 15 - July 2024</t>
  </si>
  <si>
    <t>Tab 6 - Outcomes: Section C - Footfall Indicator 15 - August 2024</t>
  </si>
  <si>
    <t>Tab 6 - Outcomes: Section C - Footfall Indicator 15 - September 2024</t>
  </si>
  <si>
    <t>Tab 6 - Outcomes: Section C - Footfall Indicator 15 - October 2024</t>
  </si>
  <si>
    <t>Tab 6 - Outcomes: Section C - Footfall Indicator 15 - November 2024</t>
  </si>
  <si>
    <t>Tab 6 - Outcomes: Section C - Footfall Indicator 15 - December 2024</t>
  </si>
  <si>
    <t>Tab 6 - Outcomes: Section C - Footfall Indicator 15 - January 2025</t>
  </si>
  <si>
    <t>Tab 6 - Outcomes: Section C - Footfall Indicator 15 - February 2025</t>
  </si>
  <si>
    <t>Tab 6 - Outcomes: Section C - Footfall Indicator 15 - March 2025</t>
  </si>
  <si>
    <t>Tab 6 - Outcomes: Section C - Footfall Indicator 15 - April 2025</t>
  </si>
  <si>
    <t>Tab 6 - Outcomes: Section C - Footfall Indicator 15 - May 2025</t>
  </si>
  <si>
    <t>Tab 6 - Outcomes: Section C - Footfall Indicator 15 - June 2025</t>
  </si>
  <si>
    <t>Tab 6 - Outcomes: Section C - Footfall Indicator 15 - July 2025</t>
  </si>
  <si>
    <t>Tab 6 - Outcomes: Section C - Footfall Indicator 15 - August 2025</t>
  </si>
  <si>
    <t>Tab 6 - Outcomes: Section C - Footfall Indicator 15 - September 2025</t>
  </si>
  <si>
    <t>Tab 6 - Outcomes: Section C - Footfall Indicator 15 - October 2025</t>
  </si>
  <si>
    <t>Tab 6 - Outcomes: Section C - Footfall Indicator 15 - November 2025</t>
  </si>
  <si>
    <t>Tab 6 - Outcomes: Section C - Footfall Indicator 15 - December 2025</t>
  </si>
  <si>
    <t>Tab 6 - Outcomes: Section C - Footfall Indicator 15 - January 2026</t>
  </si>
  <si>
    <t>Tab 6 - Outcomes: Section C - Footfall Indicator 15 - February 2026</t>
  </si>
  <si>
    <t>Tab 6 - Outcomes: Section C - Footfall Indicator 15 - March 2026</t>
  </si>
  <si>
    <t>Tab 7 - Risks: Section A - Programme Risk 1 - Name</t>
  </si>
  <si>
    <t>Tab 7 - Risks: Section A - Programme Risk 1 - Category</t>
  </si>
  <si>
    <t>Tab 7 - Risks: Section A - Programme Risk 1 - Short Description</t>
  </si>
  <si>
    <t>Tab 7 - Risks: Section A - Programme Risk 1 - Full Description</t>
  </si>
  <si>
    <t>Tab 7 - Risks: Section A - Programme Risk 1 - Consequence</t>
  </si>
  <si>
    <t>Tab 7 - Risks: Section A - Programme Risk 1 - Pre-mitigated Impact</t>
  </si>
  <si>
    <t>Tab 7 - Risks: Section A - Programme Risk 1 - Pre-mitigated Likelihood</t>
  </si>
  <si>
    <t>Tab 7 - Risks: Section A - Programme Risk 1 - Pre-mitigated Raw Total Score</t>
  </si>
  <si>
    <t>Tab 7 - Risks: Section A - Programme Risk 1 - Mitigations</t>
  </si>
  <si>
    <t>Tab 7 - Risks: Section A - Programme Risk 1 - Post-Mitigated Impact</t>
  </si>
  <si>
    <t>Tab 7 - Risks: Section A - Programme Risk 1 - Post-mitigated Likelihood</t>
  </si>
  <si>
    <t>Tab 7 - Risks: Section A - Programme Risk 1 - Post-mitigated Raw Total Score</t>
  </si>
  <si>
    <t>Tab 7 - Risks: Section A - Programme Risk 1 - Proximity</t>
  </si>
  <si>
    <t>Tab 7 - Risks: Section A - Programme Risk 1 - Risk Owner/Role</t>
  </si>
  <si>
    <t>Tab 7 - Risks: Section A - Programme Risk 2 - Name</t>
  </si>
  <si>
    <t>Tab 7 - Risks: Section A - Programme Risk 2 - Category</t>
  </si>
  <si>
    <t>Tab 7 - Risks: Section A - Programme Risk 2 - Short Description</t>
  </si>
  <si>
    <t>Tab 7 - Risks: Section A - Programme Risk 2 - Full Description</t>
  </si>
  <si>
    <t>Tab 7 - Risks: Section A - Programme Risk 2 - Consequence</t>
  </si>
  <si>
    <t>Tab 7 - Risks: Section A - Programme Risk 2 - Pre-mitigated Impact</t>
  </si>
  <si>
    <t>Tab 7 - Risks: Section A - Programme Risk 2 - Pre-mitigated Likelihood</t>
  </si>
  <si>
    <t>Tab 7 - Risks: Section A - Programme Risk 2 - Pre-mitigated Raw Total Score</t>
  </si>
  <si>
    <t>Tab 7 - Risks: Section A - Programme Risk 2 - Mitigations</t>
  </si>
  <si>
    <t>Tab 7 - Risks: Section A - Programme Risk 2 - Post-Mitigated Impact</t>
  </si>
  <si>
    <t>Tab 7 - Risks: Section A - Programme Risk 2 - Post-mitigated Likelihood</t>
  </si>
  <si>
    <t>Tab 7 - Risks: Section A - Programme Risk 2 - Post-mitigated Raw Total Score</t>
  </si>
  <si>
    <t>Tab 7 - Risks: Section A - Programme Risk 2 - Proximity</t>
  </si>
  <si>
    <t>Tab 7 - Risks: Section A - Programme Risk 2 - Risk Owner/Role</t>
  </si>
  <si>
    <t>Tab 7 - Risks: Section A - Programme Risk 3 - Name</t>
  </si>
  <si>
    <t>Tab 7 - Risks: Section A - Programme Risk 3 - Category</t>
  </si>
  <si>
    <t>Tab 7 - Risks: Section A - Programme Risk 3 - Short Description</t>
  </si>
  <si>
    <t>Tab 7 - Risks: Section A - Programme Risk 3 - Full Description</t>
  </si>
  <si>
    <t>Tab 7 - Risks: Section A - Programme Risk 3 - Consequence</t>
  </si>
  <si>
    <t>Tab 7 - Risks: Section A - Programme Risk 3 - Pre-mitigated Impact</t>
  </si>
  <si>
    <t>Tab 7 - Risks: Section A - Programme Risk 3 - Pre-mitigated Likelihood</t>
  </si>
  <si>
    <t>Tab 7 - Risks: Section A - Programme Risk 3 - Pre-mitigated Raw Total Score</t>
  </si>
  <si>
    <t>Tab 7 - Risks: Section A - Programme Risk 3 - Mitigations</t>
  </si>
  <si>
    <t>Tab 7 - Risks: Section A - Programme Risk 3 - Post-Mitigated Impact</t>
  </si>
  <si>
    <t>Tab 7 - Risks: Section A - Programme Risk 3 - Post-mitigated Likelihood</t>
  </si>
  <si>
    <t>Tab 7 - Risks: Section A - Programme Risk 3 - Post-mitigated Raw Total Score</t>
  </si>
  <si>
    <t>Tab 7 - Risks: Section A - Programme Risk 3 - Proximity</t>
  </si>
  <si>
    <t>Tab 7 - Risks: Section A - Programme Risk 3 - Risk Owner/Role</t>
  </si>
  <si>
    <t>Tab 7 - Risks: Section B - Project Risk 1 - Name</t>
  </si>
  <si>
    <t>Tab 7 - Risks: Section B - Project Risk 1 - Category</t>
  </si>
  <si>
    <t>Tab 7 - Risks: Section B - Project Risk 1 - Short Description</t>
  </si>
  <si>
    <t>Tab 7 - Risks: Section B - Project Risk 1 - Full Description</t>
  </si>
  <si>
    <t>Tab 7 - Risks: Section B - Project Risk 1 - Consequence</t>
  </si>
  <si>
    <t>Tab 7 - Risks: Section B - Project Risk 1 - Pre-mitigated Impact</t>
  </si>
  <si>
    <t>Tab 7 - Risks: Section B - Project Risk 1 - Pre-mitigated Likelihood</t>
  </si>
  <si>
    <t>Tab 7 - Risks: Section B - Project Risk 1 - Pre-mitigated Raw Total Score</t>
  </si>
  <si>
    <t>Tab 7 - Risks: Section B - Project Risk 1 - Mitigations</t>
  </si>
  <si>
    <t>Tab 7 - Risks: Section B - Project Risk 1 - Post-Mitigated Impact</t>
  </si>
  <si>
    <t>Tab 7 - Risks: Section B - Project Risk 1 - Post-mitigated Likelihood</t>
  </si>
  <si>
    <t>Tab 7 - Risks: Section B - Project Risk 1 - Post-mitigated Raw Total Score</t>
  </si>
  <si>
    <t>Tab 7 - Risks: Section B - Project Risk 1 - Proximity</t>
  </si>
  <si>
    <t>Tab 7 - Risks: Section B - Project Risk 1 - Risk Owner/Role</t>
  </si>
  <si>
    <t>Tab 7 - Risks: Section B - Project Risk 2 - Name</t>
  </si>
  <si>
    <t>Tab 7 - Risks: Section B - Project Risk 2 - Category</t>
  </si>
  <si>
    <t>Tab 7 - Risks: Section B - Project Risk 2 - Short Description</t>
  </si>
  <si>
    <t>Tab 7 - Risks: Section B - Project Risk 2 - Full Description</t>
  </si>
  <si>
    <t>Tab 7 - Risks: Section B - Project Risk 2 - Consequence</t>
  </si>
  <si>
    <t>Tab 7 - Risks: Section B - Project Risk 2 - Pre-mitigated Impact</t>
  </si>
  <si>
    <t>Tab 7 - Risks: Section B - Project Risk 2 - Pre-mitigated Likelihood</t>
  </si>
  <si>
    <t>Tab 7 - Risks: Section B - Project Risk 2 - Pre-mitigated Raw Total Score</t>
  </si>
  <si>
    <t>Tab 7 - Risks: Section B - Project Risk 2 - Mitigations</t>
  </si>
  <si>
    <t>Tab 7 - Risks: Section B - Project Risk 2 - Post-Mitigated Impact</t>
  </si>
  <si>
    <t>Tab 7 - Risks: Section B - Project Risk 2 - Post-mitigated Likelihood</t>
  </si>
  <si>
    <t>Tab 7 - Risks: Section B - Project Risk 2 - Post-mitigated Raw Total Score</t>
  </si>
  <si>
    <t>Tab 7 - Risks: Section B - Project Risk 2 - Proximity</t>
  </si>
  <si>
    <t>Tab 7 - Risks: Section B - Project Risk 2 - Risk Owner/Role</t>
  </si>
  <si>
    <t>Tab 7 - Risks: Section B - Project Risk 3 - Name</t>
  </si>
  <si>
    <t>Tab 7 - Risks: Section B - Project Risk 3 - Category</t>
  </si>
  <si>
    <t>Tab 7 - Risks: Section B - Project Risk 3 - Short Description</t>
  </si>
  <si>
    <t>Tab 7 - Risks: Section B - Project Risk 3 - Full Description</t>
  </si>
  <si>
    <t>Tab 7 - Risks: Section B - Project Risk 3 - Consequence</t>
  </si>
  <si>
    <t>Tab 7 - Risks: Section B - Project Risk 3 - Pre-mitigated Impact</t>
  </si>
  <si>
    <t>Tab 7 - Risks: Section B - Project Risk 3 - Pre-mitigated Likelihood</t>
  </si>
  <si>
    <t>Tab 7 - Risks: Section B - Project Risk 3 - Pre-mitigated Raw Total Score</t>
  </si>
  <si>
    <t>Tab 7 - Risks: Section B - Project Risk 3 - Mitigations</t>
  </si>
  <si>
    <t>Tab 7 - Risks: Section B - Project Risk 3 - Post-Mitigated Impact</t>
  </si>
  <si>
    <t>Tab 7 - Risks: Section B - Project Risk 3 - Post-mitigated Likelihood</t>
  </si>
  <si>
    <t>Tab 7 - Risks: Section B - Project Risk 3 - Post-mitigated Raw Total Score</t>
  </si>
  <si>
    <t>Tab 7 - Risks: Section B - Project Risk 3 - Proximity</t>
  </si>
  <si>
    <t>Tab 7 - Risks: Section B - Project Risk 3 - Risk Owner/Role</t>
  </si>
  <si>
    <t>Tab 8 - Review &amp; Sign - S151/CFO Name</t>
  </si>
  <si>
    <t>Tab 8 - Review &amp; Sign - S151/CFO Role</t>
  </si>
  <si>
    <t>Tab 8 - Review &amp; Sign - S151/CFO Date of Signature</t>
  </si>
  <si>
    <t>Tab 8 - Review &amp; Sign - SRO/TD Board Chair Name</t>
  </si>
  <si>
    <t>Tab 8 - Review &amp; Sign - SRO/TD Board Chair Role</t>
  </si>
  <si>
    <t>Tab 8 - Review &amp; Sign - SRO/TD Board Chair Date of Signature</t>
  </si>
  <si>
    <t>proj1</t>
  </si>
  <si>
    <t>proj2</t>
  </si>
  <si>
    <t>proj3</t>
  </si>
  <si>
    <t>proj4</t>
  </si>
  <si>
    <t>proj5</t>
  </si>
  <si>
    <t>proj6</t>
  </si>
  <si>
    <t>proj7</t>
  </si>
  <si>
    <t>proj8</t>
  </si>
  <si>
    <t>proj9</t>
  </si>
  <si>
    <t>proj10</t>
  </si>
  <si>
    <t>proj11</t>
  </si>
  <si>
    <t>proj12</t>
  </si>
  <si>
    <t>proj13</t>
  </si>
  <si>
    <t>proj14</t>
  </si>
  <si>
    <t>proj15</t>
  </si>
  <si>
    <t>proj16</t>
  </si>
  <si>
    <t>proj17</t>
  </si>
  <si>
    <t>proj18</t>
  </si>
  <si>
    <t>proj19</t>
  </si>
  <si>
    <t>proj20</t>
  </si>
  <si>
    <t>NOTES</t>
  </si>
  <si>
    <t>Linked from Project Look up</t>
  </si>
  <si>
    <t>XLookUp returns Index code</t>
  </si>
  <si>
    <t>Linked from template</t>
  </si>
  <si>
    <t>Code</t>
  </si>
  <si>
    <r>
      <t>=XLOOKUP(</t>
    </r>
    <r>
      <rPr>
        <sz val="11"/>
        <color rgb="FF5F8CED"/>
        <rFont val="Calibri"/>
        <family val="2"/>
        <charset val="1"/>
      </rPr>
      <t>S35</t>
    </r>
    <r>
      <rPr>
        <sz val="11"/>
        <color rgb="FF444444"/>
        <rFont val="Calibri"/>
        <family val="2"/>
        <charset val="1"/>
      </rPr>
      <t>,</t>
    </r>
    <r>
      <rPr>
        <sz val="11"/>
        <color rgb="FFEB5E60"/>
        <rFont val="Calibri"/>
        <family val="2"/>
        <charset val="1"/>
      </rPr>
      <t>S3:S14</t>
    </r>
    <r>
      <rPr>
        <sz val="11"/>
        <color rgb="FF444444"/>
        <rFont val="Calibri"/>
        <family val="2"/>
        <charset val="1"/>
      </rPr>
      <t>,</t>
    </r>
    <r>
      <rPr>
        <sz val="11"/>
        <color rgb="FF8D61C2"/>
        <rFont val="Calibri"/>
        <family val="2"/>
        <charset val="1"/>
      </rPr>
      <t>R3:R14</t>
    </r>
    <r>
      <rPr>
        <sz val="11"/>
        <color rgb="FF444444"/>
        <rFont val="Calibri"/>
        <family val="2"/>
        <charset val="1"/>
      </rPr>
      <t>,"Not Found")</t>
    </r>
  </si>
  <si>
    <t>Future High Streets Fund</t>
  </si>
  <si>
    <t>BAR</t>
  </si>
  <si>
    <t>BED</t>
  </si>
  <si>
    <t>BST</t>
  </si>
  <si>
    <t>BIR</t>
  </si>
  <si>
    <t>BIS</t>
  </si>
  <si>
    <t>BLA</t>
  </si>
  <si>
    <t>WRC</t>
  </si>
  <si>
    <t>BLO</t>
  </si>
  <si>
    <t>BLY</t>
  </si>
  <si>
    <t>DUD</t>
  </si>
  <si>
    <t>BOL</t>
  </si>
  <si>
    <t>BUX</t>
  </si>
  <si>
    <t>BOS</t>
  </si>
  <si>
    <t>CAR</t>
  </si>
  <si>
    <t>BOU</t>
  </si>
  <si>
    <t>CHA</t>
  </si>
  <si>
    <t>BRD</t>
  </si>
  <si>
    <t>POR</t>
  </si>
  <si>
    <t>BRG</t>
  </si>
  <si>
    <t>CRE</t>
  </si>
  <si>
    <t>BUR</t>
  </si>
  <si>
    <t>DER</t>
  </si>
  <si>
    <t>CAM</t>
  </si>
  <si>
    <t>DOV</t>
  </si>
  <si>
    <t>ELL</t>
  </si>
  <si>
    <t>CAS</t>
  </si>
  <si>
    <t>FAR</t>
  </si>
  <si>
    <t>CHE</t>
  </si>
  <si>
    <t>FRA</t>
  </si>
  <si>
    <t>CLA</t>
  </si>
  <si>
    <t>GRA</t>
  </si>
  <si>
    <t>CLE</t>
  </si>
  <si>
    <t>GRE</t>
  </si>
  <si>
    <t>COL</t>
  </si>
  <si>
    <t>GRI</t>
  </si>
  <si>
    <t>COR</t>
  </si>
  <si>
    <t>HAL</t>
  </si>
  <si>
    <t>CRA</t>
  </si>
  <si>
    <t>HEA</t>
  </si>
  <si>
    <t>HIG</t>
  </si>
  <si>
    <t>DRL</t>
  </si>
  <si>
    <t>KID</t>
  </si>
  <si>
    <t>DRW</t>
  </si>
  <si>
    <t>KIN</t>
  </si>
  <si>
    <t>DEW</t>
  </si>
  <si>
    <t>KIR</t>
  </si>
  <si>
    <t>DON</t>
  </si>
  <si>
    <t>LEA</t>
  </si>
  <si>
    <t>LOF</t>
  </si>
  <si>
    <t>GLA</t>
  </si>
  <si>
    <t>MRH</t>
  </si>
  <si>
    <t>GOL</t>
  </si>
  <si>
    <t>MYP</t>
  </si>
  <si>
    <t>GOO</t>
  </si>
  <si>
    <t>MID</t>
  </si>
  <si>
    <t>NWF</t>
  </si>
  <si>
    <t>NUL</t>
  </si>
  <si>
    <t>NWH</t>
  </si>
  <si>
    <t>HRW</t>
  </si>
  <si>
    <t>NWA</t>
  </si>
  <si>
    <t>HTL</t>
  </si>
  <si>
    <t>NRA</t>
  </si>
  <si>
    <t>HAS</t>
  </si>
  <si>
    <t>NTH</t>
  </si>
  <si>
    <t>HER</t>
  </si>
  <si>
    <t>NOT</t>
  </si>
  <si>
    <t>IPS</t>
  </si>
  <si>
    <t>NUN</t>
  </si>
  <si>
    <t>KEI</t>
  </si>
  <si>
    <t>STH</t>
  </si>
  <si>
    <t>OLD</t>
  </si>
  <si>
    <t>PAI</t>
  </si>
  <si>
    <t>PEN</t>
  </si>
  <si>
    <t>LEY</t>
  </si>
  <si>
    <t>PLY</t>
  </si>
  <si>
    <t>LIN</t>
  </si>
  <si>
    <t>WAN</t>
  </si>
  <si>
    <t>LON</t>
  </si>
  <si>
    <t>RAM</t>
  </si>
  <si>
    <t>LOU</t>
  </si>
  <si>
    <t>RCH</t>
  </si>
  <si>
    <t>LOW</t>
  </si>
  <si>
    <t>RTH</t>
  </si>
  <si>
    <t>MAB</t>
  </si>
  <si>
    <t>SAL</t>
  </si>
  <si>
    <t>MAN</t>
  </si>
  <si>
    <t>SCU</t>
  </si>
  <si>
    <t>MAR</t>
  </si>
  <si>
    <t>SHE</t>
  </si>
  <si>
    <t>SOS</t>
  </si>
  <si>
    <t>MIL</t>
  </si>
  <si>
    <t>SNE</t>
  </si>
  <si>
    <t>MNK</t>
  </si>
  <si>
    <t>STF</t>
  </si>
  <si>
    <t>MOR</t>
  </si>
  <si>
    <t>STO</t>
  </si>
  <si>
    <t>NEL</t>
  </si>
  <si>
    <t>STK</t>
  </si>
  <si>
    <t>NWK</t>
  </si>
  <si>
    <t>STR</t>
  </si>
  <si>
    <t>SUN</t>
  </si>
  <si>
    <t>SUT</t>
  </si>
  <si>
    <t>SIA</t>
  </si>
  <si>
    <t>NOR</t>
  </si>
  <si>
    <t>SWI</t>
  </si>
  <si>
    <t>TAM</t>
  </si>
  <si>
    <t>TAU</t>
  </si>
  <si>
    <t>HRG</t>
  </si>
  <si>
    <t>PET</t>
  </si>
  <si>
    <t>TRO</t>
  </si>
  <si>
    <t>PRE</t>
  </si>
  <si>
    <t>WAL</t>
  </si>
  <si>
    <t>RDC</t>
  </si>
  <si>
    <t>WEA</t>
  </si>
  <si>
    <t>RDT</t>
  </si>
  <si>
    <t>WIG</t>
  </si>
  <si>
    <t>WNS</t>
  </si>
  <si>
    <t>WOL</t>
  </si>
  <si>
    <t>RWR</t>
  </si>
  <si>
    <t>GRN</t>
  </si>
  <si>
    <t>RCN</t>
  </si>
  <si>
    <t>YEO</t>
  </si>
  <si>
    <t>SCA</t>
  </si>
  <si>
    <t>SHI</t>
  </si>
  <si>
    <t>SKE</t>
  </si>
  <si>
    <t>SME</t>
  </si>
  <si>
    <t>SOU</t>
  </si>
  <si>
    <t>STI</t>
  </si>
  <si>
    <t>STP</t>
  </si>
  <si>
    <t>STV</t>
  </si>
  <si>
    <t>STE</t>
  </si>
  <si>
    <t>TEL</t>
  </si>
  <si>
    <t>THO</t>
  </si>
  <si>
    <t>TIL</t>
  </si>
  <si>
    <t>TOD</t>
  </si>
  <si>
    <t>TOR</t>
  </si>
  <si>
    <t>TRU</t>
  </si>
  <si>
    <t>WAK</t>
  </si>
  <si>
    <t>WAR</t>
  </si>
  <si>
    <t>WES</t>
  </si>
  <si>
    <t>WHI</t>
  </si>
  <si>
    <t>WRK</t>
  </si>
  <si>
    <t>Unique Project Identifier</t>
  </si>
  <si>
    <t xml:space="preserve">Town </t>
  </si>
  <si>
    <t xml:space="preserve">Project Name </t>
  </si>
  <si>
    <t>Exclude</t>
  </si>
  <si>
    <t>Selected Town</t>
  </si>
  <si>
    <t>Dynamic Index</t>
  </si>
  <si>
    <t>Town</t>
  </si>
  <si>
    <t>TD-BAR-01</t>
  </si>
  <si>
    <t>Barrow Learning Quarter - Barrow Island Campus</t>
  </si>
  <si>
    <t>Active</t>
  </si>
  <si>
    <t>HS-BAR-01</t>
  </si>
  <si>
    <t>Digital Campus DC1 &amp; DC2</t>
  </si>
  <si>
    <t>TD-BAR-02</t>
  </si>
  <si>
    <t>Community Wellbeing Hubs &amp; Earnse Bay Outdoor Centre</t>
  </si>
  <si>
    <t>HS-BAR-02</t>
  </si>
  <si>
    <t>Digital Campus DC3</t>
  </si>
  <si>
    <t>TD-BAR-03</t>
  </si>
  <si>
    <t>Business &amp; Enterprise Support</t>
  </si>
  <si>
    <t>HS-BAR-03</t>
  </si>
  <si>
    <t>GW 1. Walkable Kendray St - Midland Street &amp; Eldon Street Works</t>
  </si>
  <si>
    <t>TD-BAR-04</t>
  </si>
  <si>
    <t>Housing Renewal Programme</t>
  </si>
  <si>
    <t>HS-BAR-04</t>
  </si>
  <si>
    <t>Safe Walking and vehicle access</t>
  </si>
  <si>
    <t>TD-BAR-05</t>
  </si>
  <si>
    <t>Brilliant Barrow Place Development</t>
  </si>
  <si>
    <t>HS-BAR-05</t>
  </si>
  <si>
    <t>Glass works Leisure and restaurant block - ZA Base Build Enhancements</t>
  </si>
  <si>
    <t>TD-BAR-06</t>
  </si>
  <si>
    <t xml:space="preserve">Marina Village </t>
  </si>
  <si>
    <t>HS-BAR-06</t>
  </si>
  <si>
    <t>Barnsley Town Square</t>
  </si>
  <si>
    <t>TD-BAR-07</t>
  </si>
  <si>
    <t xml:space="preserve">Local Cycling &amp; Walking Infrastructure </t>
  </si>
  <si>
    <t>HS-BST-01</t>
  </si>
  <si>
    <t>Pannier Market &amp; Guildhall</t>
  </si>
  <si>
    <t>TD-BAR-09</t>
  </si>
  <si>
    <t>Barrow Learning Quarter - Rating Lane Campus</t>
  </si>
  <si>
    <t>HS-BST-02</t>
  </si>
  <si>
    <t>36 &amp; 37 Boutport Street</t>
  </si>
  <si>
    <t>TD-BED-01</t>
  </si>
  <si>
    <t>Health Science and Digital Skills Centre</t>
  </si>
  <si>
    <t>HS-BST-03</t>
  </si>
  <si>
    <t>Butchers Row &amp; Cross Street Pedestrianisation</t>
  </si>
  <si>
    <t>TD-BED-02</t>
  </si>
  <si>
    <t>St Paul's Square Public Realm</t>
  </si>
  <si>
    <t>HS-BST-04</t>
  </si>
  <si>
    <t>Queen St &amp; Bear St Car Park</t>
  </si>
  <si>
    <t>TD-BED-03</t>
  </si>
  <si>
    <t>Transporting Bedford 2030</t>
  </si>
  <si>
    <t>HS-BIR-01</t>
  </si>
  <si>
    <t>Birkenhead Market</t>
  </si>
  <si>
    <t>TD-BED-04</t>
  </si>
  <si>
    <t>Pedestrian and Cycling Infrastructure</t>
  </si>
  <si>
    <t>HS-BIR-02</t>
  </si>
  <si>
    <t>Conway Street/Europa Boulevard</t>
  </si>
  <si>
    <t>TD-BED-05</t>
  </si>
  <si>
    <t>Midland Road regeneration - Public Realm</t>
  </si>
  <si>
    <t>HS-BIR-03</t>
  </si>
  <si>
    <t>Charing Cross/Grange Road</t>
  </si>
  <si>
    <t>TD-BED-06</t>
  </si>
  <si>
    <t>Midland Road regeneration - Shopfront Enhancements</t>
  </si>
  <si>
    <t>HS-BIR-05</t>
  </si>
  <si>
    <t>Europa Residential</t>
  </si>
  <si>
    <t>TD-BED-07</t>
  </si>
  <si>
    <t>Bedford Station Quarter</t>
  </si>
  <si>
    <t>HS-BIS-01</t>
  </si>
  <si>
    <t>Bus Station</t>
  </si>
  <si>
    <t>TD-BIR-01</t>
  </si>
  <si>
    <t>Transport Shed</t>
  </si>
  <si>
    <t>HS-BIS-02</t>
  </si>
  <si>
    <t>Multi Storey Car Park</t>
  </si>
  <si>
    <t>TD-BIR-03</t>
  </si>
  <si>
    <t>Education Engagement Network</t>
  </si>
  <si>
    <t>HS-BIS-03</t>
  </si>
  <si>
    <t>Bus Station to Fore Bondgate</t>
  </si>
  <si>
    <t>TD-BIR-04</t>
  </si>
  <si>
    <t>Wellbeing and Opportunity Centre (Joy)</t>
  </si>
  <si>
    <t>HS-BIS-04</t>
  </si>
  <si>
    <t>North Bondgate to Fore Bondgate</t>
  </si>
  <si>
    <t>TD-BIR-05</t>
  </si>
  <si>
    <t>Egerton House</t>
  </si>
  <si>
    <t>HS-BIS-05</t>
  </si>
  <si>
    <t>Newgate Centre to Fore Bondgate</t>
  </si>
  <si>
    <t>TD-BIR-06</t>
  </si>
  <si>
    <t>Startyard</t>
  </si>
  <si>
    <t>HS-BIS-06</t>
  </si>
  <si>
    <t>North Newgate Street</t>
  </si>
  <si>
    <t>TD-BIR-07</t>
  </si>
  <si>
    <t>Future Yard</t>
  </si>
  <si>
    <t>HS-BIS-07</t>
  </si>
  <si>
    <t>Road Junction Capacity Improvements</t>
  </si>
  <si>
    <t>TD-BIR-08</t>
  </si>
  <si>
    <t>Argyle Street Creative Hub</t>
  </si>
  <si>
    <t>HS-BIS-08</t>
  </si>
  <si>
    <t>Kingsway Car Park &amp; Public Realm</t>
  </si>
  <si>
    <t>TD-BIR-10</t>
  </si>
  <si>
    <t>Sustainability Central Hub</t>
  </si>
  <si>
    <t>HS-BIS-09</t>
  </si>
  <si>
    <t>Queens Head Hotel</t>
  </si>
  <si>
    <t>TD-BIR-11</t>
  </si>
  <si>
    <t>Hamilton Square area Public Realm</t>
  </si>
  <si>
    <t>HS-BIS-10</t>
  </si>
  <si>
    <t>Spanish Gallery Market Place Public Realm</t>
  </si>
  <si>
    <t>TD-BIR-12</t>
  </si>
  <si>
    <t xml:space="preserve">Eureka! Science + Discovery Landscape </t>
  </si>
  <si>
    <t>HS-BIS-11</t>
  </si>
  <si>
    <t>Town Centre Property Reuse Fund</t>
  </si>
  <si>
    <t>TD-BIR-13</t>
  </si>
  <si>
    <t xml:space="preserve">Woodside Ferry Village </t>
  </si>
  <si>
    <t>HS-BIS-12</t>
  </si>
  <si>
    <t>Newgate Street Food &amp; Beverage Units</t>
  </si>
  <si>
    <t>TD-BIR-14</t>
  </si>
  <si>
    <t xml:space="preserve">Birkenhead Priory </t>
  </si>
  <si>
    <t>HS-BIS-13</t>
  </si>
  <si>
    <t>Newgate Street Workspace Pods</t>
  </si>
  <si>
    <t>TD-BIS-01</t>
  </si>
  <si>
    <t>Project 1 - Infrastructure capacity supporting BA's World Class heritage sites</t>
  </si>
  <si>
    <t>HS-WRC-01</t>
  </si>
  <si>
    <t>Scala Theatre &amp; Corn Exchange</t>
  </si>
  <si>
    <t>TD-BIS-02</t>
  </si>
  <si>
    <t>Project 2 - Town Centre Diversification - Newgate Street &amp; Market Place</t>
  </si>
  <si>
    <t>HS-WRC-02</t>
  </si>
  <si>
    <t>8 Angel Street</t>
  </si>
  <si>
    <t>TD-BIS-03</t>
  </si>
  <si>
    <t>Project 3 - Durham Dales Gateway - Railway Station redevelopment as transport and visitor hub</t>
  </si>
  <si>
    <t>HS-WRC-04</t>
  </si>
  <si>
    <t>Vacant Premises Scheme</t>
  </si>
  <si>
    <t>TD-BIS-04</t>
  </si>
  <si>
    <t xml:space="preserve">Enterprise and SME Support - South Church Enterprise Park </t>
  </si>
  <si>
    <t>HS-WRC-05</t>
  </si>
  <si>
    <t>Angel Place</t>
  </si>
  <si>
    <t>TD-BIS-05</t>
  </si>
  <si>
    <t xml:space="preserve">Springboard to Employment </t>
  </si>
  <si>
    <t>HS-WRC-07</t>
  </si>
  <si>
    <t xml:space="preserve">Public Realm </t>
  </si>
  <si>
    <t>TD-BIS-06</t>
  </si>
  <si>
    <t xml:space="preserve">Project 8 - Heritage Walking and Cycling Routes </t>
  </si>
  <si>
    <t>HS-BLY-01</t>
  </si>
  <si>
    <t>Creative Cinema Space &amp; Market Place</t>
  </si>
  <si>
    <t>TD-BIS-07</t>
  </si>
  <si>
    <t>Project 9 - Tindale Triangle Infrastructure</t>
  </si>
  <si>
    <t>HS-BLY-02</t>
  </si>
  <si>
    <t>Energy Central Institute</t>
  </si>
  <si>
    <t>TD-BLA-01</t>
  </si>
  <si>
    <t>Blackpool Youth Hub</t>
  </si>
  <si>
    <t>HS-BLY-03</t>
  </si>
  <si>
    <t>The Laurel Hotel &amp; Restaurant</t>
  </si>
  <si>
    <t>TD-BLA-02</t>
  </si>
  <si>
    <t>Revoe Community Sports Village</t>
  </si>
  <si>
    <t>HS-BLY-04</t>
  </si>
  <si>
    <t>The Link</t>
  </si>
  <si>
    <t>TD-BLA-03</t>
  </si>
  <si>
    <t>Blackpool Illuminations Rejuvenation Project</t>
  </si>
  <si>
    <t>HS-DUD-01</t>
  </si>
  <si>
    <t>Strategic connectivity</t>
  </si>
  <si>
    <t>TD-BLA-04</t>
  </si>
  <si>
    <t>The EDGE</t>
  </si>
  <si>
    <t>HS-DUD-03</t>
  </si>
  <si>
    <t>Traffic and Air Quality</t>
  </si>
  <si>
    <t>TD-BLA-05</t>
  </si>
  <si>
    <t>Blackpool Airport Enterprise Zone (BAEZ)</t>
  </si>
  <si>
    <t>HS-DUD-05</t>
  </si>
  <si>
    <t>Community projects</t>
  </si>
  <si>
    <t>TD-BLA-06</t>
  </si>
  <si>
    <t>Blackpool Multiversity</t>
  </si>
  <si>
    <t>HS-DUD-06</t>
  </si>
  <si>
    <t>Heritage Buildings</t>
  </si>
  <si>
    <t>TD-BLA-07</t>
  </si>
  <si>
    <t>Blackpool Central Courts Relocation and Wider Infrastructure Project</t>
  </si>
  <si>
    <t>HS-DUD-07</t>
  </si>
  <si>
    <t>Marsh Park</t>
  </si>
  <si>
    <t>TD-BLO-01</t>
  </si>
  <si>
    <t>Bloxwich Active Travel &amp; Connectivity</t>
  </si>
  <si>
    <t>HS-BUX-01</t>
  </si>
  <si>
    <t>The Springs Acquistion</t>
  </si>
  <si>
    <t>TD-BLO-02</t>
  </si>
  <si>
    <t xml:space="preserve">Construction Skills Through Regeneration </t>
  </si>
  <si>
    <t>HS-BUX-02</t>
  </si>
  <si>
    <t>The Springs Improvements</t>
  </si>
  <si>
    <t>TD-BLO-03</t>
  </si>
  <si>
    <t>Community Capital Programme</t>
  </si>
  <si>
    <t>HS-BUX-03</t>
  </si>
  <si>
    <t>Public Realm Enhancement</t>
  </si>
  <si>
    <t>TD-BLO-04</t>
  </si>
  <si>
    <t>Incubation Space and Digital Access Centre</t>
  </si>
  <si>
    <t>HS-BUX-04</t>
  </si>
  <si>
    <t>Upper Floors Conversion Scheme</t>
  </si>
  <si>
    <t>TD-BLO-05</t>
  </si>
  <si>
    <t>Green Bloxwich</t>
  </si>
  <si>
    <t>HS-BUX-05</t>
  </si>
  <si>
    <t>Accessibility Improvements</t>
  </si>
  <si>
    <t>TD-BLY-01</t>
  </si>
  <si>
    <t>Blyth Bebside to Town Centre Connectivity</t>
  </si>
  <si>
    <t>HS-BUX-06</t>
  </si>
  <si>
    <t>Wayfinding and Street Furniture</t>
  </si>
  <si>
    <t>TD-BLY-02</t>
  </si>
  <si>
    <t>Northern Gateway Phase 2</t>
  </si>
  <si>
    <t>HS-BUX-07</t>
  </si>
  <si>
    <t>Gigabyte Infrastructure</t>
  </si>
  <si>
    <t>TD-BLY-03</t>
  </si>
  <si>
    <t>Energy Central Campus Phase 1: Energy Central Learning Hub</t>
  </si>
  <si>
    <t>HS-CAR-01</t>
  </si>
  <si>
    <t>Repurposing 6-24 Castle Street</t>
  </si>
  <si>
    <t>TD-BLY-04</t>
  </si>
  <si>
    <t>Energy Central Campus Ph2</t>
  </si>
  <si>
    <t>HS-CAR-02</t>
  </si>
  <si>
    <t>Preparing Central Plaza site for redevelopment</t>
  </si>
  <si>
    <t>TD-BLY-05</t>
  </si>
  <si>
    <t>Northumberland Energy Park (Phase 1 ) and Battleship Wharf</t>
  </si>
  <si>
    <t>HS-CAR-03</t>
  </si>
  <si>
    <t>Reimagining Green Market/ Market Square as Carlisle's events space</t>
  </si>
  <si>
    <t>TD-BLY-06</t>
  </si>
  <si>
    <t>OREC Technology &amp; Subcomponent Innovation Demonstration Centre ( T&amp;SIDC)</t>
  </si>
  <si>
    <t>HS-CAR-04</t>
  </si>
  <si>
    <t>Pedestrian Enhancement of Devonshire Street</t>
  </si>
  <si>
    <t>TD-BLY-07</t>
  </si>
  <si>
    <t>Culture Placemaking Programme (CPP)</t>
  </si>
  <si>
    <t>HS-CHA-01</t>
  </si>
  <si>
    <t>The Pentagon - Healthy Living Centre</t>
  </si>
  <si>
    <t>TD-BOL-01</t>
  </si>
  <si>
    <t>Bolton Market</t>
  </si>
  <si>
    <t>HS-CHA-02</t>
  </si>
  <si>
    <t>Mountbatten House Enablers</t>
  </si>
  <si>
    <t>TD-BOL-02</t>
  </si>
  <si>
    <t>The Wellsprings</t>
  </si>
  <si>
    <t>HS-CHA-03</t>
  </si>
  <si>
    <t xml:space="preserve">Transforming Debenhams </t>
  </si>
  <si>
    <t>TD-BOL-03</t>
  </si>
  <si>
    <t xml:space="preserve">Bolton Library and Museum </t>
  </si>
  <si>
    <t>HS-CHA-04</t>
  </si>
  <si>
    <t>Brook Theatre</t>
  </si>
  <si>
    <t>TD-BOL-04</t>
  </si>
  <si>
    <t>Public Realm</t>
  </si>
  <si>
    <t>HS-CHA-05</t>
  </si>
  <si>
    <t>Innovation Hub</t>
  </si>
  <si>
    <t>TD-BOS-01</t>
  </si>
  <si>
    <t>Boston Leisure</t>
  </si>
  <si>
    <t>HS-CHA-06</t>
  </si>
  <si>
    <t>St John's Hub</t>
  </si>
  <si>
    <t>TD-BOS-02</t>
  </si>
  <si>
    <t>The Mayflower</t>
  </si>
  <si>
    <t>HS-POR-01</t>
  </si>
  <si>
    <t xml:space="preserve">Development </t>
  </si>
  <si>
    <t>TD-BOS-03</t>
  </si>
  <si>
    <t>St Botolph's Library and Lighting</t>
  </si>
  <si>
    <t>HS-POR-02</t>
  </si>
  <si>
    <t>TD-BOS-04</t>
  </si>
  <si>
    <t xml:space="preserve">Centre for Food &amp; Fresh Produce Logistics </t>
  </si>
  <si>
    <t>HS-CRE-01</t>
  </si>
  <si>
    <t>Flag Lane Link</t>
  </si>
  <si>
    <t>TD-BOS-05</t>
  </si>
  <si>
    <t>Blenkin Memorial Hall</t>
  </si>
  <si>
    <t>HS-CRE-02</t>
  </si>
  <si>
    <t>Southern Gateway</t>
  </si>
  <si>
    <t>TD-BOS-06</t>
  </si>
  <si>
    <t xml:space="preserve">Healing the High Street of Boston </t>
  </si>
  <si>
    <t>HS-CRE-03</t>
  </si>
  <si>
    <t>Adaptive signals</t>
  </si>
  <si>
    <t>TD-BOS-09</t>
  </si>
  <si>
    <t>Boston Train Station</t>
  </si>
  <si>
    <t>HS-CRE-05</t>
  </si>
  <si>
    <t>In Town Living</t>
  </si>
  <si>
    <t>TD-BOU-01</t>
  </si>
  <si>
    <t>Royal Arcade</t>
  </si>
  <si>
    <t>HS-CRE-06</t>
  </si>
  <si>
    <t>TADIC - Technology &amp; Digital Innovation Campus</t>
  </si>
  <si>
    <t>TD-BOU-02</t>
  </si>
  <si>
    <t>Boscombe skills hub</t>
  </si>
  <si>
    <t>HS-CRE-07</t>
  </si>
  <si>
    <t>History Centre Preparatory Project</t>
  </si>
  <si>
    <t>TD-BOU-03</t>
  </si>
  <si>
    <t>TOSH</t>
  </si>
  <si>
    <t>HS-CRE-08</t>
  </si>
  <si>
    <t>Sustainable Energy Network</t>
  </si>
  <si>
    <t>TD-BOU-04</t>
  </si>
  <si>
    <t>Kings Park</t>
  </si>
  <si>
    <t>HS-DER-01</t>
  </si>
  <si>
    <t>Market Hall</t>
  </si>
  <si>
    <t>TD-BOU-05</t>
  </si>
  <si>
    <t>High Street</t>
  </si>
  <si>
    <t>HS-DER-02</t>
  </si>
  <si>
    <t>Eastern Gateway</t>
  </si>
  <si>
    <t>TD-BOU-06</t>
  </si>
  <si>
    <t>Masterplan</t>
  </si>
  <si>
    <t>HS-DER-03</t>
  </si>
  <si>
    <t>Connecting Works</t>
  </si>
  <si>
    <t>TD-BOU-07</t>
  </si>
  <si>
    <t>Toft Steps Beach Box Park</t>
  </si>
  <si>
    <t>HS-DOV-01</t>
  </si>
  <si>
    <t>Creative Centre</t>
  </si>
  <si>
    <t>TD-BOU-08</t>
  </si>
  <si>
    <t>Events programme (Bournemouth)</t>
  </si>
  <si>
    <t>HS-DOV-02</t>
  </si>
  <si>
    <t>Subway crossing</t>
  </si>
  <si>
    <t>TD-BOU-09</t>
  </si>
  <si>
    <t>Digital connectivity</t>
  </si>
  <si>
    <t>HS-ELL-01</t>
  </si>
  <si>
    <t>Community Hub</t>
  </si>
  <si>
    <t>TD-BOU-10</t>
  </si>
  <si>
    <t>Local Transport</t>
  </si>
  <si>
    <t>HS-ELL-02</t>
  </si>
  <si>
    <t>Southgate Square</t>
  </si>
  <si>
    <t>TD-BRD-01</t>
  </si>
  <si>
    <t>Bridgwater Tidal Barrier</t>
  </si>
  <si>
    <t>HS-ELL-03</t>
  </si>
  <si>
    <t>Heart of the High Street</t>
  </si>
  <si>
    <t>TD-BRD-02</t>
  </si>
  <si>
    <t xml:space="preserve">Bridgwater Dunball Junction Improvement </t>
  </si>
  <si>
    <t>HS-ELL-04</t>
  </si>
  <si>
    <t>Market Area</t>
  </si>
  <si>
    <t>TD-BRD-03</t>
  </si>
  <si>
    <t>Bridgwater Cycling Links</t>
  </si>
  <si>
    <t>HS-ELL-05</t>
  </si>
  <si>
    <t>Shop Front Improvements</t>
  </si>
  <si>
    <t>TD-BRD-04</t>
  </si>
  <si>
    <t>Bridgwater Arts Centre</t>
  </si>
  <si>
    <t>HS-FAR-01</t>
  </si>
  <si>
    <t>Farnworth Market Precinct</t>
  </si>
  <si>
    <t>TD-BRD-05</t>
  </si>
  <si>
    <t>Bridgwater Town Hall Theatre</t>
  </si>
  <si>
    <t>HS-FAR-02</t>
  </si>
  <si>
    <t>Farnworth Leisure Centre Expansion</t>
  </si>
  <si>
    <t>TD-BRD-06</t>
  </si>
  <si>
    <t>Bridgwater Engine Room 2.0</t>
  </si>
  <si>
    <t>HS-FAR-03</t>
  </si>
  <si>
    <t>Streets for All</t>
  </si>
  <si>
    <t>TD-BRD-07</t>
  </si>
  <si>
    <t>Bridgwater Step-Up Enterprise Centre</t>
  </si>
  <si>
    <t>HS-FRA-01</t>
  </si>
  <si>
    <t>Bridge Centre Development</t>
  </si>
  <si>
    <t>TD-BRD-08</t>
  </si>
  <si>
    <t>Bridgwater Celebration Mile</t>
  </si>
  <si>
    <t>HS-FRA-02</t>
  </si>
  <si>
    <t>Highway Event Space</t>
  </si>
  <si>
    <t>TD-BRD-09</t>
  </si>
  <si>
    <t>Bridgwater Docks Regeneration</t>
  </si>
  <si>
    <t>HS-GRA-01</t>
  </si>
  <si>
    <t xml:space="preserve">Upper Floor Conversion </t>
  </si>
  <si>
    <t>TD-BRD-10</t>
  </si>
  <si>
    <t>Bridgwater Carnival</t>
  </si>
  <si>
    <t>HS-GRA-02</t>
  </si>
  <si>
    <t>Market Place</t>
  </si>
  <si>
    <t>TD-BRD-11</t>
  </si>
  <si>
    <t>Bridgwater Town Wardens &amp; Ambassadors</t>
  </si>
  <si>
    <t>HS-GRA-03</t>
  </si>
  <si>
    <t xml:space="preserve">Station Approach </t>
  </si>
  <si>
    <t>TD-BRG-01</t>
  </si>
  <si>
    <t>Industry 4.0 &amp; Skills</t>
  </si>
  <si>
    <t>HS-GRE-01</t>
  </si>
  <si>
    <t>Densification</t>
  </si>
  <si>
    <t>TD-BRG-02</t>
  </si>
  <si>
    <t>Market Revitalisation</t>
  </si>
  <si>
    <t>HS-GRE-02</t>
  </si>
  <si>
    <t>TD-BRG-03</t>
  </si>
  <si>
    <t>Canalside and Thornton Square</t>
  </si>
  <si>
    <t>HS-GRE-03</t>
  </si>
  <si>
    <t>The Conge</t>
  </si>
  <si>
    <t>TD-BRG-04</t>
  </si>
  <si>
    <t>Welcome</t>
  </si>
  <si>
    <t>HS-GRI-01</t>
  </si>
  <si>
    <t>Future High Street Fund - Grimsby</t>
  </si>
  <si>
    <t>TD-BRG-05</t>
  </si>
  <si>
    <t>Retail and Leisure Offer</t>
  </si>
  <si>
    <t>HS-HAL-01</t>
  </si>
  <si>
    <t>Alleyways</t>
  </si>
  <si>
    <t>TD-BUR-02</t>
  </si>
  <si>
    <t>Project D - High Street Linkages</t>
  </si>
  <si>
    <t>HS-HAL-02</t>
  </si>
  <si>
    <t>George Square</t>
  </si>
  <si>
    <t>TD-BUR-05</t>
  </si>
  <si>
    <t>Project G - Improvement of Trent and Mersey Canal Towpath</t>
  </si>
  <si>
    <t>HS-HAL-03</t>
  </si>
  <si>
    <t>Palentine Chambers</t>
  </si>
  <si>
    <t>TD-BUR-06</t>
  </si>
  <si>
    <t>Project H - Cycle Network Enhancements</t>
  </si>
  <si>
    <t>HS-HAL-04</t>
  </si>
  <si>
    <t>Westgate Phase 2</t>
  </si>
  <si>
    <t>TD-BUR-07</t>
  </si>
  <si>
    <t>Project J - Specialist Education Offer</t>
  </si>
  <si>
    <t>HS-HAL-05</t>
  </si>
  <si>
    <t>Playtrail</t>
  </si>
  <si>
    <t>TD-CAM-01</t>
  </si>
  <si>
    <t>Camborne Town Centre Regeneration Project</t>
  </si>
  <si>
    <t>HS-HAL-06</t>
  </si>
  <si>
    <t>Victoria Theatre</t>
  </si>
  <si>
    <t>TD-CAM-02</t>
  </si>
  <si>
    <t>Camborne Contemporary Crafts Hub</t>
  </si>
  <si>
    <t>HS-HAL-07</t>
  </si>
  <si>
    <t>Borough Market</t>
  </si>
  <si>
    <t>TD-CAM-03</t>
  </si>
  <si>
    <t>Avoid Phase 2</t>
  </si>
  <si>
    <t>HS-HAL-08</t>
  </si>
  <si>
    <t>Northgate House</t>
  </si>
  <si>
    <t>TD-CAM-04</t>
  </si>
  <si>
    <t>Life Cycle Camborne</t>
  </si>
  <si>
    <t>HS-HEA-01</t>
  </si>
  <si>
    <t>Heanor Hub</t>
  </si>
  <si>
    <t>TD-CAM-05</t>
  </si>
  <si>
    <t>Fibre Park</t>
  </si>
  <si>
    <t>HS-HEA-02</t>
  </si>
  <si>
    <t>Heart of Heanor</t>
  </si>
  <si>
    <t>TD-CAM-06</t>
  </si>
  <si>
    <t>Park Gerry Sport and Amenity</t>
  </si>
  <si>
    <t>HS-HEA-03</t>
  </si>
  <si>
    <t>Heanor is Home</t>
  </si>
  <si>
    <t>TD-CAM-07</t>
  </si>
  <si>
    <t>Food &amp; Farming Enterprise Hub</t>
  </si>
  <si>
    <t>HS-HIG-01</t>
  </si>
  <si>
    <t>Western Gateway</t>
  </si>
  <si>
    <t>TD-CAM-08</t>
  </si>
  <si>
    <t>Renovating the Recreation Ground</t>
  </si>
  <si>
    <t>HS-HIG-02</t>
  </si>
  <si>
    <t>Old Town New Town</t>
  </si>
  <si>
    <t>TD-CAR-02</t>
  </si>
  <si>
    <t>Carlisle Business Exchange Centre</t>
  </si>
  <si>
    <t>HS-HIG-03</t>
  </si>
  <si>
    <t>TD-CAR-03</t>
  </si>
  <si>
    <t>Digital and Community Learning Hub</t>
  </si>
  <si>
    <t>HS-KID-01</t>
  </si>
  <si>
    <t>Creative Hub</t>
  </si>
  <si>
    <t>TD-CAR-04</t>
  </si>
  <si>
    <t>Lighting Up Carlisle</t>
  </si>
  <si>
    <t>HS-KID-02</t>
  </si>
  <si>
    <t>Connectivity</t>
  </si>
  <si>
    <t>TD-CAR-05</t>
  </si>
  <si>
    <t>HS-KID-03</t>
  </si>
  <si>
    <t>Crown House</t>
  </si>
  <si>
    <t>TD-CAR-06</t>
  </si>
  <si>
    <t xml:space="preserve">Start with the Park </t>
  </si>
  <si>
    <t>HS-KIN-01</t>
  </si>
  <si>
    <t>Regent Street</t>
  </si>
  <si>
    <t>TD-CAR-07</t>
  </si>
  <si>
    <t>Project Tullie</t>
  </si>
  <si>
    <t>HS-KIN-02</t>
  </si>
  <si>
    <t>Acquisition of Kings Chase Shopping Centre, First Phase Repurposing and Car Park</t>
  </si>
  <si>
    <t>TD-CAS-01</t>
  </si>
  <si>
    <t xml:space="preserve">Castleford Riverside </t>
  </si>
  <si>
    <t>HS-KIN-03</t>
  </si>
  <si>
    <t>Whitefield Tabernacle</t>
  </si>
  <si>
    <t>TD-CAS-02</t>
  </si>
  <si>
    <t>Castleford Boho</t>
  </si>
  <si>
    <t>HS-KIR-01</t>
  </si>
  <si>
    <t>High Street (Poulton Street) Improvement Works</t>
  </si>
  <si>
    <t>TD-CAS-03</t>
  </si>
  <si>
    <t>Heart of Castleford: Henry Moore Square</t>
  </si>
  <si>
    <t>HS-KIR-02</t>
  </si>
  <si>
    <t>Market Square</t>
  </si>
  <si>
    <t>TD-CAS-04</t>
  </si>
  <si>
    <t>Castleford Connections</t>
  </si>
  <si>
    <t>HS-KIR-03</t>
  </si>
  <si>
    <t>Conversion &amp; Shop Front Improvements</t>
  </si>
  <si>
    <t>TD-CHE-01</t>
  </si>
  <si>
    <t>Cheadle Railway Station</t>
  </si>
  <si>
    <t>HS-KIR-05</t>
  </si>
  <si>
    <t>Hillside Court</t>
  </si>
  <si>
    <t>TD-CHE-02</t>
  </si>
  <si>
    <t>Cheadle Eco Business Park (Low Carbon)</t>
  </si>
  <si>
    <t>HS-KIR-06</t>
  </si>
  <si>
    <t>Hillside Phase 2 &amp; 3</t>
  </si>
  <si>
    <t>TD-CHE-03</t>
  </si>
  <si>
    <t>Active Travel Package</t>
  </si>
  <si>
    <t>HS-KIR-07</t>
  </si>
  <si>
    <t>Former TSB</t>
  </si>
  <si>
    <t>TD-CLA-05</t>
  </si>
  <si>
    <t>Sharley Park Active Community Hub</t>
  </si>
  <si>
    <t>HS-LEA-01</t>
  </si>
  <si>
    <t>Spencer Yard</t>
  </si>
  <si>
    <t>TD-CLA-08</t>
  </si>
  <si>
    <t>Low Carbon Challenge Fund</t>
  </si>
  <si>
    <t>HS-LEA-02</t>
  </si>
  <si>
    <t>Town Hall Creative Hub</t>
  </si>
  <si>
    <t>TD-CLA-09</t>
  </si>
  <si>
    <t>Low Carbon Energy Network Strategy</t>
  </si>
  <si>
    <t>HS-LEA-04</t>
  </si>
  <si>
    <t>Old Post Office</t>
  </si>
  <si>
    <t>TD-CLA-10</t>
  </si>
  <si>
    <t>Rail Station Feasibility</t>
  </si>
  <si>
    <t>HS-LOF-01</t>
  </si>
  <si>
    <t>TD-CLA-11</t>
  </si>
  <si>
    <t>Clay Cross Regeneration</t>
  </si>
  <si>
    <t>HS-LOF-02</t>
  </si>
  <si>
    <t>Transport Connectivity Scheme</t>
  </si>
  <si>
    <t>TD-CLE-01</t>
  </si>
  <si>
    <t xml:space="preserve">Enterprising Town - Cleator Moor </t>
  </si>
  <si>
    <t>HS-LOF-03</t>
  </si>
  <si>
    <t>Former United Reformed Church</t>
  </si>
  <si>
    <t>TD-CLE-03</t>
  </si>
  <si>
    <t>Revitalised Town - Cleator Moor</t>
  </si>
  <si>
    <t>HS-LOF-05</t>
  </si>
  <si>
    <t>Temperance Square</t>
  </si>
  <si>
    <t>TD-CLE-04</t>
  </si>
  <si>
    <t xml:space="preserve">Healthy Town - Cleator Moor </t>
  </si>
  <si>
    <t>HS-LOF-06</t>
  </si>
  <si>
    <t>Duncan Place</t>
  </si>
  <si>
    <t>TD-CLE-05</t>
  </si>
  <si>
    <t>Connected Town - Cleator Moor</t>
  </si>
  <si>
    <t>HS-LOF-07</t>
  </si>
  <si>
    <t>Coronation Park</t>
  </si>
  <si>
    <t>TD-COL-01</t>
  </si>
  <si>
    <t>A: Digital Working Hub</t>
  </si>
  <si>
    <t>HS-LOF-08</t>
  </si>
  <si>
    <t>Library Site Car Parking</t>
  </si>
  <si>
    <t>TD-COL-02</t>
  </si>
  <si>
    <t>B: Transforming Youth Facilities</t>
  </si>
  <si>
    <t>HS-LOF-09</t>
  </si>
  <si>
    <t>Historic Market Place</t>
  </si>
  <si>
    <t>TD-COL-03</t>
  </si>
  <si>
    <t>C: The Wilson Marriage Digital</t>
  </si>
  <si>
    <t>HS-MRH-01</t>
  </si>
  <si>
    <t>Broad Street</t>
  </si>
  <si>
    <t>TD-COL-04</t>
  </si>
  <si>
    <t>D: Town Centre &amp; Gateways</t>
  </si>
  <si>
    <t>HS-MRH-02</t>
  </si>
  <si>
    <t>Riverside</t>
  </si>
  <si>
    <t>TD-COL-05</t>
  </si>
  <si>
    <t>E: Heart of Greenstead</t>
  </si>
  <si>
    <t>HS-MRH-03</t>
  </si>
  <si>
    <t>TD-COL-06</t>
  </si>
  <si>
    <t>F: 5G</t>
  </si>
  <si>
    <t>HS-MRH-04</t>
  </si>
  <si>
    <t>Acre Road</t>
  </si>
  <si>
    <t>TD-COL-07</t>
  </si>
  <si>
    <t>G: Walking &amp; Cycling Links</t>
  </si>
  <si>
    <t>HS-MRH-05</t>
  </si>
  <si>
    <t>Vacant Units</t>
  </si>
  <si>
    <t>TD-COR-01</t>
  </si>
  <si>
    <t xml:space="preserve">Sixth Form College </t>
  </si>
  <si>
    <t>HS-MYP-01</t>
  </si>
  <si>
    <t xml:space="preserve">Christ Church </t>
  </si>
  <si>
    <t>TD-COR-02</t>
  </si>
  <si>
    <t>Multi-use Building</t>
  </si>
  <si>
    <t>HS-MYP-02</t>
  </si>
  <si>
    <t>TD-COR-03</t>
  </si>
  <si>
    <t>Town Centre to Train Station Link Road</t>
  </si>
  <si>
    <t>HS-MYP-03</t>
  </si>
  <si>
    <t>Carlton</t>
  </si>
  <si>
    <t>TD-COR-04</t>
  </si>
  <si>
    <t>Smart and Connected Corby</t>
  </si>
  <si>
    <t>HS-MYP-04</t>
  </si>
  <si>
    <t>Empire Yard</t>
  </si>
  <si>
    <t>TD-CRA-01</t>
  </si>
  <si>
    <t>1A Crawley Innovation Centre</t>
  </si>
  <si>
    <t>HS-MYP-05</t>
  </si>
  <si>
    <t>Residential Development</t>
  </si>
  <si>
    <t>TD-CRA-02</t>
  </si>
  <si>
    <t>1B Invest in Skills for Crawley</t>
  </si>
  <si>
    <t>HS-MYP-06</t>
  </si>
  <si>
    <t>The Wave</t>
  </si>
  <si>
    <t>TD-CRA-03</t>
  </si>
  <si>
    <t>1C "Green" Business Infrastructure Grants</t>
  </si>
  <si>
    <t>HS-MYP-07</t>
  </si>
  <si>
    <t>The Wave Bike Hub</t>
  </si>
  <si>
    <t>TD-CRA-04</t>
  </si>
  <si>
    <t>1D Commercial Eastern Gateway</t>
  </si>
  <si>
    <t>HS-MID-01</t>
  </si>
  <si>
    <t>Transport Infrastructure</t>
  </si>
  <si>
    <t>TD-CRA-05</t>
  </si>
  <si>
    <t>2A Crawley Town Centre Bus Station &amp; Transport Interchange</t>
  </si>
  <si>
    <t>HS-MID-02</t>
  </si>
  <si>
    <t>Urban Living</t>
  </si>
  <si>
    <t>TD-CRA-06</t>
  </si>
  <si>
    <t>2B Arterial Cycle Route</t>
  </si>
  <si>
    <t>HS-MID-03</t>
  </si>
  <si>
    <t>Covid Preparedness - Grant Response</t>
  </si>
  <si>
    <t>TD-CRA-07</t>
  </si>
  <si>
    <t>3A Manor Royal Gigabit Business Park</t>
  </si>
  <si>
    <t>HS-MID-04</t>
  </si>
  <si>
    <t>Leisure Hub</t>
  </si>
  <si>
    <t>TD-CRA-08</t>
  </si>
  <si>
    <t>4A Crawley Town Centre New Cultural Quarter</t>
  </si>
  <si>
    <t>HS-MID-05</t>
  </si>
  <si>
    <t>Cultural Infrastructure</t>
  </si>
  <si>
    <t>TD-CRA-09</t>
  </si>
  <si>
    <t>4B Manor Royal Business Environment Improvement Programme</t>
  </si>
  <si>
    <t>HS-NWF-01</t>
  </si>
  <si>
    <t>Site Redevelopment</t>
  </si>
  <si>
    <t>TD-CRA-10</t>
  </si>
  <si>
    <t>4C Crawley Home Green Retrofitting</t>
  </si>
  <si>
    <t>HS-NWF-02</t>
  </si>
  <si>
    <t>Highways Improvements</t>
  </si>
  <si>
    <t>TD-CRE-02</t>
  </si>
  <si>
    <t>Flag Lane Baths</t>
  </si>
  <si>
    <t>HS-NUL-01</t>
  </si>
  <si>
    <t>Newcastle-under-Lyme Town Centre</t>
  </si>
  <si>
    <t>Ryecroft Site Development</t>
  </si>
  <si>
    <t>TD-CRE-03</t>
  </si>
  <si>
    <t>Cumberland Arena</t>
  </si>
  <si>
    <t>HS-NUL-02</t>
  </si>
  <si>
    <t>York Place &amp; Astley Walk</t>
  </si>
  <si>
    <t>TD-CRE-04</t>
  </si>
  <si>
    <t>Mill Street Corridor</t>
  </si>
  <si>
    <t>HS-NUL-03</t>
  </si>
  <si>
    <t>Modern Multi Storey Development</t>
  </si>
  <si>
    <t>TD-CRE-05</t>
  </si>
  <si>
    <t>Inner Crewe - Warm &amp; Healthy Homes</t>
  </si>
  <si>
    <t>HS-NUL-04</t>
  </si>
  <si>
    <t xml:space="preserve">Public Realm and Market Stalls </t>
  </si>
  <si>
    <t>TD-CRE-06</t>
  </si>
  <si>
    <t>History Centre Public Realm</t>
  </si>
  <si>
    <t>HS-NWH-01</t>
  </si>
  <si>
    <t>TD-CRE-07</t>
  </si>
  <si>
    <t>Repurposing High Street</t>
  </si>
  <si>
    <t>HS-NWH-02</t>
  </si>
  <si>
    <t>Urban Living room</t>
  </si>
  <si>
    <t>TD-CRE-08</t>
  </si>
  <si>
    <t>Pocket Parks</t>
  </si>
  <si>
    <t>HS-NWH-03</t>
  </si>
  <si>
    <t xml:space="preserve">Wayfinding &amp; Access </t>
  </si>
  <si>
    <t>TD-CRE-09</t>
  </si>
  <si>
    <t>Valley Brook Corridor</t>
  </si>
  <si>
    <t>HS-NWA-01</t>
  </si>
  <si>
    <t>Transport</t>
  </si>
  <si>
    <t>TD-CRE-10</t>
  </si>
  <si>
    <t>Crewe Youth Zone</t>
  </si>
  <si>
    <t>HS-NWA-02</t>
  </si>
  <si>
    <t>TD-DRL-01</t>
  </si>
  <si>
    <t>Adult Learning Space</t>
  </si>
  <si>
    <t>HS-NWA-03</t>
  </si>
  <si>
    <t>Cinema</t>
  </si>
  <si>
    <t>TD-DRL-02</t>
  </si>
  <si>
    <t xml:space="preserve">Bank Top Rail Station </t>
  </si>
  <si>
    <t>HS-NRA-01</t>
  </si>
  <si>
    <t>Treadmills Phase 3</t>
  </si>
  <si>
    <t>TD-DRL-03</t>
  </si>
  <si>
    <t>Edward Pease House</t>
  </si>
  <si>
    <t>HS-NRA-02</t>
  </si>
  <si>
    <t>Living over the Shop</t>
  </si>
  <si>
    <t>TD-DRL-04</t>
  </si>
  <si>
    <t>Linear Park</t>
  </si>
  <si>
    <t>HS-NRA-03</t>
  </si>
  <si>
    <t>Town Hall Square</t>
  </si>
  <si>
    <t>TD-DRL-05</t>
  </si>
  <si>
    <t>North Road &amp; Northgate House</t>
  </si>
  <si>
    <t>HS-NTH-01</t>
  </si>
  <si>
    <t>TD-DRL-06</t>
  </si>
  <si>
    <t>Darlington Railway Heritage Quarter (DRHQ)</t>
  </si>
  <si>
    <t>HS-NOT-01</t>
  </si>
  <si>
    <t>Highway Infrastructure</t>
  </si>
  <si>
    <t>TD-DRL-07</t>
  </si>
  <si>
    <t>Skinnergate &amp; The Yards</t>
  </si>
  <si>
    <t>HS-NOT-02</t>
  </si>
  <si>
    <t>Angel Row</t>
  </si>
  <si>
    <t>TD-DRL-08</t>
  </si>
  <si>
    <t xml:space="preserve"> TLevels</t>
  </si>
  <si>
    <t>HS-NUN-01</t>
  </si>
  <si>
    <t>Abbey Street</t>
  </si>
  <si>
    <t>TD-DRL-09</t>
  </si>
  <si>
    <t>Victoria Road</t>
  </si>
  <si>
    <t>HS-NUN-02</t>
  </si>
  <si>
    <t>Bridge to Living</t>
  </si>
  <si>
    <t>TD-DRW-01</t>
  </si>
  <si>
    <t>Towns Centre Core</t>
  </si>
  <si>
    <t>HS-STH-01</t>
  </si>
  <si>
    <t>Folgate Estates Land Acquisition</t>
  </si>
  <si>
    <t>TD-DRW-02</t>
  </si>
  <si>
    <t>Employment Growth Sites</t>
  </si>
  <si>
    <t>HS-STH-02</t>
  </si>
  <si>
    <t>Folgate Estate Refurbishment</t>
  </si>
  <si>
    <t>TD-DRW-03</t>
  </si>
  <si>
    <t>Town Centre Living</t>
  </si>
  <si>
    <t>HS-STH-03</t>
  </si>
  <si>
    <t>Livesey Exchange</t>
  </si>
  <si>
    <t>TD-DRW-04</t>
  </si>
  <si>
    <t>AMRC (Advanced Manufacturing Research Centre) Additive Manufacturing Accelerator)</t>
  </si>
  <si>
    <t>HS-STH-04</t>
  </si>
  <si>
    <t>Linear Park Crossing</t>
  </si>
  <si>
    <t>TD-DRW-05</t>
  </si>
  <si>
    <t>Strategic Manufacturing</t>
  </si>
  <si>
    <t>HS-STH-05</t>
  </si>
  <si>
    <t>Murdock Street &amp; Pocket Park</t>
  </si>
  <si>
    <t>TD-DRW-06</t>
  </si>
  <si>
    <t>Destination Darwen</t>
  </si>
  <si>
    <t>HS-STH-06</t>
  </si>
  <si>
    <t>Kentish Drovers</t>
  </si>
  <si>
    <t>TD-DRW-07</t>
  </si>
  <si>
    <t>East Lancashire Sports Village</t>
  </si>
  <si>
    <t>HS-STH-07</t>
  </si>
  <si>
    <t>Railway Bridge Improvements</t>
  </si>
  <si>
    <t>TD-DRW-08</t>
  </si>
  <si>
    <t>Broadband</t>
  </si>
  <si>
    <t>HS-OLD-01</t>
  </si>
  <si>
    <t>Accessible Oldham</t>
  </si>
  <si>
    <t>TD-DRW-09</t>
  </si>
  <si>
    <t>Gateways</t>
  </si>
  <si>
    <t>HS-OLD-02</t>
  </si>
  <si>
    <t>Egyptian Room</t>
  </si>
  <si>
    <t>TD-DEW-01</t>
  </si>
  <si>
    <t>The Arcade</t>
  </si>
  <si>
    <t>HS-OLD-03</t>
  </si>
  <si>
    <t>Prudential Building</t>
  </si>
  <si>
    <t>TD-DEW-02</t>
  </si>
  <si>
    <t>Dewsbury Market</t>
  </si>
  <si>
    <t>HS-PAI-01</t>
  </si>
  <si>
    <t>Victoria Centre (Phase 2)</t>
  </si>
  <si>
    <t>TD-DEW-03</t>
  </si>
  <si>
    <t>Urban Realm</t>
  </si>
  <si>
    <t>HS-PAI-02</t>
  </si>
  <si>
    <t>Flood Defences</t>
  </si>
  <si>
    <t>TD-DEW-04</t>
  </si>
  <si>
    <t>Union Creative Hub</t>
  </si>
  <si>
    <t>HS-PAI-03</t>
  </si>
  <si>
    <t>Station Square</t>
  </si>
  <si>
    <t>TD-DEW-05</t>
  </si>
  <si>
    <t>Building Revival</t>
  </si>
  <si>
    <t>HS-PAI-04</t>
  </si>
  <si>
    <t>Crossways</t>
  </si>
  <si>
    <t>TD-DEW-06</t>
  </si>
  <si>
    <t>Daisy Hill Neighbourhood</t>
  </si>
  <si>
    <t>HS-PAI-05</t>
  </si>
  <si>
    <t>Diversification</t>
  </si>
  <si>
    <t>TD-DEW-07</t>
  </si>
  <si>
    <t>Construction Skills Village</t>
  </si>
  <si>
    <t>HS-PAI-06</t>
  </si>
  <si>
    <t>Picture House</t>
  </si>
  <si>
    <t>TD-DEW-08</t>
  </si>
  <si>
    <t>Fibre Capability</t>
  </si>
  <si>
    <t>HS-PAI-07</t>
  </si>
  <si>
    <t>Torbay Road Public</t>
  </si>
  <si>
    <t>TD-DEW-09</t>
  </si>
  <si>
    <t>Sustainable Transport Modes</t>
  </si>
  <si>
    <t>HS-PAI-08</t>
  </si>
  <si>
    <t>Victoria Centre (Phase 1)</t>
  </si>
  <si>
    <t>TD-DON-01</t>
  </si>
  <si>
    <t>Doncaster Station Gateway: New Multi-Use Building and Associated Public Realm</t>
  </si>
  <si>
    <t>HS-PEN-01</t>
  </si>
  <si>
    <t>Coinagehall Street</t>
  </si>
  <si>
    <t>TD-DON-02</t>
  </si>
  <si>
    <t>Doncaster Station Gateway: Railway Square Extension</t>
  </si>
  <si>
    <t>HS-PEN-02</t>
  </si>
  <si>
    <t>Backlands</t>
  </si>
  <si>
    <t>TD-DON-03</t>
  </si>
  <si>
    <t>Doncaster Heritage</t>
  </si>
  <si>
    <t>HS-PEN-03</t>
  </si>
  <si>
    <t>Change of Use</t>
  </si>
  <si>
    <t>TD-DUD-01</t>
  </si>
  <si>
    <t>Dudley HID</t>
  </si>
  <si>
    <t>HS-PLY-01</t>
  </si>
  <si>
    <t>Civic Centre</t>
  </si>
  <si>
    <t>TD-GLA-01</t>
  </si>
  <si>
    <t>Baily's Buildings</t>
  </si>
  <si>
    <t>HS-PLY-02</t>
  </si>
  <si>
    <t>Guildhall</t>
  </si>
  <si>
    <t>TD-GLA-02</t>
  </si>
  <si>
    <t>Glastonbury Innovation &amp; Enterprise Hub</t>
  </si>
  <si>
    <t>HS-WAN-01</t>
  </si>
  <si>
    <t>Library Community &amp; Innovator Hub</t>
  </si>
  <si>
    <t>TD-GLA-03</t>
  </si>
  <si>
    <t>The Life Factory at Building C</t>
  </si>
  <si>
    <t>HS-WAN-02</t>
  </si>
  <si>
    <t>Lower Richmond Road Crossing</t>
  </si>
  <si>
    <t>TD-GLA-04</t>
  </si>
  <si>
    <t>Glastonbury Clean Energy</t>
  </si>
  <si>
    <t>HS-WAN-03</t>
  </si>
  <si>
    <t>Putney Embankment Extension</t>
  </si>
  <si>
    <t>TD-GLA-05</t>
  </si>
  <si>
    <t>Robert Richards Initiative</t>
  </si>
  <si>
    <t>HS-RAM-01</t>
  </si>
  <si>
    <t>Creative Workspace</t>
  </si>
  <si>
    <t>TD-GLA-06</t>
  </si>
  <si>
    <t>St Brigid's Chapel &amp; Field</t>
  </si>
  <si>
    <t>HS-RAM-02</t>
  </si>
  <si>
    <t>TD-GLA-07</t>
  </si>
  <si>
    <t>Glastonbury Food &amp; Regenerative Farming</t>
  </si>
  <si>
    <t>HS-RCH-01</t>
  </si>
  <si>
    <t>Rochdale Riverside Phase 2 (Upperbanks)</t>
  </si>
  <si>
    <t>TD-GLA-09</t>
  </si>
  <si>
    <t>Enabling Project</t>
  </si>
  <si>
    <t>HS-RTH-01</t>
  </si>
  <si>
    <t>Rotherham Markets, Library &amp; Community Hub</t>
  </si>
  <si>
    <t>TD-GLA-10</t>
  </si>
  <si>
    <t>St Dunstan's House Community Health and Wellbeing Centre</t>
  </si>
  <si>
    <t>HS-RTH-02</t>
  </si>
  <si>
    <t>Forge Island Riverside</t>
  </si>
  <si>
    <t>TD-GLA-11</t>
  </si>
  <si>
    <t>Glastonbury Abbey Piazza</t>
  </si>
  <si>
    <t>HS-RTH-03</t>
  </si>
  <si>
    <t>Grimm &amp; Co</t>
  </si>
  <si>
    <t>TD-GLA-12</t>
  </si>
  <si>
    <t>Glastonbury Community Sports &amp; Leisure Hub</t>
  </si>
  <si>
    <t>HS-RTH-04</t>
  </si>
  <si>
    <t>Public Realm improvements - Safe and smart Streets</t>
  </si>
  <si>
    <t>TD-GOL-02</t>
  </si>
  <si>
    <t>New Access/Roundabout to ES10</t>
  </si>
  <si>
    <t>HS-SAL-01</t>
  </si>
  <si>
    <t>Station Forecourt</t>
  </si>
  <si>
    <t>TD-GOL-04</t>
  </si>
  <si>
    <t>Housing Regeneration</t>
  </si>
  <si>
    <t>HS-SAL-02</t>
  </si>
  <si>
    <t>Heritage Living</t>
  </si>
  <si>
    <t>TD-GOL-05</t>
  </si>
  <si>
    <t>Phoenix Park Visitor Attraction Improvement</t>
  </si>
  <si>
    <t>HS-SAL-03</t>
  </si>
  <si>
    <t>Fisherton Gateway</t>
  </si>
  <si>
    <t>TD-GOL-06</t>
  </si>
  <si>
    <t>Community &amp; Cultural Hub</t>
  </si>
  <si>
    <t>HS-SCU-01</t>
  </si>
  <si>
    <t>Project Anchor</t>
  </si>
  <si>
    <t>TD-GOL-07</t>
  </si>
  <si>
    <t>Heart of Goldthorpe</t>
  </si>
  <si>
    <t>HS-SCU-02</t>
  </si>
  <si>
    <t>Scunthorpe Urban Park - Church Square</t>
  </si>
  <si>
    <t>TD-GOL-10</t>
  </si>
  <si>
    <t>Towns Fund Property Investment Fund</t>
  </si>
  <si>
    <t>HS-SHE-01</t>
  </si>
  <si>
    <t>Events central Building</t>
  </si>
  <si>
    <t>TD-GOO-01</t>
  </si>
  <si>
    <t>Market Hall Reinvention</t>
  </si>
  <si>
    <t>HS-SHE-02</t>
  </si>
  <si>
    <t>Public Realm and Infrastructure</t>
  </si>
  <si>
    <t>TD-GOO-02</t>
  </si>
  <si>
    <t>Town Centre Public Realm</t>
  </si>
  <si>
    <t>HS-SHE-03</t>
  </si>
  <si>
    <t>Front Door Scheme</t>
  </si>
  <si>
    <t>TD-GOO-03</t>
  </si>
  <si>
    <t>Property Activation Fund</t>
  </si>
  <si>
    <t>HS-SOS-01</t>
  </si>
  <si>
    <t>Winchester Street</t>
  </si>
  <si>
    <t>TD-GOO-04</t>
  </si>
  <si>
    <t>Goole Leisure Centre</t>
  </si>
  <si>
    <t>HS-SOS-02</t>
  </si>
  <si>
    <t>Library &amp; Euro Car Park</t>
  </si>
  <si>
    <t>TD-GOO-05</t>
  </si>
  <si>
    <t>Victoria Pleasure Ground</t>
  </si>
  <si>
    <t>HS-SOS-03</t>
  </si>
  <si>
    <t>Beautiful Homes</t>
  </si>
  <si>
    <t>TD-GOO-06</t>
  </si>
  <si>
    <t>DR Cycleway &amp; Floodbank</t>
  </si>
  <si>
    <t>HS-SOS-04</t>
  </si>
  <si>
    <t>Virgin Money</t>
  </si>
  <si>
    <t>TD-GOO-07</t>
  </si>
  <si>
    <t>Station Hub</t>
  </si>
  <si>
    <t>HS-SOS-05</t>
  </si>
  <si>
    <t>Greenwoods</t>
  </si>
  <si>
    <t>TD-GOO-09</t>
  </si>
  <si>
    <t>One Stop Skills Shop</t>
  </si>
  <si>
    <t>HS-SOS-06</t>
  </si>
  <si>
    <t>Queen Street</t>
  </si>
  <si>
    <t>TD-GOO-10</t>
  </si>
  <si>
    <t>FFB Old Goole</t>
  </si>
  <si>
    <t>HS-SOS-07</t>
  </si>
  <si>
    <t>TD-GRA-02</t>
  </si>
  <si>
    <t>Project 3 - Grays Riverfront</t>
  </si>
  <si>
    <t>HS-SNE-01</t>
  </si>
  <si>
    <t>St. Neots Bridge Road</t>
  </si>
  <si>
    <t>TD-GRA-03</t>
  </si>
  <si>
    <t>Project 4 - Grays Beach Riverside Park &amp; Kilverts Field: Leisure Destination</t>
  </si>
  <si>
    <t>HS-SNE-02</t>
  </si>
  <si>
    <t>High Street Improvements</t>
  </si>
  <si>
    <t>TD-GRA-04</t>
  </si>
  <si>
    <t>Project 5 - Riverfront Activities Centre</t>
  </si>
  <si>
    <t>HS-SNE-03</t>
  </si>
  <si>
    <t>TD-GRE-01</t>
  </si>
  <si>
    <t>Intervention one: New operations and maintenance (O&amp;M) campus and business incubator</t>
  </si>
  <si>
    <t>HS-SNE-04</t>
  </si>
  <si>
    <t>Old Falcon Inn</t>
  </si>
  <si>
    <t>TD-GRE-02</t>
  </si>
  <si>
    <t>Intervention two: Land assembly for the strategic regeneration of North Quay</t>
  </si>
  <si>
    <t>HS-SNE-05</t>
  </si>
  <si>
    <t>Priory Quarter</t>
  </si>
  <si>
    <t>TD-GRE-03</t>
  </si>
  <si>
    <t>Intervention three: New Great Yarmouth University Learning Centre (GYULC)</t>
  </si>
  <si>
    <t>HS-SNE-06</t>
  </si>
  <si>
    <t>Waterfront Route</t>
  </si>
  <si>
    <t>TD-GRE-04</t>
  </si>
  <si>
    <t>Intervention four: Restoration and commercial repurposing of the Winter Gardens</t>
  </si>
  <si>
    <t>HS-STF-01</t>
  </si>
  <si>
    <t>TD-GRE-05</t>
  </si>
  <si>
    <t>Intervention five: Restoration and sustainable repurposing of vacant historic buildings</t>
  </si>
  <si>
    <t>HS-STF-02</t>
  </si>
  <si>
    <t>Station Approach</t>
  </si>
  <si>
    <t>TD-GRE-06</t>
  </si>
  <si>
    <t>Intervention six: Restoration and adaptation of the historic Ice House building</t>
  </si>
  <si>
    <t>HS-STF-03</t>
  </si>
  <si>
    <t>Former M&amp;S and Bus Station</t>
  </si>
  <si>
    <t>TD-GRE-07</t>
  </si>
  <si>
    <t xml:space="preserve">Intervention seven: Public wayfinding and sustainable connectivity </t>
  </si>
  <si>
    <t>HS-STF-04</t>
  </si>
  <si>
    <t>Princes Gate</t>
  </si>
  <si>
    <t>TD-GRE-08</t>
  </si>
  <si>
    <t>Intervention eight: Physical enhancements to the rail station</t>
  </si>
  <si>
    <t>HS-STO-01</t>
  </si>
  <si>
    <t>StockRoom</t>
  </si>
  <si>
    <t>TD-GRE-09</t>
  </si>
  <si>
    <t>Intervention nine: Smart Deployment of Enhanced Digital and Connectivity Infrastructure</t>
  </si>
  <si>
    <t>HS-STK-01</t>
  </si>
  <si>
    <t>Delivery Urban Park</t>
  </si>
  <si>
    <t>TD-GRI-01</t>
  </si>
  <si>
    <t>Riverhead Square</t>
  </si>
  <si>
    <t>HS-STK-02</t>
  </si>
  <si>
    <t>Land Bridge and Highways</t>
  </si>
  <si>
    <t>TD-GRI-02</t>
  </si>
  <si>
    <t>Central Library - Green Energy Hub</t>
  </si>
  <si>
    <t>HS-STR-01</t>
  </si>
  <si>
    <t>Project 1 - King Street</t>
  </si>
  <si>
    <t>TD-GRI-03</t>
  </si>
  <si>
    <t>St James Quarter</t>
  </si>
  <si>
    <t>HS-STR-02</t>
  </si>
  <si>
    <t>Project 2 - MSCP</t>
  </si>
  <si>
    <t>TD-GRI-04</t>
  </si>
  <si>
    <t xml:space="preserve">Garth Lane Housing </t>
  </si>
  <si>
    <t>HS-STR-03</t>
  </si>
  <si>
    <t>Project 3 - Barton Road</t>
  </si>
  <si>
    <t>TD-GRI-05</t>
  </si>
  <si>
    <t>Public Realm Connectivity</t>
  </si>
  <si>
    <t>HS-STR-04</t>
  </si>
  <si>
    <t>Project 4 - Kingsway</t>
  </si>
  <si>
    <t>TD-GRI-06</t>
  </si>
  <si>
    <t>Activation Fund</t>
  </si>
  <si>
    <t>HS-STR-05</t>
  </si>
  <si>
    <t>Project 5 - Chester Road Junction</t>
  </si>
  <si>
    <t>TD-HRW-01</t>
  </si>
  <si>
    <t>TC1 - Sustainable Transport Interchange</t>
  </si>
  <si>
    <t>HS-STR-06</t>
  </si>
  <si>
    <t>Project 6 - Lacey Street</t>
  </si>
  <si>
    <t>TD-HRW-02</t>
  </si>
  <si>
    <t>TC2 - Sustainable Transport Hub</t>
  </si>
  <si>
    <t>HS-STR-07</t>
  </si>
  <si>
    <t>Project 7 - Masterplan</t>
  </si>
  <si>
    <t>TD-HRW-03</t>
  </si>
  <si>
    <t>TC3 - Safe, Social &amp; Connected - Broad Walk</t>
  </si>
  <si>
    <t>HS-SUN-01</t>
  </si>
  <si>
    <t>Crowtree Enabling Works</t>
  </si>
  <si>
    <t>TD-HRW-05</t>
  </si>
  <si>
    <t>Harlow Enterprise Zone - Cambridge Road Junction</t>
  </si>
  <si>
    <t>HS-SUN-02</t>
  </si>
  <si>
    <t>Culture House</t>
  </si>
  <si>
    <t>TD-HRW-06</t>
  </si>
  <si>
    <t>Harlow College - Institute of Technology</t>
  </si>
  <si>
    <t>HS-SUN-03</t>
  </si>
  <si>
    <t>Keel Square Hotel</t>
  </si>
  <si>
    <t>TD-HTL-01</t>
  </si>
  <si>
    <t>Reimagining Middleton Grange</t>
  </si>
  <si>
    <t>HS-SUN-05</t>
  </si>
  <si>
    <t>Elephant Tea Rooms</t>
  </si>
  <si>
    <t>TD-HTL-02</t>
  </si>
  <si>
    <t xml:space="preserve">Wesley Chapel Redevelopment </t>
  </si>
  <si>
    <t>HS-SUT-01</t>
  </si>
  <si>
    <t>Throwley Yard</t>
  </si>
  <si>
    <t>TD-HTL-03</t>
  </si>
  <si>
    <t>Waterfront Connectivity</t>
  </si>
  <si>
    <t>HS-SUT-02</t>
  </si>
  <si>
    <t>ORU Sutton Enhanced</t>
  </si>
  <si>
    <t>TD-HTL-04</t>
  </si>
  <si>
    <t>Health and Social Care Academy</t>
  </si>
  <si>
    <t>HS-SUT-03</t>
  </si>
  <si>
    <t>137-145 High Street</t>
  </si>
  <si>
    <t>TD-HTL-05</t>
  </si>
  <si>
    <t xml:space="preserve">Civil Engineering Academy </t>
  </si>
  <si>
    <t>HS-SUT-04</t>
  </si>
  <si>
    <t>Northern Gateway</t>
  </si>
  <si>
    <t>TD-HAS-02</t>
  </si>
  <si>
    <t>Churchfield Business Centre</t>
  </si>
  <si>
    <t>HS-SIA-01</t>
  </si>
  <si>
    <t>Academy Theatre</t>
  </si>
  <si>
    <t>TD-HAS-03</t>
  </si>
  <si>
    <t>Broadening Futures Together</t>
  </si>
  <si>
    <t>HS-SIA-02</t>
  </si>
  <si>
    <t xml:space="preserve">High Pavement </t>
  </si>
  <si>
    <t>TD-HAS-04</t>
  </si>
  <si>
    <t>Hastings Coworking Flexible Office Space</t>
  </si>
  <si>
    <t>HS-SIA-03</t>
  </si>
  <si>
    <t xml:space="preserve">Low Street </t>
  </si>
  <si>
    <t>TD-HAS-05</t>
  </si>
  <si>
    <t>Green Construction Energy and Vehicle Training Centre</t>
  </si>
  <si>
    <t>HS-SIA-04</t>
  </si>
  <si>
    <t>Fox Street</t>
  </si>
  <si>
    <t>TD-HAS-06</t>
  </si>
  <si>
    <t>Hastings Castle</t>
  </si>
  <si>
    <t>HS-SWI-01</t>
  </si>
  <si>
    <t>Fleming Way Bus Boulevard</t>
  </si>
  <si>
    <t>TD-HAS-07</t>
  </si>
  <si>
    <t>Town to Sea Creative Quarter (Hastings Commons)</t>
  </si>
  <si>
    <t>HS-TAM-01</t>
  </si>
  <si>
    <t>College Quarter</t>
  </si>
  <si>
    <t>TD-HAS-09</t>
  </si>
  <si>
    <t xml:space="preserve">Town Centre Core Project 1a (New Look Fast Track)  </t>
  </si>
  <si>
    <t>HS-TAM-02</t>
  </si>
  <si>
    <t>Middle Entry</t>
  </si>
  <si>
    <t>TD-HAS-13</t>
  </si>
  <si>
    <t>Public Realm &amp; Green Connections</t>
  </si>
  <si>
    <t>HS-TAM-03</t>
  </si>
  <si>
    <t>Castle Gateway</t>
  </si>
  <si>
    <t>TD-HAS-14</t>
  </si>
  <si>
    <t>Town Living</t>
  </si>
  <si>
    <t>HS-TAU-01</t>
  </si>
  <si>
    <t>Coal Orchard</t>
  </si>
  <si>
    <t>TD-HAS-15</t>
  </si>
  <si>
    <t>Former Debenhams Department Store</t>
  </si>
  <si>
    <t>HS-TAU-02</t>
  </si>
  <si>
    <t>Firepool and Outdoor Amphitheatre</t>
  </si>
  <si>
    <t>TD-HAS-17</t>
  </si>
  <si>
    <t>Source Park Courtyard Lift Installation</t>
  </si>
  <si>
    <t>HS-TAU-03</t>
  </si>
  <si>
    <t>Active Travel</t>
  </si>
  <si>
    <t>TD-HER-01</t>
  </si>
  <si>
    <t>Future Skills Foundry</t>
  </si>
  <si>
    <t>HS-HRG-01</t>
  </si>
  <si>
    <t>New &amp; Improved Market Provision</t>
  </si>
  <si>
    <t>TD-HER-02</t>
  </si>
  <si>
    <t>Access and Greening</t>
  </si>
  <si>
    <t>HS-HRG-02</t>
  </si>
  <si>
    <t>Enhanced Workspace Offer</t>
  </si>
  <si>
    <t>TD-HER-03</t>
  </si>
  <si>
    <t>Cultural Assets</t>
  </si>
  <si>
    <t>HS-HRG-03</t>
  </si>
  <si>
    <t>Vital Community Facilities &amp; Services</t>
  </si>
  <si>
    <t>TD-HER-04</t>
  </si>
  <si>
    <t>Museum (Marches Experience)</t>
  </si>
  <si>
    <t>HS-HRG-04</t>
  </si>
  <si>
    <t>Land Acquisition</t>
  </si>
  <si>
    <t>TD-HER-05</t>
  </si>
  <si>
    <t>Electric Buses</t>
  </si>
  <si>
    <t>HS-HRG-05</t>
  </si>
  <si>
    <t>Enhanced Public Access</t>
  </si>
  <si>
    <t>TD-HER-06</t>
  </si>
  <si>
    <t>Holmer Extreme Sports Hub</t>
  </si>
  <si>
    <t>HS-HRG-06</t>
  </si>
  <si>
    <t>SMART Tottenham</t>
  </si>
  <si>
    <t>TD-IPS-01</t>
  </si>
  <si>
    <t>Academy of Yacht Building</t>
  </si>
  <si>
    <t>HS-TRO-01</t>
  </si>
  <si>
    <t>1.1 Transport Improvements</t>
  </si>
  <si>
    <t>TD-IPS-02</t>
  </si>
  <si>
    <t>Creating a Digital Town Centre</t>
  </si>
  <si>
    <t>HS-TRO-02</t>
  </si>
  <si>
    <t>1.2 River Project</t>
  </si>
  <si>
    <t>TD-IPS-03</t>
  </si>
  <si>
    <t>Former Paul's Building Silo</t>
  </si>
  <si>
    <t>HS-TRO-03</t>
  </si>
  <si>
    <t>1.3 Public Realm</t>
  </si>
  <si>
    <t>TD-IPS-04</t>
  </si>
  <si>
    <t>Re-using the Old Post Office</t>
  </si>
  <si>
    <t>HS-TRO-04</t>
  </si>
  <si>
    <t>2.1 Town Hall</t>
  </si>
  <si>
    <t>TD-IPS-05</t>
  </si>
  <si>
    <t>Integrated Care Academy</t>
  </si>
  <si>
    <t>HS-TRO-05</t>
  </si>
  <si>
    <t>2.2 Market Hall</t>
  </si>
  <si>
    <t>TD-IPS-07</t>
  </si>
  <si>
    <t>Local Shopping Parades</t>
  </si>
  <si>
    <t>HS-TRO-06</t>
  </si>
  <si>
    <t>3.1 Vacant Units Fund</t>
  </si>
  <si>
    <t>TD-IPS-08</t>
  </si>
  <si>
    <t>Pedestrian-Cycle Bridge</t>
  </si>
  <si>
    <t>HS-WAL-01</t>
  </si>
  <si>
    <t>Connected Gateway Project</t>
  </si>
  <si>
    <t>TD-IPS-09</t>
  </si>
  <si>
    <t>Ipswich Greening</t>
  </si>
  <si>
    <t>HS-WEA-03</t>
  </si>
  <si>
    <t>TD-IPS-10</t>
  </si>
  <si>
    <t>Tech Campus &amp; Construction Centre</t>
  </si>
  <si>
    <t>HS-WEA-04</t>
  </si>
  <si>
    <t>Meanwhile Use</t>
  </si>
  <si>
    <t>TD-IPS-11</t>
  </si>
  <si>
    <t>Town Centre Regeneration Fund</t>
  </si>
  <si>
    <t>HS-WEA-05</t>
  </si>
  <si>
    <t>Kiosks'</t>
  </si>
  <si>
    <t>TD-KEI-01</t>
  </si>
  <si>
    <t>Development Investment Fund</t>
  </si>
  <si>
    <t>HS-WIG-01</t>
  </si>
  <si>
    <t>The Galleries</t>
  </si>
  <si>
    <t>TD-KEI-02</t>
  </si>
  <si>
    <t xml:space="preserve">Town Centre &amp; Infrastructure Improvements </t>
  </si>
  <si>
    <t>HS-WIG-02</t>
  </si>
  <si>
    <t>TD-KEI-03</t>
  </si>
  <si>
    <t>Keighley Skills Hub</t>
  </si>
  <si>
    <t>HS-WIG-03</t>
  </si>
  <si>
    <t>King Street Live-Work</t>
  </si>
  <si>
    <t>TD-KEI-04</t>
  </si>
  <si>
    <t>The Manufacturing, Engineering Future Technologies Hub</t>
  </si>
  <si>
    <t>HS-WIG-05</t>
  </si>
  <si>
    <t>Future Sustainability</t>
  </si>
  <si>
    <t>TD-KEI-05</t>
  </si>
  <si>
    <t>Keighley Capital Assistance to Business Growth</t>
  </si>
  <si>
    <t>HS-WNS-01</t>
  </si>
  <si>
    <t>TD-KEI-06</t>
  </si>
  <si>
    <t>Keighley Community Grant Scheme</t>
  </si>
  <si>
    <t>HS-WOL-01</t>
  </si>
  <si>
    <t>Victoria Street Public Realm</t>
  </si>
  <si>
    <t>TD-KEI-07</t>
  </si>
  <si>
    <t>Keighley Creative Community Arts Hub</t>
  </si>
  <si>
    <t>HS-WOL-02</t>
  </si>
  <si>
    <t>Civic Halls Public Realm</t>
  </si>
  <si>
    <t>TD-KEI-08</t>
  </si>
  <si>
    <t>Women Employment Project</t>
  </si>
  <si>
    <t>HS-WOL-03</t>
  </si>
  <si>
    <t>Bell Street Scheme</t>
  </si>
  <si>
    <t>TD-KEI-09</t>
  </si>
  <si>
    <t>Keighley Art and Film Festival (KAFF)</t>
  </si>
  <si>
    <t>HS-GRN-01</t>
  </si>
  <si>
    <t>Powis Street</t>
  </si>
  <si>
    <t>TD-KEI-10</t>
  </si>
  <si>
    <t>Keighley Community Health and Wellbeing Centre</t>
  </si>
  <si>
    <t>HS-GRN-02</t>
  </si>
  <si>
    <t>Beresford Square</t>
  </si>
  <si>
    <t>TD-KID-01</t>
  </si>
  <si>
    <t>Kidsgrove Sports Centre</t>
  </si>
  <si>
    <t>HS-GRN-03</t>
  </si>
  <si>
    <t>TD-KID-02</t>
  </si>
  <si>
    <t>Chatterley Valley</t>
  </si>
  <si>
    <t>HS-GRN-04</t>
  </si>
  <si>
    <t>Market Pavillon</t>
  </si>
  <si>
    <t>TD-KID-03</t>
  </si>
  <si>
    <t>Kidsgrove Station</t>
  </si>
  <si>
    <t>HS-GRN-05</t>
  </si>
  <si>
    <t>Greens End</t>
  </si>
  <si>
    <t>TD-KID-04</t>
  </si>
  <si>
    <t>Shared Services Hub</t>
  </si>
  <si>
    <t>HS-GRN-06</t>
  </si>
  <si>
    <t>Gatehouse</t>
  </si>
  <si>
    <t>TD-KID-05</t>
  </si>
  <si>
    <t>Canal Enhancement</t>
  </si>
  <si>
    <t>HS-GRN-07</t>
  </si>
  <si>
    <t>Old Town Hall</t>
  </si>
  <si>
    <t>TD-KIN-02</t>
  </si>
  <si>
    <t>Youth and Retraining Pledge</t>
  </si>
  <si>
    <t>HS-YEO-01</t>
  </si>
  <si>
    <t>Cattle Market</t>
  </si>
  <si>
    <t>TD-KIN-03</t>
  </si>
  <si>
    <t>Town Centre Public Realm (King's Lynn)</t>
  </si>
  <si>
    <t>HS-YEO-02</t>
  </si>
  <si>
    <t>Glovers Walk</t>
  </si>
  <si>
    <t>TD-KIN-04</t>
  </si>
  <si>
    <t>St Georges Guildhall</t>
  </si>
  <si>
    <t>HS-YEO-03</t>
  </si>
  <si>
    <t>72-74 Middle Street</t>
  </si>
  <si>
    <t>TD-KIN-05</t>
  </si>
  <si>
    <t>Active and Clean Connectivity</t>
  </si>
  <si>
    <t>HS-YEO-04</t>
  </si>
  <si>
    <t>Middle Street West</t>
  </si>
  <si>
    <t>TD-KIN-06</t>
  </si>
  <si>
    <t>Riverfront Regeneration</t>
  </si>
  <si>
    <t>HS-YEO-05</t>
  </si>
  <si>
    <t>Borough and High Street</t>
  </si>
  <si>
    <t>TD-KIN-07</t>
  </si>
  <si>
    <t>Multi User Community Hub</t>
  </si>
  <si>
    <t>HS-YEO-06</t>
  </si>
  <si>
    <t>Triangle (The Bandstand)</t>
  </si>
  <si>
    <t>TD-KIR-01</t>
  </si>
  <si>
    <t>TF-01 Ashfield Civil Engineering Centre</t>
  </si>
  <si>
    <t>TD-KIR-02</t>
  </si>
  <si>
    <t>TF-02 Ashfield Construction Centre</t>
  </si>
  <si>
    <t>TD-KIR-03</t>
  </si>
  <si>
    <t>TF-03 Automated Distribution and Manufacturing Centre (ADMC)</t>
  </si>
  <si>
    <t>TD-KIR-04</t>
  </si>
  <si>
    <t>TF-04 Cycling and Walking Routes</t>
  </si>
  <si>
    <t>TD-KIR-05</t>
  </si>
  <si>
    <t>TF-05 Enterprising Ashfield</t>
  </si>
  <si>
    <t>TD-KIR-06</t>
  </si>
  <si>
    <t>TF-06 Green Ashfield</t>
  </si>
  <si>
    <t>TD-KIR-07</t>
  </si>
  <si>
    <t>TF-07 High Street Property Fund</t>
  </si>
  <si>
    <t>TD-KIR-08</t>
  </si>
  <si>
    <t xml:space="preserve">TF-08 Kings Mill Reservoir Leisure Development </t>
  </si>
  <si>
    <t>TD-KIR-09</t>
  </si>
  <si>
    <t>TF-09 Kingsway Sports Hub</t>
  </si>
  <si>
    <t>TD-KIR-10</t>
  </si>
  <si>
    <t>TF-10 Library Innovation Centres</t>
  </si>
  <si>
    <t>TD-KIR-11</t>
  </si>
  <si>
    <t>TF-11 North Kirkby Gateway</t>
  </si>
  <si>
    <t>TD-KIR-12</t>
  </si>
  <si>
    <t>TF-12 Portland Square Refurbishment</t>
  </si>
  <si>
    <t>TD-KIR-14</t>
  </si>
  <si>
    <t>TF-14 Science Discovery Centre &amp; Planetarium</t>
  </si>
  <si>
    <t>TD-KIR-15</t>
  </si>
  <si>
    <t>TF-15 Sutton Lawn Sports Hub</t>
  </si>
  <si>
    <t>TD-KIR-16</t>
  </si>
  <si>
    <t>TF-16 Visitor Digital Offer</t>
  </si>
  <si>
    <t>TD-KIR-17</t>
  </si>
  <si>
    <t>TF-17 West Kirkby Gateway</t>
  </si>
  <si>
    <t>TD-KIR-18</t>
  </si>
  <si>
    <t>TF-18 Cornerstone</t>
  </si>
  <si>
    <t>TD-LEY-01</t>
  </si>
  <si>
    <t xml:space="preserve">Project A Town Centre Transformation </t>
  </si>
  <si>
    <t>TD-LEY-03</t>
  </si>
  <si>
    <t>Project B The BASE2 Hub</t>
  </si>
  <si>
    <t>TD-LIN-01</t>
  </si>
  <si>
    <t>Lincoln Connected</t>
  </si>
  <si>
    <t>TD-LIN-02</t>
  </si>
  <si>
    <t>Lincoln Be Smarter</t>
  </si>
  <si>
    <t>TD-LIN-03</t>
  </si>
  <si>
    <t xml:space="preserve">Wigford Way </t>
  </si>
  <si>
    <t>TD-LIN-04</t>
  </si>
  <si>
    <t>Sincil Bank</t>
  </si>
  <si>
    <t>TD-LIN-05</t>
  </si>
  <si>
    <t>Lincoln City FC &amp; Community Hub</t>
  </si>
  <si>
    <t>TD-LIN-06</t>
  </si>
  <si>
    <t>Hospitality, Events, Arts and Tourism (HEAT) Institute</t>
  </si>
  <si>
    <t>TD-LIN-07</t>
  </si>
  <si>
    <t>Lincoln Central Market / Cornhill Market</t>
  </si>
  <si>
    <t>TD-LIN-08</t>
  </si>
  <si>
    <t>Tentercroft Street</t>
  </si>
  <si>
    <t>TD-LIN-09</t>
  </si>
  <si>
    <t>Drill Hall Development</t>
  </si>
  <si>
    <t>TD-LIN-10</t>
  </si>
  <si>
    <t>Barbican Production and Maker Hub</t>
  </si>
  <si>
    <t>TD-LIN-11</t>
  </si>
  <si>
    <t>Store of Stories</t>
  </si>
  <si>
    <t>TD-LIN-12</t>
  </si>
  <si>
    <t>Greyfriars</t>
  </si>
  <si>
    <t>TD-LIN-15</t>
  </si>
  <si>
    <t xml:space="preserve">Lincoln Science and Innovation Park Hub </t>
  </si>
  <si>
    <t>TD-LON-02</t>
  </si>
  <si>
    <t>Long Eaton High Street</t>
  </si>
  <si>
    <t>TD-LON-04</t>
  </si>
  <si>
    <t>Galaxy Row Redevelopment</t>
  </si>
  <si>
    <t>TD-LON-05</t>
  </si>
  <si>
    <t>Stable Block Managed Workspace Units</t>
  </si>
  <si>
    <t>TD-LON-06</t>
  </si>
  <si>
    <t>Long Eaton Walking and Cycling Network</t>
  </si>
  <si>
    <t>TD-LON-07</t>
  </si>
  <si>
    <t>West Park Leisure Hub</t>
  </si>
  <si>
    <t>TD-LOU-01</t>
  </si>
  <si>
    <t>Careers and Enterprise Hub</t>
  </si>
  <si>
    <t>TD-LOU-02</t>
  </si>
  <si>
    <t>Digital Skills Hub</t>
  </si>
  <si>
    <t>TD-LOU-03</t>
  </si>
  <si>
    <t>Bedford Square Gateway Project</t>
  </si>
  <si>
    <t>TD-LOU-04</t>
  </si>
  <si>
    <t>Taylor's Bellfoundry</t>
  </si>
  <si>
    <t>TD-LOU-05</t>
  </si>
  <si>
    <t>Living Loughborough</t>
  </si>
  <si>
    <t>TD-LOU-06</t>
  </si>
  <si>
    <t>Healthy &amp; Innovative Loughborough</t>
  </si>
  <si>
    <t>TD-LOU-07</t>
  </si>
  <si>
    <t>Great Central Railway</t>
  </si>
  <si>
    <t>TD-LOU-08</t>
  </si>
  <si>
    <t>Riverside Regeneration</t>
  </si>
  <si>
    <t>TD-LOU-09</t>
  </si>
  <si>
    <t>Loughborough Generator</t>
  </si>
  <si>
    <t>TD-LOU-10</t>
  </si>
  <si>
    <t>Wood Brook Flood Management</t>
  </si>
  <si>
    <t>TD-LOU-11</t>
  </si>
  <si>
    <t>Lanes &amp; Links</t>
  </si>
  <si>
    <t>TD-LOW-01</t>
  </si>
  <si>
    <t>Cultural Quarter</t>
  </si>
  <si>
    <t>TD-LOW-02</t>
  </si>
  <si>
    <t>Historic Quarter</t>
  </si>
  <si>
    <t>TD-LOW-03</t>
  </si>
  <si>
    <t>Station Quarter</t>
  </si>
  <si>
    <t>TD-LOW-04</t>
  </si>
  <si>
    <t>Port Gateway Improvements</t>
  </si>
  <si>
    <t>TD-LOW-05</t>
  </si>
  <si>
    <t>Seafront Vision</t>
  </si>
  <si>
    <t>TD-MAB-01</t>
  </si>
  <si>
    <t>Campus for Future Living</t>
  </si>
  <si>
    <t>TD-MAB-02</t>
  </si>
  <si>
    <t>Leisure and Learning Hub</t>
  </si>
  <si>
    <t>TD-MAB-03</t>
  </si>
  <si>
    <t>Sutton-on-Sea Colonnade</t>
  </si>
  <si>
    <t>TD-MAB-04</t>
  </si>
  <si>
    <t>National Trust Sandilands</t>
  </si>
  <si>
    <t>TD-MAB-05</t>
  </si>
  <si>
    <t>Mobi-hub</t>
  </si>
  <si>
    <t>TD-MAB-06</t>
  </si>
  <si>
    <t>Town Centre Transformation</t>
  </si>
  <si>
    <t>TD-MAN-01</t>
  </si>
  <si>
    <t>Destination Parks: Berry Hill Park</t>
  </si>
  <si>
    <t>TD-MAN-02</t>
  </si>
  <si>
    <t>Mansfield Woodhouse Micro Tech Units</t>
  </si>
  <si>
    <t>TD-MAN-03</t>
  </si>
  <si>
    <t>SMART Mansfield LpWAN Testbed</t>
  </si>
  <si>
    <t>TD-MAN-04</t>
  </si>
  <si>
    <t>Destination Mansfield Branding Programme</t>
  </si>
  <si>
    <t>TD-MAN-05</t>
  </si>
  <si>
    <t>VWNC Future Tech Knowledge and Skills Exchange</t>
  </si>
  <si>
    <t>TD-MAN-06</t>
  </si>
  <si>
    <t>Warsop Health Hub</t>
  </si>
  <si>
    <t>TD-MAR-02</t>
  </si>
  <si>
    <t>Scaling Margate's Production and Skills -  Creative Land Trust and revenue programme</t>
  </si>
  <si>
    <t>TD-MAR-03</t>
  </si>
  <si>
    <t>Scaling Margate's Production and Skills  - Theatre Royal</t>
  </si>
  <si>
    <t>TD-MAR-08</t>
  </si>
  <si>
    <t>Diversifying Heritage Assets - Margate Winter Gardens</t>
  </si>
  <si>
    <t>TD-MAR-07</t>
  </si>
  <si>
    <t>Diversifying Heritage Assets - Destination Dreamland</t>
  </si>
  <si>
    <t>TD-MAR-05</t>
  </si>
  <si>
    <t>Active Movement and Connections</t>
  </si>
  <si>
    <t>TD-MAR-04</t>
  </si>
  <si>
    <t>Coastal Wellbeing</t>
  </si>
  <si>
    <t>TD-MID-01</t>
  </si>
  <si>
    <t>Urban Communities and Place Making</t>
  </si>
  <si>
    <t>TD-MID-02</t>
  </si>
  <si>
    <t>Knowledge Economy - Middlesbrough College Expansion</t>
  </si>
  <si>
    <t>TD-MID-03</t>
  </si>
  <si>
    <t>Middlesbrough Experience</t>
  </si>
  <si>
    <t>TD-MID-04</t>
  </si>
  <si>
    <t>Enterprise Infrastructure</t>
  </si>
  <si>
    <t>TD-MIL-01</t>
  </si>
  <si>
    <t>Iron Line - Millom</t>
  </si>
  <si>
    <t>TD-MIL-02</t>
  </si>
  <si>
    <t>Reactivating Heritage Buildings - Millom</t>
  </si>
  <si>
    <t>TD-MIL-03</t>
  </si>
  <si>
    <t>Activating Community Health - Millom</t>
  </si>
  <si>
    <t>TD-MIL-04</t>
  </si>
  <si>
    <t>Connecting Millom &amp; Haverigg</t>
  </si>
  <si>
    <t>TD-MNK-01</t>
  </si>
  <si>
    <t>TD-MNK-02</t>
  </si>
  <si>
    <t>Revolving Development Fund</t>
  </si>
  <si>
    <t>TD-MNK-03</t>
  </si>
  <si>
    <t>Transport Hub</t>
  </si>
  <si>
    <t>TD-MNK-04</t>
  </si>
  <si>
    <t>Public Realm Improvements (Milton Keynes)</t>
  </si>
  <si>
    <t>TD-MNK-05</t>
  </si>
  <si>
    <t>Redway Improvements</t>
  </si>
  <si>
    <t>TD-MNK-06</t>
  </si>
  <si>
    <t>Tech Park Bletchley</t>
  </si>
  <si>
    <t>TD-MNK-07</t>
  </si>
  <si>
    <t>Transformation at Bletchley Park</t>
  </si>
  <si>
    <t>TD-MNK-08</t>
  </si>
  <si>
    <t xml:space="preserve">Fibre Connectivity </t>
  </si>
  <si>
    <t>TD-MNK-09</t>
  </si>
  <si>
    <t>Active Marketing of Vacant Sites (AMoVS)</t>
  </si>
  <si>
    <t>TD-MOR-01</t>
  </si>
  <si>
    <t>Morley College</t>
  </si>
  <si>
    <t>TD-MOR-02</t>
  </si>
  <si>
    <t>Morley Town Hall</t>
  </si>
  <si>
    <t>TD-MOR-03</t>
  </si>
  <si>
    <t>Morley Station Gateway</t>
  </si>
  <si>
    <t>TD-MOR-04</t>
  </si>
  <si>
    <t>Heritage Investment Fund</t>
  </si>
  <si>
    <t>TD-MOR-05</t>
  </si>
  <si>
    <t>White Rose Innovation Hub</t>
  </si>
  <si>
    <t>TD-MOR-06</t>
  </si>
  <si>
    <t>Greener &amp; Connected Morley</t>
  </si>
  <si>
    <t>TD-NEL-01</t>
  </si>
  <si>
    <t>This is Nelson</t>
  </si>
  <si>
    <t>TD-NEL-02</t>
  </si>
  <si>
    <t>Business Resilience and Growth</t>
  </si>
  <si>
    <t>TD-NEL-03</t>
  </si>
  <si>
    <t>Pendle YES Hub</t>
  </si>
  <si>
    <t>TD-NEL-04</t>
  </si>
  <si>
    <t>Advanced Digital Skills Academy</t>
  </si>
  <si>
    <t>TD-NEL-05</t>
  </si>
  <si>
    <t>Accessible Nelson</t>
  </si>
  <si>
    <t>TD-NEL-06</t>
  </si>
  <si>
    <t>Revitalised Nelson</t>
  </si>
  <si>
    <t>TD-NEL-08</t>
  </si>
  <si>
    <t>Healthy Town</t>
  </si>
  <si>
    <t>TD-NWK-01</t>
  </si>
  <si>
    <t>Air and Space Institute (ASI)</t>
  </si>
  <si>
    <t>TD-NWK-02</t>
  </si>
  <si>
    <t>Castle Gatehouse</t>
  </si>
  <si>
    <t>TD-NWK-03</t>
  </si>
  <si>
    <t>Stodman Street Redevelopment</t>
  </si>
  <si>
    <t>TD-NWK-04</t>
  </si>
  <si>
    <t>Cultural Heart</t>
  </si>
  <si>
    <t>TD-NWK-05</t>
  </si>
  <si>
    <t>SIScLog</t>
  </si>
  <si>
    <t>TD-NWK-07</t>
  </si>
  <si>
    <t>YMCA Community Activity Village</t>
  </si>
  <si>
    <t>TD-NWK-08</t>
  </si>
  <si>
    <t>20 Min Cycle Town</t>
  </si>
  <si>
    <t>TD-NUL-01</t>
  </si>
  <si>
    <t>Newcastle-under-Lyme</t>
  </si>
  <si>
    <t>SMART Newcastle Digital infrastructure</t>
  </si>
  <si>
    <t>TD-NUL-02</t>
  </si>
  <si>
    <t>Sustainable Public Transport Solutions</t>
  </si>
  <si>
    <t>TD-NUL-03</t>
  </si>
  <si>
    <t>Electric Vehicle Charging Points</t>
  </si>
  <si>
    <t>TD-NUL-04</t>
  </si>
  <si>
    <t>Town Centre Permeability</t>
  </si>
  <si>
    <t>TD-NUL-05</t>
  </si>
  <si>
    <t xml:space="preserve">Key Gateway Sites </t>
  </si>
  <si>
    <t>TD-NUL-06</t>
  </si>
  <si>
    <t>Astley Centre for Performing Arts</t>
  </si>
  <si>
    <t>TD-NUL-07</t>
  </si>
  <si>
    <t>The Digital Society</t>
  </si>
  <si>
    <t>TD-NUL-08</t>
  </si>
  <si>
    <t>Knutton Village</t>
  </si>
  <si>
    <t>TD-NUL-09</t>
  </si>
  <si>
    <t>Cross Street, Chesterton</t>
  </si>
  <si>
    <t>TD-NWH-01</t>
  </si>
  <si>
    <t>Re-connecting our Town</t>
  </si>
  <si>
    <t>TD-NWH-02</t>
  </si>
  <si>
    <t>Building our economic strength</t>
  </si>
  <si>
    <t>TD-NWH-03</t>
  </si>
  <si>
    <t>Re-imagining our Town Centre</t>
  </si>
  <si>
    <t>TD-NWH-04</t>
  </si>
  <si>
    <t>An active community</t>
  </si>
  <si>
    <t>TD-NWH-05</t>
  </si>
  <si>
    <t>Destination Newhaven</t>
  </si>
  <si>
    <t>TD-NWH-07</t>
  </si>
  <si>
    <t xml:space="preserve">Maintaining Maritime Vitality </t>
  </si>
  <si>
    <t>TD-NTH-01</t>
  </si>
  <si>
    <t>Abington Street (Town Centre) Public Realm</t>
  </si>
  <si>
    <t>TD-NTH-04</t>
  </si>
  <si>
    <t>Marefair Heritage Gateway</t>
  </si>
  <si>
    <t>TD-NTH-05</t>
  </si>
  <si>
    <t>Four Waterside</t>
  </si>
  <si>
    <t>TD-NTH-06</t>
  </si>
  <si>
    <t>24 Guildhall Road</t>
  </si>
  <si>
    <t>TD-NTH-07</t>
  </si>
  <si>
    <t>Extension of 78 Derngate</t>
  </si>
  <si>
    <t>TD-NTH-09</t>
  </si>
  <si>
    <t>St Peter’s and the Old Black Lion Pub</t>
  </si>
  <si>
    <t>TD-NTH-10</t>
  </si>
  <si>
    <t>Skills and Social Enterprise Fund</t>
  </si>
  <si>
    <t>TD-NTH-12</t>
  </si>
  <si>
    <t>35-45 Abington Street</t>
  </si>
  <si>
    <t>TD-NTH-13</t>
  </si>
  <si>
    <t>Market Walk</t>
  </si>
  <si>
    <t>TD-NOR-01</t>
  </si>
  <si>
    <t>Digital Hub</t>
  </si>
  <si>
    <t>TD-NOR-02</t>
  </si>
  <si>
    <t>Make Space at the Halls</t>
  </si>
  <si>
    <t>TD-NOR-03</t>
  </si>
  <si>
    <t>Digi-Tech Factory</t>
  </si>
  <si>
    <t>TD-NOR-04</t>
  </si>
  <si>
    <t>Advanced Construction and Engineering Centre</t>
  </si>
  <si>
    <t>TD-NOR-05</t>
  </si>
  <si>
    <t>Carrow House and East Norwich Masterplan</t>
  </si>
  <si>
    <t>TD-NOR-06</t>
  </si>
  <si>
    <t>Revolving Fund</t>
  </si>
  <si>
    <t>TD-NOR-07</t>
  </si>
  <si>
    <t>TD-NOR-08</t>
  </si>
  <si>
    <t>Branding</t>
  </si>
  <si>
    <t>TD-NUN-02</t>
  </si>
  <si>
    <t xml:space="preserve">George Eliot Visitor Centre </t>
  </si>
  <si>
    <t>TD-NUN-03</t>
  </si>
  <si>
    <t>Digital Skills &amp; Innovation Centre</t>
  </si>
  <si>
    <t>TD-NUN-05</t>
  </si>
  <si>
    <t xml:space="preserve">The Saints </t>
  </si>
  <si>
    <t>TD-NUN-06</t>
  </si>
  <si>
    <t>Weddington Road Cycle Scheme</t>
  </si>
  <si>
    <t>TD-NUN-07</t>
  </si>
  <si>
    <t xml:space="preserve">Visiting Nuneaton: Changing Perspectives </t>
  </si>
  <si>
    <t>TD-NUN-08</t>
  </si>
  <si>
    <t xml:space="preserve">Wheat Street Junction </t>
  </si>
  <si>
    <t>TD-NUN-10</t>
  </si>
  <si>
    <t>Corporation Street and Queens Street Junction</t>
  </si>
  <si>
    <t>TD-NUN-11</t>
  </si>
  <si>
    <t xml:space="preserve">E-Mobility Hub </t>
  </si>
  <si>
    <t>TD-NUN-04</t>
  </si>
  <si>
    <t>Parks Revival and Reimagining Nuneaton Museum &amp; Art Gallery</t>
  </si>
  <si>
    <t>TD-OLD-01</t>
  </si>
  <si>
    <t>Flexible Workspace</t>
  </si>
  <si>
    <t>TD-OLD-02</t>
  </si>
  <si>
    <t>Making Space for Live Performance</t>
  </si>
  <si>
    <t>TD-OLD-03</t>
  </si>
  <si>
    <t>Northern Roots</t>
  </si>
  <si>
    <t>TD-OLD-04</t>
  </si>
  <si>
    <t>Relocating of Tommyfield Market</t>
  </si>
  <si>
    <t>TD-PEN-01</t>
  </si>
  <si>
    <t>Penzance Enterprise Fund Program</t>
  </si>
  <si>
    <t>TD-PEN-02</t>
  </si>
  <si>
    <t>Penzance Harbour</t>
  </si>
  <si>
    <t>TD-PEN-03</t>
  </si>
  <si>
    <t>Newlyn Marine Skills Resource Centre</t>
  </si>
  <si>
    <t>TD-PEN-04</t>
  </si>
  <si>
    <t>Waterfront Leisure</t>
  </si>
  <si>
    <t>TD-PEN-05</t>
  </si>
  <si>
    <t>Market House Renewal</t>
  </si>
  <si>
    <t>TD-PEN-06</t>
  </si>
  <si>
    <t>Sustainable Travel Networks</t>
  </si>
  <si>
    <t>TD-PEN-07</t>
  </si>
  <si>
    <t>Morrab Gardeners House</t>
  </si>
  <si>
    <t>TD-PET-01</t>
  </si>
  <si>
    <t>The Vine Library</t>
  </si>
  <si>
    <t>TD-PET-03</t>
  </si>
  <si>
    <t>The Activity Centre</t>
  </si>
  <si>
    <t>TD-PET-04</t>
  </si>
  <si>
    <t>Station Quarter Redevelopment</t>
  </si>
  <si>
    <t>TD-PET-05</t>
  </si>
  <si>
    <t>Masterplan Embankment Study</t>
  </si>
  <si>
    <t>TD-PET-07</t>
  </si>
  <si>
    <t>Enterprise Hub</t>
  </si>
  <si>
    <t>TD-PET-08</t>
  </si>
  <si>
    <t>River Nene Pedestrian Bridge</t>
  </si>
  <si>
    <t>TD-PET-09</t>
  </si>
  <si>
    <t>Lincoln Road</t>
  </si>
  <si>
    <t>TD-PET-10</t>
  </si>
  <si>
    <t>Skills in Green Technology</t>
  </si>
  <si>
    <t>TD-PRE-01</t>
  </si>
  <si>
    <t>#HarrisYourPlace</t>
  </si>
  <si>
    <t>TD-PRE-02</t>
  </si>
  <si>
    <t>Animate</t>
  </si>
  <si>
    <t>TD-PRE-03</t>
  </si>
  <si>
    <t>Illuminate &amp; Integrate</t>
  </si>
  <si>
    <t>TD-PRE-04</t>
  </si>
  <si>
    <t>Careers, Employment, Information, Advice &amp; Guidance (CEIAG)</t>
  </si>
  <si>
    <t>TD-PRE-05</t>
  </si>
  <si>
    <t>Renewal of Harris Quarter Assets</t>
  </si>
  <si>
    <t>TD-PRE-06</t>
  </si>
  <si>
    <t>Preston Youth Zone</t>
  </si>
  <si>
    <t>TD-RDC-01</t>
  </si>
  <si>
    <t>Town Centre Transformation (Redcar)</t>
  </si>
  <si>
    <t>TD-RDC-02</t>
  </si>
  <si>
    <t>Culture and Leisure Anchor Attractions</t>
  </si>
  <si>
    <t>TD-RDC-03</t>
  </si>
  <si>
    <t>Station Road Redevelopment</t>
  </si>
  <si>
    <t>TD-RDC-04</t>
  </si>
  <si>
    <t>Clean Energy Education Hub</t>
  </si>
  <si>
    <t>TD-RDC-05</t>
  </si>
  <si>
    <t>Coatham Leisure Quarter</t>
  </si>
  <si>
    <t>TD-RDT-01</t>
  </si>
  <si>
    <t>Redditch Digital Manufacturing Innovation Centre</t>
  </si>
  <si>
    <t>TD-RDT-02</t>
  </si>
  <si>
    <t>Redevelopment of Redditch Library Site</t>
  </si>
  <si>
    <t>TD-RDT-03</t>
  </si>
  <si>
    <t>Redditch Town Centre Public Realm</t>
  </si>
  <si>
    <t>TD-RCH-01</t>
  </si>
  <si>
    <t>AMPI</t>
  </si>
  <si>
    <t>TD-RCH-02</t>
  </si>
  <si>
    <t>New Homes Central Rochdale</t>
  </si>
  <si>
    <t>TD-RCH-03</t>
  </si>
  <si>
    <t>Strategic Sites</t>
  </si>
  <si>
    <t>TD-RCH-04</t>
  </si>
  <si>
    <t xml:space="preserve">St Mary's Gate Highways Improvement </t>
  </si>
  <si>
    <t>TD-RCH-05</t>
  </si>
  <si>
    <t>Neighbourhood Rochdale</t>
  </si>
  <si>
    <t>TD-RCH-06</t>
  </si>
  <si>
    <t>Heritage Skills Studio</t>
  </si>
  <si>
    <t>TD-RCH-07</t>
  </si>
  <si>
    <t>Kingsway</t>
  </si>
  <si>
    <t>TD-RTH-01</t>
  </si>
  <si>
    <t>Eastwood Housing &amp; Connectivity</t>
  </si>
  <si>
    <t>TD-RTH-02</t>
  </si>
  <si>
    <t>Riverside Residential Quarter</t>
  </si>
  <si>
    <t>TD-RTH-03</t>
  </si>
  <si>
    <t>Guest &amp; Chrimes</t>
  </si>
  <si>
    <t>TD-RTH-04</t>
  </si>
  <si>
    <t>Leisure &amp; Cultural Quarter</t>
  </si>
  <si>
    <t>TD-RTH-05</t>
  </si>
  <si>
    <t>Templeborough Business Zone</t>
  </si>
  <si>
    <t>TD-RTH-06</t>
  </si>
  <si>
    <t>Mainline Station</t>
  </si>
  <si>
    <t>TD-RWR-01</t>
  </si>
  <si>
    <t>Rowley Regis Satellite Education Hub</t>
  </si>
  <si>
    <t>TD-RWR-02</t>
  </si>
  <si>
    <t>Canal Network Connectivity</t>
  </si>
  <si>
    <t>TD-RWR-03</t>
  </si>
  <si>
    <t>Britannia Park Community Hub</t>
  </si>
  <si>
    <t>TD-RWR-04</t>
  </si>
  <si>
    <t>Blackheath Bus Interchange and Public Realm</t>
  </si>
  <si>
    <t>TD-RWR-05</t>
  </si>
  <si>
    <t>Rowley Regis Connected</t>
  </si>
  <si>
    <t>TD-RCN-01</t>
  </si>
  <si>
    <t>Station Quarter Enterprise Hub</t>
  </si>
  <si>
    <t>TD-RCN-02</t>
  </si>
  <si>
    <t>Unlock Runcorn</t>
  </si>
  <si>
    <t>TD-RCN-03</t>
  </si>
  <si>
    <t>Brindley Theatre Enhancement</t>
  </si>
  <si>
    <t>TD-RCN-04</t>
  </si>
  <si>
    <t>Creative and Digital Skills Centre</t>
  </si>
  <si>
    <t>TD-RCN-05</t>
  </si>
  <si>
    <t>Town Centre New Homes High Street</t>
  </si>
  <si>
    <t>TD-RCN-06</t>
  </si>
  <si>
    <t>Health and Education Hub</t>
  </si>
  <si>
    <t>TD-RCN-07</t>
  </si>
  <si>
    <t xml:space="preserve">High Street Connectivity </t>
  </si>
  <si>
    <t>TD-RCN-09</t>
  </si>
  <si>
    <t>Town Centre New Homes Rutland Street</t>
  </si>
  <si>
    <t>TD-SCA-01</t>
  </si>
  <si>
    <t>FabLab+</t>
  </si>
  <si>
    <t>TD-SCA-02</t>
  </si>
  <si>
    <t>Green Construction Skills Village</t>
  </si>
  <si>
    <t>TD-SCA-03</t>
  </si>
  <si>
    <t>Scarborough Cricket Club</t>
  </si>
  <si>
    <t>TD-SCA-04</t>
  </si>
  <si>
    <t>Scarborough Fair</t>
  </si>
  <si>
    <t>TD-SCA-05</t>
  </si>
  <si>
    <t>Harbour Regeneration(West Pier)</t>
  </si>
  <si>
    <t>TD-SCA-06</t>
  </si>
  <si>
    <t>Scarborough Local Cycling &amp; Walking Infrastructure</t>
  </si>
  <si>
    <t>TD-SCA-07</t>
  </si>
  <si>
    <t>Station Gateway (Phase 1A –Public Realm)</t>
  </si>
  <si>
    <t>TD-SCA-08</t>
  </si>
  <si>
    <t>Wild Eye on Scarborough</t>
  </si>
  <si>
    <t>TD-SCU-01</t>
  </si>
  <si>
    <t>TF001 - Advanced Manufacturing Park</t>
  </si>
  <si>
    <t>TD-SCU-02</t>
  </si>
  <si>
    <t>TF002 - Creating 21st Century Digital Connectivity</t>
  </si>
  <si>
    <t>TD-SCU-03</t>
  </si>
  <si>
    <t>TF003 - Enabling a Future for Clean Growth</t>
  </si>
  <si>
    <t>TD-SCU-04</t>
  </si>
  <si>
    <t>TF004 - Transforming the Scunthorpe Housing Market</t>
  </si>
  <si>
    <t>TD-SCU-05</t>
  </si>
  <si>
    <t>TF005 - Town Centre Regeneration and New Central Police Station</t>
  </si>
  <si>
    <t>TD-SCU-06</t>
  </si>
  <si>
    <t>TF006 - Horizons Scunthorpe's New Cultural Arts and heritage Offer</t>
  </si>
  <si>
    <t>TD-SHI-01</t>
  </si>
  <si>
    <t>Development Investment Fund (Shipley)</t>
  </si>
  <si>
    <t>TD-SHI-02</t>
  </si>
  <si>
    <t>Town Centre and Infrastructure Improvements</t>
  </si>
  <si>
    <t>TD-SHI-03</t>
  </si>
  <si>
    <t>Community, Art and Future Technology Centre</t>
  </si>
  <si>
    <t>TD-SHI-04</t>
  </si>
  <si>
    <t>Shipley Capital Assistance to Business Growth</t>
  </si>
  <si>
    <t>TD-SHI-05</t>
  </si>
  <si>
    <t>Shipley Library Enterprise Hub</t>
  </si>
  <si>
    <t>TD-SHI-06</t>
  </si>
  <si>
    <t>Health, Well-being and Community Campus</t>
  </si>
  <si>
    <t>TD-SHI-07</t>
  </si>
  <si>
    <t>Shipley Wrose Quarry Wetlands</t>
  </si>
  <si>
    <t>TD-SHI-08</t>
  </si>
  <si>
    <t>Shipley Sustainable Community Hub</t>
  </si>
  <si>
    <t>TD-SKE-01</t>
  </si>
  <si>
    <t>Skegness Foreshore</t>
  </si>
  <si>
    <t>TD-SKE-02</t>
  </si>
  <si>
    <t>Skegness Interchange - Railway Station</t>
  </si>
  <si>
    <t>TD-SKE-03</t>
  </si>
  <si>
    <t>Town Centre Transformation (Skegness)</t>
  </si>
  <si>
    <t>TD-SKE-04</t>
  </si>
  <si>
    <t>Police Training Centre</t>
  </si>
  <si>
    <t>TD-SKE-05</t>
  </si>
  <si>
    <t>Multi User Trail</t>
  </si>
  <si>
    <t>TD-SKE-06</t>
  </si>
  <si>
    <t>Skegness Learning Campus</t>
  </si>
  <si>
    <t>TD-SKE-07</t>
  </si>
  <si>
    <t>Cultural Skegness</t>
  </si>
  <si>
    <t>TD-SME-02</t>
  </si>
  <si>
    <t>Midland Met Learning Campus</t>
  </si>
  <si>
    <t>TD-SME-03</t>
  </si>
  <si>
    <t>Grove Lane Regeneration</t>
  </si>
  <si>
    <t>TD-SME-04</t>
  </si>
  <si>
    <t>Rolfe Street Canalside Regeneration</t>
  </si>
  <si>
    <t>TD-SME-05</t>
  </si>
  <si>
    <t>Ron Davis Centre Expansion</t>
  </si>
  <si>
    <t>TD-SME-06</t>
  </si>
  <si>
    <t>Smethwick Connected</t>
  </si>
  <si>
    <t>TD-SOU-01</t>
  </si>
  <si>
    <t xml:space="preserve">Southport </t>
  </si>
  <si>
    <t>Les Transformations de Southport</t>
  </si>
  <si>
    <t>TD-SOU-02</t>
  </si>
  <si>
    <t xml:space="preserve">Enterprise Arcade </t>
  </si>
  <si>
    <t>TD-SOU-03</t>
  </si>
  <si>
    <t>Building a Better Customer Experience</t>
  </si>
  <si>
    <t>TD-SOU-06</t>
  </si>
  <si>
    <t>Marine Lake Events Centre and the Light Fantastic (Water and Light Show)</t>
  </si>
  <si>
    <t>TD-STH-02</t>
  </si>
  <si>
    <t>Town Centre Living and Regeneration</t>
  </si>
  <si>
    <t>TD-STH-03</t>
  </si>
  <si>
    <t>St Helens Heritage World/The World of Glass</t>
  </si>
  <si>
    <t>TD-STH-05</t>
  </si>
  <si>
    <t>Connected Places</t>
  </si>
  <si>
    <t>TD-STH-06</t>
  </si>
  <si>
    <t>Digital Infrastructure</t>
  </si>
  <si>
    <t>TD-STH-08</t>
  </si>
  <si>
    <t>Cannington Shaw No. 7 Bottle Shop</t>
  </si>
  <si>
    <t>TD-STH-09</t>
  </si>
  <si>
    <t>Medical Glass Manufacturing and Innovation Centre (MGMIC)</t>
  </si>
  <si>
    <t>TD-STH-10</t>
  </si>
  <si>
    <t>Healthy Communities - Health Innovation Hub</t>
  </si>
  <si>
    <t>TD-STH-11</t>
  </si>
  <si>
    <t>Healthy Communities - Youth Zone</t>
  </si>
  <si>
    <t>TD-STI-01</t>
  </si>
  <si>
    <t>St Ives Low Carbon Transport Hub</t>
  </si>
  <si>
    <t>TD-STI-02</t>
  </si>
  <si>
    <t>Jobs &amp; Skills in Local Supply Chains :-St Ives Community Orchard</t>
  </si>
  <si>
    <t>TD-STI-04</t>
  </si>
  <si>
    <t>New Housing- St Ives Rugby Club</t>
  </si>
  <si>
    <t>TD-STI-05</t>
  </si>
  <si>
    <t>New &amp; Updated Housing - St Ives CLT Old Vicarage Flats</t>
  </si>
  <si>
    <t>TD-STI-06</t>
  </si>
  <si>
    <t xml:space="preserve">New &amp; Updated Housing -St Ives Livewest </t>
  </si>
  <si>
    <t>TD-STI-08</t>
  </si>
  <si>
    <t>St Ives Guildhall</t>
  </si>
  <si>
    <t>TD-STI-09</t>
  </si>
  <si>
    <t>St Ives Theatre Regeneration</t>
  </si>
  <si>
    <t>TD-STI-10</t>
  </si>
  <si>
    <t>St Ives Leach Pottery &amp; St Ives Digital Trail</t>
  </si>
  <si>
    <t>TD-STI-11</t>
  </si>
  <si>
    <t>St Ives Delegated Fund for Renewal</t>
  </si>
  <si>
    <t>TD-STF-01</t>
  </si>
  <si>
    <t>Restoration and Lighting of Colliery Headstocks</t>
  </si>
  <si>
    <t>TD-STF-02</t>
  </si>
  <si>
    <t>Enabling Employment Use</t>
  </si>
  <si>
    <t>TD-STF-03</t>
  </si>
  <si>
    <t xml:space="preserve">New Country Park </t>
  </si>
  <si>
    <t>TD-STF-04</t>
  </si>
  <si>
    <t>New Station Footbridge</t>
  </si>
  <si>
    <t>TD-STF-05</t>
  </si>
  <si>
    <t>Station Access Improvements</t>
  </si>
  <si>
    <t>TD-STF-06</t>
  </si>
  <si>
    <t xml:space="preserve">Public Realm Improvements </t>
  </si>
  <si>
    <t>TD-STF-08</t>
  </si>
  <si>
    <t xml:space="preserve">New Community Hub </t>
  </si>
  <si>
    <t>TD-STF-09</t>
  </si>
  <si>
    <t>East Lane Gateway</t>
  </si>
  <si>
    <t>TD-STF-10</t>
  </si>
  <si>
    <t xml:space="preserve">Safer Streets (CCTV) </t>
  </si>
  <si>
    <t>TD-STP-01</t>
  </si>
  <si>
    <t>Cycle Network Hub and Cycle Training Track</t>
  </si>
  <si>
    <t>TD-STP-02</t>
  </si>
  <si>
    <t>Street Improvement Scheme</t>
  </si>
  <si>
    <t>TD-STP-03</t>
  </si>
  <si>
    <t>Enterprise Hub Building</t>
  </si>
  <si>
    <t>TD-STP-04</t>
  </si>
  <si>
    <t>Town Centre Recovery Grant Scheme</t>
  </si>
  <si>
    <t>TD-STP-05</t>
  </si>
  <si>
    <t>Library Learning Facility</t>
  </si>
  <si>
    <t>TD-STP-06</t>
  </si>
  <si>
    <t>Community Pavilion and Young People’s Centre</t>
  </si>
  <si>
    <t>TD-STV-01</t>
  </si>
  <si>
    <t>Staveley</t>
  </si>
  <si>
    <t>DRIIVe</t>
  </si>
  <si>
    <t>TD-STV-02</t>
  </si>
  <si>
    <t>Hartington Industrial Park</t>
  </si>
  <si>
    <t>TD-STV-03</t>
  </si>
  <si>
    <t>Construction Skills Hub</t>
  </si>
  <si>
    <t>TD-STV-04</t>
  </si>
  <si>
    <t>Staveley Miners Welfare FC Skills Academy</t>
  </si>
  <si>
    <t>TD-STV-05</t>
  </si>
  <si>
    <t>Staveley Rail Station @ Barrow Hill</t>
  </si>
  <si>
    <t>TD-STV-06</t>
  </si>
  <si>
    <t>Wheels to Work</t>
  </si>
  <si>
    <t>TD-STV-07</t>
  </si>
  <si>
    <t>Staveley 21 (Town Centre)</t>
  </si>
  <si>
    <t>TD-STV-08</t>
  </si>
  <si>
    <t>Staveley Waterside - Canal Basin</t>
  </si>
  <si>
    <t>TD-STV-10</t>
  </si>
  <si>
    <t>Chesterfield Canal Restoration</t>
  </si>
  <si>
    <t>TD-STV-11</t>
  </si>
  <si>
    <t>Barrow Hill Memorial Hall</t>
  </si>
  <si>
    <t>TD-STE-01</t>
  </si>
  <si>
    <t>Stevenage Enterprise Centre</t>
  </si>
  <si>
    <t>TD-STE-02</t>
  </si>
  <si>
    <t>Gunnels Wood Road Infrastructure Improvements</t>
  </si>
  <si>
    <t>TD-STE-03</t>
  </si>
  <si>
    <t>Station Gateway Enabling Works</t>
  </si>
  <si>
    <t>TD-STE-04</t>
  </si>
  <si>
    <t xml:space="preserve">Marshgate Biotech </t>
  </si>
  <si>
    <t>TD-STE-05</t>
  </si>
  <si>
    <t>Stevenage Innovation &amp; Technology Centre</t>
  </si>
  <si>
    <t>TD-STE-06</t>
  </si>
  <si>
    <t>National New Towns Heritage Centre</t>
  </si>
  <si>
    <t>TD-STE-07</t>
  </si>
  <si>
    <t>Stevenage Sports &amp; Leisure Hub</t>
  </si>
  <si>
    <t>TD-STE-08</t>
  </si>
  <si>
    <t>Cycling Connectivity and Arts &amp; Heritage Trail</t>
  </si>
  <si>
    <t>TD-STE-09</t>
  </si>
  <si>
    <t>Town Centre Diversification &amp; Garden Square</t>
  </si>
  <si>
    <t>TD-STO-01</t>
  </si>
  <si>
    <t xml:space="preserve">Funicular </t>
  </si>
  <si>
    <t>TD-STO-02</t>
  </si>
  <si>
    <t xml:space="preserve">Little Don Improvement Project </t>
  </si>
  <si>
    <t>TD-STO-03</t>
  </si>
  <si>
    <t>Oxley Park &amp; Community Leisure Centre Recreational Infrastructure Development Phase 2</t>
  </si>
  <si>
    <t>TD-STO-04</t>
  </si>
  <si>
    <t>Bus for Stocksbridge</t>
  </si>
  <si>
    <t>TD-STO-05</t>
  </si>
  <si>
    <t>Cycling and Walking Trails</t>
  </si>
  <si>
    <t>TD-STO-06</t>
  </si>
  <si>
    <t>Manchester Road Place-making</t>
  </si>
  <si>
    <t>TD-STO-07</t>
  </si>
  <si>
    <t>Manchester Road Community Crossover Hub</t>
  </si>
  <si>
    <t>TD-STO-08</t>
  </si>
  <si>
    <t xml:space="preserve">Wellbeing Approach and Hydrotherapy Pool </t>
  </si>
  <si>
    <t>TD-STO-09</t>
  </si>
  <si>
    <t>Sports Hubs</t>
  </si>
  <si>
    <t>TD-STO-10</t>
  </si>
  <si>
    <t xml:space="preserve">Education and Skills Hub </t>
  </si>
  <si>
    <t>TD-SWI-01</t>
  </si>
  <si>
    <t>Kimmerfields</t>
  </si>
  <si>
    <t>TD-SWI-02</t>
  </si>
  <si>
    <t>HAZ Streets and Spaces</t>
  </si>
  <si>
    <t>TD-SWI-03</t>
  </si>
  <si>
    <t>Health Hydro</t>
  </si>
  <si>
    <t>TD-SWI-04</t>
  </si>
  <si>
    <t>Carriageworks Phase 3a</t>
  </si>
  <si>
    <t>TD-SWI-05</t>
  </si>
  <si>
    <t xml:space="preserve">Create Studios </t>
  </si>
  <si>
    <t>TD-SWI-06</t>
  </si>
  <si>
    <t>Town Centre Market</t>
  </si>
  <si>
    <t>TD-TEL-01</t>
  </si>
  <si>
    <t>Station Quarter (Telford)</t>
  </si>
  <si>
    <t>TD-TEL-03</t>
  </si>
  <si>
    <t>Oakengates Theatre Quarter</t>
  </si>
  <si>
    <t>TD-TEL-04</t>
  </si>
  <si>
    <t>Wellington Conservation Area</t>
  </si>
  <si>
    <t>TD-THO-01</t>
  </si>
  <si>
    <t>Delivery of Active Mode Travel Infrastructure</t>
  </si>
  <si>
    <t>TD-THO-02</t>
  </si>
  <si>
    <t>Regeneration of Thornaby Town Centre</t>
  </si>
  <si>
    <t>TD-THO-03</t>
  </si>
  <si>
    <t>Relocating NETA to Thornaby</t>
  </si>
  <si>
    <t>TD-THO-04</t>
  </si>
  <si>
    <t>Social and Community Investments in North Thornaby</t>
  </si>
  <si>
    <t>TD-TIL-01</t>
  </si>
  <si>
    <t>STATION  HUB</t>
  </si>
  <si>
    <t>TD-TIL-02</t>
  </si>
  <si>
    <t>THE HEART - CIVIC SQUARE</t>
  </si>
  <si>
    <t>TD-TIL-03</t>
  </si>
  <si>
    <t>HEART - YOUTH FACILITY</t>
  </si>
  <si>
    <t>TD-TIL-04</t>
  </si>
  <si>
    <t>HERITAGE</t>
  </si>
  <si>
    <t>TD-TOD-01</t>
  </si>
  <si>
    <t>Public Places in the Heart of Todmorden</t>
  </si>
  <si>
    <t>TD-TOD-02</t>
  </si>
  <si>
    <t>Todmorden Town Hall</t>
  </si>
  <si>
    <t>TD-TOD-03</t>
  </si>
  <si>
    <t>Centre Vale Park &amp; Fielden Hall</t>
  </si>
  <si>
    <t>TD-TOD-04</t>
  </si>
  <si>
    <t>Hippodrome Theatre</t>
  </si>
  <si>
    <t>TD-TOD-05</t>
  </si>
  <si>
    <t>Enterprise in the Heart of Todmorden</t>
  </si>
  <si>
    <t>TD-TOD-06</t>
  </si>
  <si>
    <t>Active Todmorden</t>
  </si>
  <si>
    <t>TD-TOD-07</t>
  </si>
  <si>
    <t>Todmorden Learning Centre &amp; Community Hub</t>
  </si>
  <si>
    <t>TD-TOD-08</t>
  </si>
  <si>
    <t>Riverside Outdoor Activity &amp; Sports Park</t>
  </si>
  <si>
    <t>TD-TOR-01</t>
  </si>
  <si>
    <t>Union Square Phase 1</t>
  </si>
  <si>
    <t>TD-TOR-03</t>
  </si>
  <si>
    <t>The Strand (Debenhams)</t>
  </si>
  <si>
    <t>TD-TOR-04</t>
  </si>
  <si>
    <t xml:space="preserve">Harbour Public Realm </t>
  </si>
  <si>
    <t>TD-TOR-05</t>
  </si>
  <si>
    <t>Core Area/GPO Roundabout</t>
  </si>
  <si>
    <t>TD-TOR-06</t>
  </si>
  <si>
    <t>Pavilion Restoration</t>
  </si>
  <si>
    <t>TD-TOR-07</t>
  </si>
  <si>
    <t xml:space="preserve">Edginswell Railway Station </t>
  </si>
  <si>
    <t>TD-TOR-09</t>
  </si>
  <si>
    <t xml:space="preserve">Stronger Future </t>
  </si>
  <si>
    <t>TD-TRU-01</t>
  </si>
  <si>
    <t>Truro Harbour &amp; Lemon Quay</t>
  </si>
  <si>
    <t>TD-TRU-02</t>
  </si>
  <si>
    <t>Boscawen Sport</t>
  </si>
  <si>
    <t>TD-TRU-03</t>
  </si>
  <si>
    <t>Truro Community Hub</t>
  </si>
  <si>
    <t>TD-TRU-04</t>
  </si>
  <si>
    <t>Green Transport</t>
  </si>
  <si>
    <t>TD-TRU-05</t>
  </si>
  <si>
    <t>The Hive at Pydar</t>
  </si>
  <si>
    <t>TD-TRU-06</t>
  </si>
  <si>
    <t>New Life for City Buildings</t>
  </si>
  <si>
    <t>TD-TRU-07</t>
  </si>
  <si>
    <t xml:space="preserve">The Royal Cornwall Museum </t>
  </si>
  <si>
    <t>TD-WAK-01</t>
  </si>
  <si>
    <t>Wakefield Westgate</t>
  </si>
  <si>
    <t>TD-WAK-02</t>
  </si>
  <si>
    <t>Kirkgate Neighbourhood Gateway</t>
  </si>
  <si>
    <t>TD-WAK-04</t>
  </si>
  <si>
    <t>Bread Street</t>
  </si>
  <si>
    <t>TD-WAL-01</t>
  </si>
  <si>
    <t>Walsall Construction Skills Academy</t>
  </si>
  <si>
    <t>TD-WAL-02</t>
  </si>
  <si>
    <t>Advanced Electric Vehicle Technology Centre</t>
  </si>
  <si>
    <t>TD-WAL-03</t>
  </si>
  <si>
    <t>Active Travel &amp; Connectivity</t>
  </si>
  <si>
    <t>TD-WAL-04</t>
  </si>
  <si>
    <t>TD-WAL-06</t>
  </si>
  <si>
    <t>Creative Industries Enterprise Centre</t>
  </si>
  <si>
    <t>TD-WAL-07</t>
  </si>
  <si>
    <t>Active Public Spaces</t>
  </si>
  <si>
    <t>TD-WAL-08</t>
  </si>
  <si>
    <t>TD-WAL-10</t>
  </si>
  <si>
    <t>Adult Learning Campus</t>
  </si>
  <si>
    <t>TD-WAR-01</t>
  </si>
  <si>
    <t>Health and Wellbeing Hub</t>
  </si>
  <si>
    <t>TD-WAR-02</t>
  </si>
  <si>
    <t xml:space="preserve">Sustainable Travel </t>
  </si>
  <si>
    <t>TD-WAR-03</t>
  </si>
  <si>
    <t xml:space="preserve">Pyramid Remastered </t>
  </si>
  <si>
    <t>TD-WAR-04</t>
  </si>
  <si>
    <t>Health and Social Care Academy (HSCA)</t>
  </si>
  <si>
    <t>TD-WAR-05</t>
  </si>
  <si>
    <t>Digital Enterprise Hub</t>
  </si>
  <si>
    <t>TD-WAR-06</t>
  </si>
  <si>
    <t>Bus Fleet Depot</t>
  </si>
  <si>
    <t>TD-WAR-07</t>
  </si>
  <si>
    <t>Advanced Construction and Civil Engineering Centre</t>
  </si>
  <si>
    <t>TD-WES-01</t>
  </si>
  <si>
    <t>Sandwell Civil and Mechanical Engineering Centre</t>
  </si>
  <si>
    <t>TD-WES-02</t>
  </si>
  <si>
    <t>Digital Den</t>
  </si>
  <si>
    <t>TD-WES-03</t>
  </si>
  <si>
    <t>Retail Diversification Programme</t>
  </si>
  <si>
    <t>TD-WES-04</t>
  </si>
  <si>
    <t>Urban Greening</t>
  </si>
  <si>
    <t>TD-WES-05</t>
  </si>
  <si>
    <t>Town Hall Quarter</t>
  </si>
  <si>
    <t>TD-WES-06</t>
  </si>
  <si>
    <t>West Bromwich Connected</t>
  </si>
  <si>
    <t>TD-WHI-01</t>
  </si>
  <si>
    <t xml:space="preserve">Broomfield's Farm Net Zero Living </t>
  </si>
  <si>
    <t>TD-WHI-02</t>
  </si>
  <si>
    <t>Eastside Wellbeing Centre</t>
  </si>
  <si>
    <t>TD-WHI-03</t>
  </si>
  <si>
    <t xml:space="preserve">Harbourside Public Realm: Pedestrianisation of Whitby Swing Bridge </t>
  </si>
  <si>
    <t>TD-WHI-04</t>
  </si>
  <si>
    <t>Old Town Hall and Market Place</t>
  </si>
  <si>
    <t>TD-WHI-05</t>
  </si>
  <si>
    <t>Whitby Maritime Training Hub</t>
  </si>
  <si>
    <t>TD-WHI-06</t>
  </si>
  <si>
    <t>Whitby Wayfinding &amp; Gamification</t>
  </si>
  <si>
    <t>TD-WOL-01</t>
  </si>
  <si>
    <t>Brewers Yard</t>
  </si>
  <si>
    <t>TD-WOL-02</t>
  </si>
  <si>
    <t>Wolves @ Work</t>
  </si>
  <si>
    <t>TD-WOL-03</t>
  </si>
  <si>
    <t>Events Programme (Wolverhampton)</t>
  </si>
  <si>
    <t>TD-WOL-04</t>
  </si>
  <si>
    <t>Bilston Markets</t>
  </si>
  <si>
    <t>TD-WOL-05</t>
  </si>
  <si>
    <t xml:space="preserve">Wednesfield </t>
  </si>
  <si>
    <t>TD-WOL-07</t>
  </si>
  <si>
    <t>WM5G</t>
  </si>
  <si>
    <t>TD-WOL-08</t>
  </si>
  <si>
    <t>Public Realm (Phase 2)</t>
  </si>
  <si>
    <t>TD-WOL-09</t>
  </si>
  <si>
    <t>City Learning Quarter</t>
  </si>
  <si>
    <t>TD-WOL-10</t>
  </si>
  <si>
    <t>Arts Park (Phase 1)</t>
  </si>
  <si>
    <t>TD-WRC-01</t>
  </si>
  <si>
    <t>The Community Skills and Enterprise Project</t>
  </si>
  <si>
    <t>TD-WRC-02</t>
  </si>
  <si>
    <t>Severn Centre for Health and Wellbeing</t>
  </si>
  <si>
    <t>TD-WRC-03</t>
  </si>
  <si>
    <t>The Shrub Hill Regeneration Project</t>
  </si>
  <si>
    <t>TD-WRC-04</t>
  </si>
  <si>
    <t xml:space="preserve">Heritage and Riverside Project </t>
  </si>
  <si>
    <t>TD-WRC-05</t>
  </si>
  <si>
    <t>TD-WRK-01</t>
  </si>
  <si>
    <t>Port of Workington Logistics and Energy Hub</t>
  </si>
  <si>
    <t>TD-WRK-02</t>
  </si>
  <si>
    <t>Workington Innovation Centre and Entrepreneurship Programme</t>
  </si>
  <si>
    <t>TD-WRK-03</t>
  </si>
  <si>
    <t>Workington Public Realm and Connectivity</t>
  </si>
  <si>
    <t>TD-WRK-04</t>
  </si>
  <si>
    <t>Workington Sports Village</t>
  </si>
  <si>
    <t>TD-WRK-05</t>
  </si>
  <si>
    <t>Workington Digital Accelerator</t>
  </si>
  <si>
    <t>Sheet</t>
  </si>
  <si>
    <t>Start Here</t>
  </si>
  <si>
    <t>Multiple</t>
  </si>
  <si>
    <t xml:space="preserve">Title </t>
  </si>
  <si>
    <t>Date filled in on first sheet</t>
  </si>
  <si>
    <t>Table 2: Dates</t>
  </si>
  <si>
    <t xml:space="preserve">Used for forecast / actual </t>
  </si>
  <si>
    <t>Notes</t>
  </si>
  <si>
    <t>Note: this should be the end period for the formula to work</t>
  </si>
  <si>
    <t>&lt; Please Select a Date &gt;</t>
  </si>
  <si>
    <t>Town Deal</t>
  </si>
  <si>
    <t>2019/20 to 31 March 2022</t>
  </si>
  <si>
    <t>1 April 2022 to 30 September 2022</t>
  </si>
  <si>
    <t>1 October 2022 to 31 March 2023</t>
  </si>
  <si>
    <t>1 October 2023 to 31 March 2024</t>
  </si>
  <si>
    <t>1 April 2024 to 30 September 2024</t>
  </si>
  <si>
    <t>1 October 2024 to 31 March 2025</t>
  </si>
  <si>
    <t>1 April 2025 to 30 September 2025</t>
  </si>
  <si>
    <t>1 October 2025 to 31 March 2026</t>
  </si>
  <si>
    <t>General</t>
  </si>
  <si>
    <t>Outcome</t>
  </si>
  <si>
    <t>Output</t>
  </si>
  <si>
    <t>Y/N</t>
  </si>
  <si>
    <t>Fund type</t>
  </si>
  <si>
    <t>TD Place Names</t>
  </si>
  <si>
    <t>FHSF Place Names</t>
  </si>
  <si>
    <t>Primary intervention theme</t>
  </si>
  <si>
    <t xml:space="preserve">Location </t>
  </si>
  <si>
    <t>RAG</t>
  </si>
  <si>
    <t>PAR</t>
  </si>
  <si>
    <t>"Other" Spend</t>
  </si>
  <si>
    <t>Geography</t>
  </si>
  <si>
    <t>Frequency of reporting</t>
  </si>
  <si>
    <t>Public_transport</t>
  </si>
  <si>
    <t>Connection_point</t>
  </si>
  <si>
    <t>Fuel</t>
  </si>
  <si>
    <t>Parking</t>
  </si>
  <si>
    <t>Culture</t>
  </si>
  <si>
    <t>Space</t>
  </si>
  <si>
    <t>NotA</t>
  </si>
  <si>
    <t>Yes</t>
  </si>
  <si>
    <r>
      <t>Town</t>
    </r>
    <r>
      <rPr>
        <sz val="11"/>
        <color theme="0"/>
        <rFont val="Calibri"/>
        <family val="2"/>
        <scheme val="minor"/>
      </rPr>
      <t>_</t>
    </r>
    <r>
      <rPr>
        <sz val="11"/>
        <color theme="1"/>
        <rFont val="Calibri"/>
        <family val="2"/>
        <scheme val="minor"/>
      </rPr>
      <t>Deal</t>
    </r>
  </si>
  <si>
    <t>Single</t>
  </si>
  <si>
    <t>Feasibility</t>
  </si>
  <si>
    <t>Rising Cost</t>
  </si>
  <si>
    <t>PAR not required</t>
  </si>
  <si>
    <t>Programme only</t>
  </si>
  <si>
    <t>Travel corridor</t>
  </si>
  <si>
    <t>Not possible</t>
  </si>
  <si>
    <t>No</t>
  </si>
  <si>
    <r>
      <t>Future</t>
    </r>
    <r>
      <rPr>
        <sz val="11"/>
        <color theme="0"/>
        <rFont val="Calibri"/>
        <family val="2"/>
        <scheme val="minor"/>
      </rPr>
      <t>_</t>
    </r>
    <r>
      <rPr>
        <sz val="11"/>
        <color theme="1"/>
        <rFont val="Calibri"/>
        <family val="2"/>
        <scheme val="minor"/>
      </rPr>
      <t>High</t>
    </r>
    <r>
      <rPr>
        <sz val="11"/>
        <color theme="0"/>
        <rFont val="Calibri"/>
        <family val="2"/>
        <scheme val="minor"/>
      </rPr>
      <t>_</t>
    </r>
    <r>
      <rPr>
        <sz val="11"/>
        <color theme="1"/>
        <rFont val="Calibri"/>
        <family val="2"/>
        <scheme val="minor"/>
      </rPr>
      <t>Street</t>
    </r>
    <r>
      <rPr>
        <sz val="11"/>
        <color theme="0"/>
        <rFont val="Calibri"/>
        <family val="2"/>
        <scheme val="minor"/>
      </rPr>
      <t>_</t>
    </r>
    <r>
      <rPr>
        <sz val="11"/>
        <color theme="1"/>
        <rFont val="Calibri"/>
        <family val="2"/>
        <scheme val="minor"/>
      </rPr>
      <t>Fund</t>
    </r>
  </si>
  <si>
    <t>Digital Connectivity</t>
  </si>
  <si>
    <t>Planning &amp; Design</t>
  </si>
  <si>
    <t>Procurement</t>
  </si>
  <si>
    <t>PAR submitted - approved</t>
  </si>
  <si>
    <t>Specific project(s) only</t>
  </si>
  <si>
    <t>Locations provided in 'Project Admin' tab</t>
  </si>
  <si>
    <t>Half yearly</t>
  </si>
  <si>
    <t xml:space="preserve">Tram </t>
  </si>
  <si>
    <t>Park and ride facilities</t>
  </si>
  <si>
    <t>LPG</t>
  </si>
  <si>
    <t>Standard</t>
  </si>
  <si>
    <t>Museums</t>
  </si>
  <si>
    <t>Parks</t>
  </si>
  <si>
    <t xml:space="preserve">Regeneration </t>
  </si>
  <si>
    <t>Initiation</t>
  </si>
  <si>
    <t>PAR submitted - awaiting DLUHC approval</t>
  </si>
  <si>
    <t>Mix of programme and projects</t>
  </si>
  <si>
    <t>Output area</t>
  </si>
  <si>
    <t>Quarterly</t>
  </si>
  <si>
    <t xml:space="preserve">Bus </t>
  </si>
  <si>
    <t>bike and ride facilities</t>
  </si>
  <si>
    <t>natural gas including biomethane</t>
  </si>
  <si>
    <t>Disabled</t>
  </si>
  <si>
    <t>Arts venues</t>
  </si>
  <si>
    <t>Public gardens</t>
  </si>
  <si>
    <t>Skills and Enterprise Infrastructure</t>
  </si>
  <si>
    <t>Project delivery</t>
  </si>
  <si>
    <t>PAR expected</t>
  </si>
  <si>
    <t>Lower layer super output area</t>
  </si>
  <si>
    <t>Monthly or higher</t>
  </si>
  <si>
    <t>Train</t>
  </si>
  <si>
    <t>public bicycle pick-up points</t>
  </si>
  <si>
    <t>electricity</t>
  </si>
  <si>
    <t>Parent and child</t>
  </si>
  <si>
    <t>Exhibition centres</t>
  </si>
  <si>
    <t>Public squares / outdoor space</t>
  </si>
  <si>
    <t>Other</t>
  </si>
  <si>
    <t>Project near to completion (within the next 6 weeks)</t>
  </si>
  <si>
    <t>Middle layer super output area</t>
  </si>
  <si>
    <t>facilities for the recharging of electric bike</t>
  </si>
  <si>
    <t>Biofuels</t>
  </si>
  <si>
    <t>Theatres</t>
  </si>
  <si>
    <t>Playing fields</t>
  </si>
  <si>
    <t>There are multiple primary intervention themes</t>
  </si>
  <si>
    <t>car-sharing points</t>
  </si>
  <si>
    <t>Hydrogen</t>
  </si>
  <si>
    <t>Libraries</t>
  </si>
  <si>
    <t>Play area</t>
  </si>
  <si>
    <t>Another Risk or Issue is the leading factor in the delay of the project.</t>
  </si>
  <si>
    <t>Local Authority</t>
  </si>
  <si>
    <t>Film facilities</t>
  </si>
  <si>
    <t>Woods</t>
  </si>
  <si>
    <t>Reason for the delay is not related to a Project or Delivery Risk.</t>
  </si>
  <si>
    <t>Larger than Town or Local Authority (e.g. Region)</t>
  </si>
  <si>
    <t xml:space="preserve">Concernt Hall </t>
  </si>
  <si>
    <t>Other / custom geography</t>
  </si>
  <si>
    <t>Dance hall</t>
  </si>
  <si>
    <t>Count</t>
  </si>
  <si>
    <t>PSI</t>
  </si>
  <si>
    <t>Project Number</t>
  </si>
  <si>
    <t>Place</t>
  </si>
  <si>
    <t>Project Name (excluding programme management)</t>
  </si>
  <si>
    <t>ToC Results Level</t>
  </si>
  <si>
    <t>Indicator</t>
  </si>
  <si>
    <t>Unit of measurement</t>
  </si>
  <si>
    <t>Definition</t>
  </si>
  <si>
    <t>Evidence</t>
  </si>
  <si>
    <t>Baseline Evidence</t>
  </si>
  <si>
    <t>Additional information required</t>
  </si>
  <si>
    <t>Level 3 - Intermediate Outcomes</t>
  </si>
  <si>
    <t>Scores of 1 to 5</t>
  </si>
  <si>
    <t>Every 12 months</t>
  </si>
  <si>
    <t>The self-assessment form asks the respondent to score themselves on:
•	Capacity and capability to deliver
•	Town leadership, vision and sense of place
•	Town’s accountability, collaborations and responsiveness
•	Town’s financial viability and ability to attract investment
Further guidance will accompany the reporting template.</t>
  </si>
  <si>
    <t>•	Monitoring form signed by the Section 151 Officer, confirming the scores</t>
  </si>
  <si>
    <t>•	Baseline scores submitted through Towns Fund Delivery Partner</t>
  </si>
  <si>
    <t>Level 4 - Outcomes</t>
  </si>
  <si>
    <r>
      <t xml:space="preserve"># of full-time equivalent (FTE) permanent jobs </t>
    </r>
    <r>
      <rPr>
        <b/>
        <sz val="11"/>
        <color theme="1"/>
        <rFont val="Calibri"/>
        <family val="2"/>
        <scheme val="minor"/>
      </rPr>
      <t>created</t>
    </r>
    <r>
      <rPr>
        <sz val="11"/>
        <color theme="1"/>
        <rFont val="Calibri"/>
        <family val="2"/>
        <scheme val="minor"/>
      </rPr>
      <t xml:space="preserve"> through the projects</t>
    </r>
  </si>
  <si>
    <r>
      <t xml:space="preserve">The total number of newly created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'Created' means it should not have existed with that employer before the intervention.
- Created jobs exclude those created solely to deliver the intervention (e.g. construction). 
- Permanent job means it should have an intended life expectancy of at least 12 months from the point at which it is created.</t>
    </r>
  </si>
  <si>
    <t>•	Monitoring form signed by the Section 151 Officer, confirming the job numbers created.
•	Payroll information on the new jobs provided by the employer, signed by the Section 151 Officer.
•	An anonymised list of the employees created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</si>
  <si>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All people counted should be categorised as per the following:
•	Sex: Male/Female/ Prefer not to say
•	Age: The following age categories should be used: 16-24/25-29/30-34/35-39/40-44/45-49/50-54/55-59/60-64/65+/Prefer not to say
•	Disability: “Do you consider yourself to have a disability?” Yes/No/Prefer not to say
•	Ethnicity: White/Mixed / Multiple ethnic groups/Asian / Asian British/Black / African / Caribbean / Black British/Other ethnic group/Prefer not to say</t>
  </si>
  <si>
    <r>
      <t xml:space="preserve"># of full-time equivalent (FTE) permanent jobs </t>
    </r>
    <r>
      <rPr>
        <b/>
        <sz val="11"/>
        <color theme="1"/>
        <rFont val="Calibri"/>
        <family val="2"/>
        <scheme val="minor"/>
      </rPr>
      <t>safeguarded</t>
    </r>
    <r>
      <rPr>
        <sz val="11"/>
        <color theme="1"/>
        <rFont val="Calibri"/>
        <family val="2"/>
        <scheme val="minor"/>
      </rPr>
      <t xml:space="preserve"> through the projects</t>
    </r>
  </si>
  <si>
    <r>
      <t xml:space="preserve">The total number of safeguarded full-time equivalent (FTE) permanent jobs as a </t>
    </r>
    <r>
      <rPr>
        <u/>
        <sz val="11"/>
        <color theme="1"/>
        <rFont val="Calibri"/>
        <family val="2"/>
        <scheme val="minor"/>
      </rPr>
      <t>direct</t>
    </r>
    <r>
      <rPr>
        <sz val="11"/>
        <color theme="1"/>
        <rFont val="Calibri"/>
        <family val="2"/>
        <scheme val="minor"/>
      </rPr>
      <t xml:space="preserve"> result of the intervention at predetermined employment sites. This includes both part-time and full-time jobs, which should be recorded relative to FTE (although please provide a breakdown of FT and PT numbers where this is applicable). FTE should be based on the standard full-time hours of the employer.
- Employment sites mean occupied newly developed commercial premises, the premises of supported enterprises, and any further education  space directly improved or constructed by the intervention.
- 'Safeguarded' means a permanent and paid job at risk prior to when support was provided and which the support will help the employer to retain. This includes sole traders and business owners.
- 'At risk' means it is forecast to be lost within 6 months.
- Safeguarded jobs exclude those created solely to deliver the intervention (e.g., construction). 
- Permanent job means it should have an intended life expectancy of at least 12 months from the point at which it is safeguarded.</t>
    </r>
  </si>
  <si>
    <t>•	Monitoring form signed by the Section 151 Officer, confirming the job numbers safeguarded.
•	Payroll information on the safeguarded jobs provided by the employer, signed by the Section 151 Officer.
•	An anonymised list of the employees safeguarded and their hours of work, signed by the Section 151 Officer.
•	Information about salary level may be provided
Examples of indirect monitoring evidence may include:
•	Based on common standards of employment rates per square metre of space/typical job densities.
•	Information from an employer about numbers employed
•	High level business survey
•	Information in an evaluation report.</t>
  </si>
  <si>
    <t>%</t>
  </si>
  <si>
    <r>
      <t xml:space="preserve">Footfall - Count of people within a given area over a given time e.g. total people in a month
YoY monthly % change - Percentage change compared to the same month the year previous
There may be town centres or high streets where multiple cameras are collecting footfall data. Depending on the location of cameras and their proximity to the intervention area either an average for the area or data from just one camera should be reported.
</t>
    </r>
    <r>
      <rPr>
        <b/>
        <sz val="11"/>
        <color theme="1"/>
        <rFont val="Calibri"/>
        <family val="2"/>
        <scheme val="minor"/>
      </rPr>
      <t>Please include in your M&amp;E plan if your town or high street has multiple footfall cameras so that we can decide, on  a case-by-case basis, the best way forward.</t>
    </r>
  </si>
  <si>
    <t xml:space="preserve">•	Monitoring form signed by the Section 151 Officer, confirming the metrics
•	Photo of counter(s) in situ – if applicable
•	Letterheaded document from data provider confirming time period of contract, methodology used and frequency of data collection
</t>
  </si>
  <si>
    <t>Report if any malfunctions in equipment or corruption/loss of data for certain time periods</t>
  </si>
  <si>
    <t>N/A</t>
  </si>
  <si>
    <t>*** ORIGINAL: ***</t>
  </si>
  <si>
    <t>*** NOT A VALID SELECTION - PLEASE SELECT A SPECIFIC INDICATOR ***</t>
  </si>
  <si>
    <t>Road traffic flows in corridors of interest (for road schemes)</t>
  </si>
  <si>
    <t>Vehicles per day</t>
  </si>
  <si>
    <t xml:space="preserve">DLUHC will only request this data where an LA already has access to it or intends to get access as part of their own ongoing monitoring activities. Where this is the case, DLUHC welcomes a discussion with the LA to understand the nature of the data and to agree a route forward that will strengthen the programme evaluation whilst also minimising the burden on the LA.
Please confirm in your M&amp;E plan where these indicators may be relevant to your projects so that we can ensure any potential issues with data collection are addressed. </t>
  </si>
  <si>
    <t>To be confirmed through discussions with DLUHC</t>
  </si>
  <si>
    <t>Travel times in the corridors of interest</t>
  </si>
  <si>
    <t>Minutes</t>
  </si>
  <si>
    <t>Patronage of the public transport system in the area of interest (for public transport schemes)</t>
  </si>
  <si>
    <t>Number of passengers</t>
  </si>
  <si>
    <t>Automatic / manual counts of pedestrians and cyclists (for active travel schemes)</t>
  </si>
  <si>
    <t>Number of pedestrians and cyclists</t>
  </si>
  <si>
    <t>Estimated carbon dioxide equivalent reductions as a result of support</t>
  </si>
  <si>
    <t>Tonnes</t>
  </si>
  <si>
    <t>Carbon dioxide equivalent (CO2e) covers a wide range of greenhouse gases (GHG) that have an
impact on climate change. Tonnes of carbon saved should be measured using BEIS Conversion
Factors (https://www.gov.uk/government/publications/greenhouse-gas-reporting-conversion-factors-2017) for calculating resulting primary energy savings.
The estimate is based on the amount of CO2e saved in a given year, i.e. a projection of estimated savings of either one year following project completion or the calendar year after project completion through a methodology agreed by project appraisers.</t>
  </si>
  <si>
    <t>•	Monitoring form signed by the Section 151 Officer and the Local Authority transport manager/ director confirming the metrics</t>
  </si>
  <si>
    <t>Change in air quality</t>
  </si>
  <si>
    <t>Dependent on pollutant – discuss with DLUHC</t>
  </si>
  <si>
    <t>Dependent on pollutant and existing collections and reporting stuctures – discuss with DLUHC</t>
  </si>
  <si>
    <t>•	Monitoring form signed by the Section 151 Officer and the Local Authority transport manager/ director, confirming the metrics
•	Photos of instruments in situ
•	Letterheaded document from installer/provider of equipment detailing pollutant measured and frequency of reporting</t>
  </si>
  <si>
    <t xml:space="preserve">Type of pollutant being measured
Report if any malfunctions in equipment or corruption/loss of data for certain time periods
</t>
  </si>
  <si>
    <t>*** NEW: ***</t>
  </si>
  <si>
    <t>Cycle flow</t>
  </si>
  <si>
    <t>Baseline, one and five years after scheme opening</t>
  </si>
  <si>
    <t>The number of cyclists over a set period of time (e.g. daily flows broken down into AM peak, interpeak and PM peak) along a specified length of cycleway.</t>
  </si>
  <si>
    <t>- Cycle count data
- Reports</t>
  </si>
  <si>
    <t>Cycle count data</t>
  </si>
  <si>
    <t>Pedestrian flow</t>
  </si>
  <si>
    <t>The number of pedestrians over a set period of time (e.g. daily flows broken down into AM peak, interpeak and PM peak) along a specified length of footway.</t>
  </si>
  <si>
    <t>- Pedestrian count data
- Reports</t>
  </si>
  <si>
    <t>Pedestrian count data</t>
  </si>
  <si>
    <t>Vehicle flow</t>
  </si>
  <si>
    <t>The number of vehicles over a set period of time (e.g. daily flows broken down into AM peak, interpeak and PM peak) along a specified length of carriageway or junction.</t>
  </si>
  <si>
    <t>- Traffic count data
- Reports</t>
  </si>
  <si>
    <t>Traffic count data</t>
  </si>
  <si>
    <t>Vehicle journey time</t>
  </si>
  <si>
    <t>Time (minutes)</t>
  </si>
  <si>
    <t>Total journey time between two specified points over a set period of time (e.g. average peak hour). Reported seperately for public transport where possible.</t>
  </si>
  <si>
    <t>- Journey time data
- Reports</t>
  </si>
  <si>
    <t>Journey time data</t>
  </si>
  <si>
    <t>Passenger numbers</t>
  </si>
  <si>
    <t>The number of public transport passengers on a specified service or through a public transport node (e.g. bus station, rail station) over a set period of time.</t>
  </si>
  <si>
    <t>- Passenger count data
- Reports</t>
  </si>
  <si>
    <t>Passenger count data</t>
  </si>
  <si>
    <t>Vehicle delays</t>
  </si>
  <si>
    <t>Total delay between two specified points or at junction approach over a set period of time (e.g. average peak hour). Reported seperately for public transport where possible.</t>
  </si>
  <si>
    <t>Public transport reliability</t>
  </si>
  <si>
    <t>Proportion of public transport arrivals at public transport node (e.g. bus stop, rail station) on time or within specified limit.</t>
  </si>
  <si>
    <t>- Bus arrival data
- Reports</t>
  </si>
  <si>
    <t>Bus arrival data</t>
  </si>
  <si>
    <t>User satisfaction (transport)</t>
  </si>
  <si>
    <t>Percentage of users surveyed who reported being "very satisfied" or "fairly satisfied" with their journey/the service.
The question and possible responses are as follows:
[Thinking about the most recent journey you made by [INSERT TRANSPORT MODE], how satisfied were you with your journey?
Very satisfied
Fairly satisfied
Neither satisfied nor dissatisfied
Fairly dissatistfied
Very dissatisfied]
The "users" could be using rail services, bus services, roads or "other" travel services (e.g., tram). However, the indicator should capture only one type of mode - other modes should be reported separately.
It should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</si>
  <si>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 Survey data
- Reports</t>
  </si>
  <si>
    <t>Baseline survey</t>
  </si>
  <si>
    <t>Air quality - NO2 concentrations</t>
  </si>
  <si>
    <t>Micrograms in each cubic metre of air (µg m-3)</t>
  </si>
  <si>
    <t>(Average) NO2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</si>
  <si>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 Air quality reports</t>
  </si>
  <si>
    <t>Current air quality reports</t>
  </si>
  <si>
    <t>Air quality - PM2.5 concentrations</t>
  </si>
  <si>
    <t>(Average) PM2.5 concentrations at sampling sites (e.g., properties) within the modelled area.
Measurements should be captured to reflect the modelled area and not just the vicinity of the scheme. If the scheme reroutes traffic from a congested road, the rerouting needs to be captured and that may not be local. The same sampling sites should be used between measurement periods.
Measurements should be compliant with the provisions set out in the Air Quality Standards Regulations - see: https://www.legislation.gov.uk/uksi/2010/1001/schedule/1/part/3/made
Measurements should be taken at comparable times between measurement periods.
Please note the additional information requirements in the final column.</t>
  </si>
  <si>
    <t>Usual method of travel to work: Car or Van</t>
  </si>
  <si>
    <t>The percentage of survey respondents, in employment, who state that they usually travel to work by car or van.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</si>
  <si>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Baseline survey data</t>
  </si>
  <si>
    <t>Usual method of travel to work: Motorbike, Moped, Scooter</t>
  </si>
  <si>
    <t>The percentage of survey respondents, in employment, who state that they usually travel to work by motorbike, moped or 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</si>
  <si>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Bicycle</t>
  </si>
  <si>
    <t>The percentage of survey respondents, in employment, who state that they usually travel to work by bicycle.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</si>
  <si>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Bus, Minibus or Coach</t>
  </si>
  <si>
    <t>The percentage of survey respondents, in employment, who state that they usually travel to work by bus, minibus or coach.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</si>
  <si>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Taxi</t>
  </si>
  <si>
    <t>The percentage of survey respondents, in employment, who state that they usually travel to work by taxi or minicab.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</si>
  <si>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Railway Train</t>
  </si>
  <si>
    <t>The percentage of survey respondents, in employment, who state that they usually travel to work by railway train.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</si>
  <si>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Underground Train, Metro, Light Railway, Tram</t>
  </si>
  <si>
    <t>The percentage of survey respondents, in employment, who state that they usually travel to work by underground train, metro, light railway or tram.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</si>
  <si>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Walk</t>
  </si>
  <si>
    <t>The percentage of survey respondents, in employment, who state that they usually travel to work by walking.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</si>
  <si>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E-Cycle, E-Scooter</t>
  </si>
  <si>
    <t>The percentage of survey respondents, in employment, who state that they usually travel to work by e-cycle or e-scooter.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</si>
  <si>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Usual method of travel to work: Other Way of Travelling</t>
  </si>
  <si>
    <t>The percentage of survey respondents, in employment, who state that they usually travel to work by "other" ways of travelling.
The question and possible responses are as follows:
[How do you usually travel to work?
Underground, metro, light rail, tram
Train
Bus, minibus or coach
Motorbike, moped or scooter
Car or van
Taxi/minicab
Bicycle
E-cycle or E-scooter
On foot
Other (specify)]
Only one method can be selected, which should relate to the longest part, by distance, of the respondent's usual journey to work.
The question applies to the main job, that is the job in which respondent usually works the most hours. If the respondent has two work places he/she visits regularly (2 consecutive days per week or more, etc), then the one visited most frequently is treated as the usual place of work. If both are visited with the same frequency the one furthest away from home is the usual place of work.
The following should be recorded as 'other': lorry, plane, works abroad.
It must be ensured that respondents are representative of the local population as a whole, in terms of age, sex, etc.
The sample should be large enough to enable accurate results based on the population size. There are tools (e.g., online) which can be used to calculate what a suitable sample size is for a given population. 
Where possible, the survey should track the same sample over time.</t>
  </si>
  <si>
    <t>Average travel time in minutes to reach nearest large employment centre (5000+ employees): Car</t>
  </si>
  <si>
    <t xml:space="preserve">The average minimum travel time (minutes) to the nearest large employment centre (5,000+ employees) by car,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https://www.gov.uk/government/publications/journey-time-statistics-guidance/journey-time-statistics-notes-and-definitions-2019 </t>
  </si>
  <si>
    <t>- Average travel time data
- Reports</t>
  </si>
  <si>
    <t>Average travel time data (minutes)</t>
  </si>
  <si>
    <t>Average travel time in minutes to reach nearest large employment centre (5000+ employees): Cycle</t>
  </si>
  <si>
    <t>The average minimum travel time (minutes) to the nearest large employment centre (5,000+ employees) by cycle,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https://www.gov.uk/government/publications/journey-time-statistics-guidance/journey-time-statistics-notes-and-definitions-2020</t>
  </si>
  <si>
    <t>Average travel time in minutes to reach nearest large employment centre (5000+ employees): Public Transport</t>
  </si>
  <si>
    <t>The average minimum travel time (minutes) to the nearest large employment centre (5,000+ employees) by public transport,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https://www.gov.uk/government/publications/journey-time-statistics-guidance/journey-time-statistics-notes-and-definitions-2021</t>
  </si>
  <si>
    <t>Average travel time in minutes to reach nearest large employment centre (5000+ employees): Walking</t>
  </si>
  <si>
    <t>The average minimum travel time (minutes) to the nearest large employment centre (5,000+ employees) by walking, averaged over an area.
The statistics are expected to be generated from journey times calculated using (typially commercial) software that uses information on road and path networks, traffic speeds and public transport timetables to calculate journey times to selected services.
The statistics should represent idealised journeys which are completed at the following times:
- a Tuesday in the second week October of the year to which they relate
- and during the ‘morning peak’ between 7am and 10am
For more information on the calculation, please see here: https://www.gov.uk/government/publications/journey-time-statistics-guidance/journey-time-statistics-notes-and-definitions-2022</t>
  </si>
  <si>
    <t>Public transport trips as a proportion of total trips per year</t>
  </si>
  <si>
    <t>The percentage of public transport trips per person per year.
Public transport modes include bus, rail, taxi/minicab and other public transports.
Private transport modes include car/van, walk, bicycle and other private transports.
The geography that the measurement relates to should remain consistent over time.</t>
  </si>
  <si>
    <t>Number of road traffic accidents</t>
  </si>
  <si>
    <t>The number of reported road traffic accidents within a specified geography, within the measurement period.
A road traffic accident involves personal injury occurring on the public highway (including footways) in which at least one road vehicle or a vehicle in collision with a pedestrian is involved and which becomes known to the police within 30 days of its occurrence. Damage-only accidents, with no human casualties or accidents on private roads or car parks should not be included.
The geography that the measurement relates to should remain consistent over time. Any changes to the length of road covered within the data (e.g., due to a new stretch of road being built) should be noted.</t>
  </si>
  <si>
    <t>- Road traffic accident data
- Reports</t>
  </si>
  <si>
    <t>Road traffic accident data</t>
  </si>
  <si>
    <t>Business investment</t>
  </si>
  <si>
    <t>£</t>
  </si>
  <si>
    <t>Baseline; one, two or three years after scheme opening (depending on scheme); and then five years after scheme opening</t>
  </si>
  <si>
    <t>The amount of tangible investment made by the private sector within a specified area over the measurement period.
Tangible means something physical, for example, buildings, machinery, fixtures and fittings, etc. It excludes financial investments such as stocks or bonds.
Investments should only be included in the measurement once there is a contractual commitment. Investments that have only been announced should not be included.
The area of measurement needs to be specified prior to the first measurement being taken, and this area should remain consistent over the lifetime of the programme.</t>
  </si>
  <si>
    <t>- Business investment data
- Reports</t>
  </si>
  <si>
    <t>Amount of business investment (£) before scheme is implemented</t>
  </si>
  <si>
    <t>Business sentiment</t>
  </si>
  <si>
    <t xml:space="preserve">The percentage of businesses surveyed that expect their overall performance to increase over the next 12 months.
This indicator aligns with the ONS's Business Insights and Conditions (BICS) survey. 
The question and possible responses are as follows:
[How do you expect your business's overall performance to change over the next 12 months?
Performance will increase
Performance will stay the same
Performance will decrease
Not sure]
Further information can be found here: https://www.ons.gov.uk/peoplepopulationandcommunity/healthandsocialcare/conditionsanddiseases/articles/businessimpactofcovid19surveyquestions/16mayto29may2022
The sample should be representative of the local business population and should remain constant over time, where possible.
The sample should be large enough to enable accurate results based on the population size. There are tools (e.g., online) which can be used to calculate what a suitable sample size is for a given population. </t>
  </si>
  <si>
    <t>Consumer spending</t>
  </si>
  <si>
    <t>The total amount of spending (£) on credit and debit cards at local businesses, during the measurement period, using data from card transactions.
To ensure comparability between measurement periods, the retailers and card providers included within the data should remain constant over time.</t>
  </si>
  <si>
    <t>- Spend data
- Reports</t>
  </si>
  <si>
    <t>Spend data</t>
  </si>
  <si>
    <t>Average occupancy rate of units or workspaces</t>
  </si>
  <si>
    <t>The average number of rented or used units/workspaces as a percentage of the total amount of functional available units and workspaces over a specified period of time.
Any units or workspaces that are out of order should be excluded from the calculation.</t>
  </si>
  <si>
    <t>- Occupancy rate data
- Reports</t>
  </si>
  <si>
    <t>Data on the occupancy rate before the scheme is implmented</t>
  </si>
  <si>
    <t>Vacancy rate of commercial units</t>
  </si>
  <si>
    <t>The percentage of commercial units within a specified area that were vacant at the time of measurement.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t>
  </si>
  <si>
    <t>- Vacancy rate data
- Reports</t>
  </si>
  <si>
    <t>Vacancy rate data</t>
  </si>
  <si>
    <t>Count of births of new enterprises</t>
  </si>
  <si>
    <t>The number of new enterprise (or "business") registrations (identified through registration of the administrative units, that is, VAT and PAYE) within a specified area and within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
The geography that the measurement relates to should remain the same over time.</t>
  </si>
  <si>
    <t>- Business population data
- Reports</t>
  </si>
  <si>
    <t>Business population data</t>
  </si>
  <si>
    <t>Count of active enterprises</t>
  </si>
  <si>
    <t>The number of enterprises that are considered active within a specified area during the measurement period.
Active means the enterprise had either turnover or employment at any time during the measurement period.
An enterprise can be defined as the smallest combination of legal units (based on Value Added Tax (VAT) and/or Pay As You Earn (PAYE) records) that is an organisational unit producing goods or services, which benefits from a certain degree of autonomy in decision-making. An enterprise carries out one or more activities at one or more locations. An enterprise may also be a sole legal unit.</t>
  </si>
  <si>
    <t>Number of enterprises receiving non-financial support</t>
  </si>
  <si>
    <t>The number of enterprises having received non-financial support, within a specified area and within the measurement period, with the intention of improving performance.
In this instance, an enterprise means a sole trader, micro business, small and medium-sized enterprise, or large business. It also includes social enterprises where these engage in economic activity.
Non-financial support means business advice, guidance, mentoring and training. This must involve some form of direct interaction with members of the enterprises, in other words it cannot be broadcasted advice.   
Improved performance means reductions in costs or increased turnover/profit. 
Support may be on-going but an enterprise should only be counted once across all reporting periods.</t>
  </si>
  <si>
    <t>- Number of businesses receiving support
- List of businesses receiving support (anonymised where necessary)
- Reports</t>
  </si>
  <si>
    <t>List of enterprises (anonymised where necessary) receiving non-financial support before scheme is implemented</t>
  </si>
  <si>
    <t>Number of major commercial planning applications granted</t>
  </si>
  <si>
    <t>The number of full planning applications granted for major commercial developments within a specified geographical area over the measurement period.
Commercial developments comprise: i) Offices, research and development, light industry; ii)  General industry, storage and warehousing; and iii) Retail and services.
An application constitutes a major development if the floorspace to be built is 1000 square metres or more, or where the site area is 1 hectare or more. Where a site above one hectare is subject to a change of use application, it should be coded under major development and not as a change of use.
A full application requires a site/block plan, design and access statement, location plan and other supporting information depending on the size of the development.
The geographical area should remain consistent over time.
The measurement period should remain consistent over time (e.g., quarter, yearly).</t>
  </si>
  <si>
    <t>- Planning application data
- Reports</t>
  </si>
  <si>
    <t>Planning application data before scheme is implemented</t>
  </si>
  <si>
    <t>Number of minor commercial planning applications granted</t>
  </si>
  <si>
    <t>The number of full planning applications granted for minor commercial development within a specified geographical area over the measurement period.
Commercial developments comprise: i) Offices, research and development, light industry; ii)  General industry, storage and warehousing; and iii) Retail and services.
A minor development is one where the floor space to be created is less than 1,000 square metres or where the site area is less than one hectare. 
A full application requires a site/block plan, design and access statement, location plan and other supporting information depending on the size of the development.
The geographical area should remain consistent over time.
The measurement period shouold remain consistent over time (e.g., quarter, yearly).</t>
  </si>
  <si>
    <t>Baseline, then every 6 months until agreed</t>
  </si>
  <si>
    <t>Footfall is the count of people (e.g., using electronic people counter) within a given area over a given time (e.g. total people in a month). Year-on-year % change means the percentage change in monthly footfall compared to the same month the year previous.</t>
  </si>
  <si>
    <t>- Footfall data
- Reports produced by data provider</t>
  </si>
  <si>
    <t>Footfall data</t>
  </si>
  <si>
    <t>Percentage of adults who are satisfied with their local area as a place to live</t>
  </si>
  <si>
    <t>Percentage of residents aged 16 or over surveyed who reported being "very satisfied" or "fairly satisfied" with their local area as a place to live.
The question wording is, "Overall, how satisfied or dissatisfied are you with your local area as a place to live?".
The response options are: "very satisfied", "fairly satisfied", "neither satisfied nor dissatisfied", "fairly dissatisfied" and "very dissatisfied".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</si>
  <si>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are likely to recommend the place to family or friends</t>
  </si>
  <si>
    <t>The percentage of visitors aged 16 or over surveyed who said they "definitely" would or "probably" would recommend the place to family or friends.
The question and possible responses are as follows:
[Based on your experiences during this visit, to what extent would you recommend DESTINATION as a
destination to friends and family?
Definitely
Probably
Neutral / Not Sure
Probably Not
Definitely Not]
Visitor means a person who is away from home and outside their usual environment, for general leisure, recreational or social purposes.
It should be ensured that respondents are representative of the visitor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</si>
  <si>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individuals who have engaged in civic participation in the last 12 months</t>
  </si>
  <si>
    <t>The percentage of respondents aged 16+ who took part in civic participation at least once in the 12 months prior to completing the survey.
The question and possible responses are as follows:
[In the last 12 months, have you done any of the following?
Contacted a local official such as local councillor, MP, government official, or mayor (excluding contact for personal issues such as housing repairs or contact through work)
Attended a public meeting or rally, taken part in a public demonstration or protest
Signed a paper petition or an online/e-petition
None of the above]
It should be ensured that respondents are representative of the visitor population as a whole, in terms of age, sex,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and at approximately the same time each period (e.g., every December).
Where possible, the survey should track the same sample over time.</t>
  </si>
  <si>
    <t>Vacancy rate of residential units</t>
  </si>
  <si>
    <t xml:space="preserve">The proportion of residential units within a specified area that are vacant at the time of measurement.
Residential unit means a dwelling unit for residential use and occupancy, and includes the structure or part of a structure that is used as a home, residence, or sleeping place by one person who maintains a household or two or more persons who maintain a common household.
Vacant means that the unit is not occupied and is empty.
The geography that the measurement relates to should remain the same over time.
The time at which the measurement is made should be regular (e.g., at 6-monthly intervals) and consistent (e.g., on the first day of the calendar month), where possible.
</t>
  </si>
  <si>
    <t>Number of people using a new/improved public facility</t>
  </si>
  <si>
    <t>The number of people using a public facility, that has been created or improved (at least in part) using government funding, over a specified measurement period.
A public facility is a building or outdoor space that is open to the general public and is intended for a particular purpose or activity. For example, a civic centre, public library, or sports pitch. It does not include offices or hotels, for example, where access is limited to specific individuals.
The measurement period should remain consistent over time (e.g., 6 months periods).</t>
  </si>
  <si>
    <t>- Usage data
- Reports</t>
  </si>
  <si>
    <t>Number of people using facility before scheme is implemented</t>
  </si>
  <si>
    <t>Percentage of customers/visitors/users who report a positive experience</t>
  </si>
  <si>
    <t>The percentage of people aged 16 or over surveyed who said they "definitely" would or "probably" would recommend a specified service, facility or location to family or friends.
A "service", "facility" or "location" can include almost anything, but it should refer to a single, easily identifiable offer. It could include, for example, public Wi-Fi, a museum, a park or shopping centre.
The question and possible responses are as follows:
[Based on your experiences of using [NAME OF SERVICE/FACILITY/LOCATION], to what extent would you recommend it to friends and family?
Definitely
Probably
Neutral / Not Sure
Probably Not
Definitely Not]
It should be ensured that respondents are representative of the population of interest - which could be, e.g., customers, visitors or users -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t>
  </si>
  <si>
    <t>Percentage of residents who report a sense of belonging in their local area</t>
  </si>
  <si>
    <t>The percentage of residents aged 16 or over who, when surveyed, responded "strongly agree" or "agree" that they feel a sense of belonging within their local area.
The question and possible responses are as follows:
[Please indicate to what extent you agree or disagree with the following statement: "I feel a sense of belonging within the area that I live"
Strongly agree
Agree
Neither agree nor disagree
Disagree
Strongly disagree]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</si>
  <si>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residents who report feeling safe in their local area</t>
  </si>
  <si>
    <t>The percentage of residents aged 16 or over who, when surveyed, reported feeling "very safe" or "fairly safe" in their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</si>
  <si>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visitors who report feeling safe in the local area</t>
  </si>
  <si>
    <t>The percentage of adults aged 16 or over visiting the area outside their home who, when surveyed, reported feeling "very safe" or "fairly safe" in the local area.
The question and possible responses are as follows:
[Thinking of your personal safety, how safe or unsafe would you feel walking on your own in [INSERT NAME OF LOCAL TOWN/AREA]?
Very safe
Fairly safe
Fairly unsafe
Very unsafe]
It should be ensured that respondents are representative of the visitor population, in terms of age, sex, general health, purpose of visit, etc.
The sample should be large enough to enable accurate results based on the population size. There are tools (e.g., online) which can be used to calculate what a suitable sample size is for a given population. 
Visitor means a person who is away from home and outside their usual environment, for general leisure, recreational or social purposes.
Each round of the survey should be carried out over a discrete time period (e.g., a two-week period).</t>
  </si>
  <si>
    <t>Number of crimes reported</t>
  </si>
  <si>
    <t>The number of total crimes recorded by the police within a specified geography over the measurement period.
The number reported should include all types of crime. If you wish to submit data on a specific type of crime then please do this separately.
The geography and measurement period should remain consistent over time.</t>
  </si>
  <si>
    <t>- Crime data
- Reports</t>
  </si>
  <si>
    <t>Police crime data</t>
  </si>
  <si>
    <t>Number of anti-social behaviour crimes recorded</t>
  </si>
  <si>
    <t>The number of anti-social behaviour crimes recorded by the police within a specified geography over the measurement period.
Anti-social behaviour is defined as 'behaviour by a person which causes, or is likely to cause, harassment, alarm or distress to persons not of the same household as the person'. There are three categories of antisocial behaviours: personal, nauisance and environmental.
The geography and measurement period should remain consistent over time.</t>
  </si>
  <si>
    <t>Number of day visitors</t>
  </si>
  <si>
    <t>The number of same-day visitors to a place within a distinct time period.
A same-day visitor is someone who spends at least 3 hours in a given area away from home outside their usual environment for general leisure, recreational and social purposes, and does not spend the night in a collective or private accommodation in the area visited.
The collection method (e.g., survey) and measurement period (e.g., weekend) should remain consistent between reporting periods.</t>
  </si>
  <si>
    <t>- Visitor data
- Reports</t>
  </si>
  <si>
    <t>Visitor data</t>
  </si>
  <si>
    <t>Number of residential/domestic units upgraded to EPC rating C or above</t>
  </si>
  <si>
    <t>The number of residential units that have been upgraded to EPC rating C or above.
Residential unit means a dwelling unit for residential use and occupancy, and includes the structure or part of a structure that is used as a home, residence, or sleeping place by one person who maintains a household or two or more persons who maintain a common household.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that the unit previously had an EPC rating that was lower than C.</t>
  </si>
  <si>
    <t>- EPCs
- Reports</t>
  </si>
  <si>
    <t>Existing EPC ratings</t>
  </si>
  <si>
    <t>Number of non-residential/domestic units upgraded to EPC rating C or above</t>
  </si>
  <si>
    <t>The number of non-residential units that have been upgraded to EPC rating C or above.
Non-residential units are proprieties which are not used for human inhabitation, examples are churches, shopping centres, offices, hospitals.
An EPC (Energy Performance Certificate) is a colour-coded report that ranks a property on a scale of 1-100. It’s broken down into ‘Energy Efficiency Rating’ and ‘Environmental Impact (CO2) Rating’. The scales go from dark green A (92-100) down to red G (1-20), with A being the most energy efficient and environmentally friendly and G being the least energy efficient and environmentally friendly (higher CO2 emissions). The category C entails ratings from 69 to 80.
Upgraded means the unit previously had an EPC rating that was lower than C.</t>
  </si>
  <si>
    <t>Number of visitors/audience members to cultural venues</t>
  </si>
  <si>
    <t>The number of visitor admissions / audience members to cultural venues within the local area during the measurement period (as recorded by the venues).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count of attendance should be based on tickets / entry figures, where applicable. 
The duration of the measurement period should remain consistent across reporting periods.</t>
  </si>
  <si>
    <t>Percentage of the local poulation engaged with cultural and heritage activities</t>
  </si>
  <si>
    <t xml:space="preserve">% </t>
  </si>
  <si>
    <t>The % engagement in cultural opportunities in the local area during the last 12 months. Engagement can include physical and digital engagement. The Participation Survey Annex C provides further guidance on activities that would qualify as being 'engaged'. See https://www.gov.uk/government/statistics/participation-survey-october-to-december-2021-report/participation-survey-october-to-december-2021-main-report#annex-c---list-of-questions-asked-for-each-activity-culture 
The question and possible responses are as follows:
[In the last 12 months have you attended any culture events in the local area, either in person or virtually? This could include live music events, art exhibitions, cinema, theatre, comedy, dance events, festivals and carnivals, or other cultural activities.
Yes
No]
The sample should be large enough to enable accurate results based on the population size. There are tools online which can be used to calculate what a suitable sample size is for a given population.   
It must be ensured that respondents are representative of the local population as a whole, in terms of age, sex, etc.
Cultural activities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t>
  </si>
  <si>
    <t>Number of cultural events</t>
  </si>
  <si>
    <t xml:space="preserve">The number of cultural events taking place within the local area during the measurement period.
An event should refer to planned activities. 
Cultural events include those related to: (1) Film, TV, Music, Radio (2) Heritage (3) Arts, Museums and Libraries
What is classed as the 'local area' where events are recorded should remain consistent throughout the collection e.g. should not include/ exclude events in neighbouring locations which were excluded/included in previous returns.
The duration of the measurement period should remain consistent across reporting periods.
</t>
  </si>
  <si>
    <t>- Event numbers data
- Reports
- Promotional material from events</t>
  </si>
  <si>
    <t>List of existing events by year</t>
  </si>
  <si>
    <t>Audience numbers for cultural events</t>
  </si>
  <si>
    <t>The number of people attending cultural events during the measurement period.
An event should refer to planned activities. 
The count of attendance should be based on tickets / entry figures, where applicable. 
Cultural events include those related to: (1) Film, TV, Music, Radio (2) Heritage (3) Arts, Museums and Libraries
The sample of venues where audience numbers are tracked should remain the same over time, unless newly established venues are created during the measurement period which can be included.
The method for counting attendance and the duration of the measurement period should remain consistent across reporting periods.</t>
  </si>
  <si>
    <t>- Audience numbers data
- Reports</t>
  </si>
  <si>
    <t>Audience numbers data</t>
  </si>
  <si>
    <t>Total visitor spend at cultural venues</t>
  </si>
  <si>
    <t>Total visitor spend at cultural venues during the measurement period (actual spend at venues only - it should not include induced or second order spend). 
For example, credit card transaction data could be used to understand levels/trends in consumer spending at cultural venues, or gross revenue as recorded by venues. If gross revenue is used other sources of revenue should be excluded to ensure only visitor spend is captured.
Only one method to estimate consumer spending should be used and this should remain consistent for all data collection periods.
Cultural venues include those related to: (1) Film, TV, Music, Radio (2) Heritage (3) Arts, Museums and Libraries.
Where possible, ensure all major cultural venues are included and tracked. 
The sample of venues tracked should remain the same over time, unless newly established venues are created during the measurement period which can be included. 
The duration of the measurement period should remain consistent across reporting periods.</t>
  </si>
  <si>
    <t>Average (mean) life satisfaction ratings</t>
  </si>
  <si>
    <t>Mean rating (0-10)</t>
  </si>
  <si>
    <t>The average (mean) rating of life satisfaction amongst survey respondents within a specified geography over the measurement period.
The question wording is as follows:
[I’d like you to give an answer on a scale of 0 to 10, where 0 is “not at all” and 10 is “completely”. There are no right or wrong answers. Overall, how satisfied are with your life nowadays?"]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</si>
  <si>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worthwhile ratings</t>
  </si>
  <si>
    <t>The average (mean) rating that life is worthwhile amongst survey respondents within a specified geography over the measurement period.
The question wording is as follows:
[I’d like you to give an answer on a scale of 0 to 10, where 0 is “not at all” and 10 is “completely”. There are no right or wrong answers. Overall, to what extent do you feel that the things you do in your life are worthwhile?"]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</si>
  <si>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happiness ratings</t>
  </si>
  <si>
    <t>The average (mean) rating of happiness amongst survey respondents within a specified geography over the measurement period.
The question wording is as follows:
[I’d like you to give an answer on a scale of 0 to 10, where 0 is “not at all” and 10 is “completely”. There are no right or wrong answers. Overall, how happy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</si>
  <si>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Average (mean) anxiety ratings</t>
  </si>
  <si>
    <t>The average (mean) rating of anxiety amongst survey respondents within a specified geogrpahy over the measurement period.
The question wording is as follows:
[I’d like you to give an answer on a scale of 0 to 10, where 0 is “not at all” and 10 is “completely”. There are no right or wrong answers. On a scale where 0 is "not at all anxious" and 10 is "completely anxious", overall, how anxious did you feel yesterday?"]
It should be ensured that respondents are representative of the local population as a whole, in terms of age, sex, general health, household composition, etc.
The sample should be large enough to enable accurate results based on the population size. There are tools (e.g., online) which can be used to calculate what a suitable sample size is for a given population. 
Each round of the survey should be carried out over a discrete time period (e.g., a two-week period).
Where possible, the survey should track the same sample over time.</t>
  </si>
  <si>
    <t>Percentage of adults who are considered "active"</t>
  </si>
  <si>
    <t>The percentage of survey respondents aged 16 and over, within a specified geography (e.g., town), doing at least 150 moderate intensity equivalent (MIE) minutes physical activity per week in bouts of 10 minutes or more in the previous 28 days.
The question and possible responses are as follows:
[On average, how much time per week do you spend doing physical activity which is sufficiently intense to raise your breathing rate?
Less than 30 minutes
Between 30 minutes and 2hr 30mins
More than 2hr 30mins]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</si>
  <si>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Percentage of children and young people who are considered "active"</t>
  </si>
  <si>
    <t>The percentage of children aged 5-16, within a specified geography (e.g., town), that meet the UK Chief Medical Officers' (CMOs') recommendations for physical activity (an average of at least 60 minutes moderate-vigorous intensity activity per day across the week).
The question and possible responses are as follows:
[On average, how much timer per day do you spend doing physical activity which is sufficiently intense to raise your breathing rate?
Less than 30 minutes
Between 30 minutes and 1 hour
More than 1 hour]
The sample should be large enough to enable accurate results based on the population size. There are tools (e.g., online) which can be used to calculate what a suitable sample size is for a given population.   
It must be ensured that respondents are representative of the local population as a whole, in terms of age, sex, etc.
The geography and measurement period should remain consistent across reporting periods.</t>
  </si>
  <si>
    <t>Number of students enrolling in Further Education courses</t>
  </si>
  <si>
    <t>The number of students enrolling in Further Education (FE) courses at a specific institute/provider or within a specified geography (e.g. local authority) over the measurement period (e.g. academic year).
FE includes any study after secondary education that’s not part of Higher Education (that is, not taken as part of an undergraduate or graduate degree).
Where possible, the institute/provider or geography, and the measurement period, should remain consistent across reporting periods.</t>
  </si>
  <si>
    <t>- Data from FE institute
- Report from FE institute</t>
  </si>
  <si>
    <t>Student enrolment data from FE institutes</t>
  </si>
  <si>
    <t>Number of students enrolling in Higher Education courses</t>
  </si>
  <si>
    <t>The number of students enrolling in Higher Education (HE) courses at a specific institute/provider or within a specified geography (e.g. local authority) over the measurement period (e.g. academic year).
Higher Education (HE) is education at a higher level than secondary school. This is usually provided in form of undergraduate or graduate degree in distinct institutions such as universities.
Where possible, the institute/provider or geography, and the measurement period, should remain consistent across reporting periods.</t>
  </si>
  <si>
    <t>- Data from HE institute
- Report from HE institute</t>
  </si>
  <si>
    <t>Student enrolment data from HE institutes</t>
  </si>
  <si>
    <t>Number of students completing Further Education courses</t>
  </si>
  <si>
    <t>The number of students completing Further Education (FE) courses at a specific institute/provider or within a specified geography (e.g. local authority) over the measurement period (e.g. academic year).
Further Education includes any study after secondary education that’s not part of Higher Education (that is, not taken as part of an undergraduate or graduate degree).
Completion means that the student has finished all required elements of the course and has been awarded a qualification.
Where possible, the institute/provider or geography, and the measurement period, should remain consistent across reporting periods.</t>
  </si>
  <si>
    <t>Number of students completing Higher Education courses</t>
  </si>
  <si>
    <t>The number of students completing Higher Education (HE) courses at a specific institute/provider or within a specified geography (e.g. local authority) over the measurement period (e.g. academic year).
Higher Education (also called post-secondary education, third-level or tertiary education) is tertiary education leading to award of an academic degree.
Completion means that the student has finished all required elements of the course and has been awarded a qualification.
Where possible, the institute/provider or geography, and the measurement period, should remain consistent across reporting periods.</t>
  </si>
  <si>
    <t># of temporary FT jobs supported during project implementation</t>
  </si>
  <si>
    <t>Every 6 months</t>
  </si>
  <si>
    <t>The total number of individuals employed to deliver the investment (over the whole project period)
- Individuals employed means unique individuals who were employed for a period of time to deliver the project. These individuals cannot be counted more than once.
- Delivery means construction, coordination, managing, and other work related to the successful implementation of the project</t>
  </si>
  <si>
    <t>•	Monitoring form signed by the Section 151 Officer, confirming the job numbers created</t>
  </si>
  <si>
    <t># of projects successfully completed</t>
  </si>
  <si>
    <t xml:space="preserve">The number of individual projects completed in the last 6 month period
- Completed means that all project activities have been completed and all further contractual obligations have been met </t>
  </si>
  <si>
    <t>•	Monitoring form signed by the Section 151 Officer, confirming completion of individual projects
•	Photographic evidence of completed projects</t>
  </si>
  <si>
    <t>% of projects completed within budget</t>
  </si>
  <si>
    <t>The percentage of individual projects completed in the last 6 month period that cost less than, or equal to, their budget (from FBC or similar)
- Completed means that all project activities have been completed and all further contractual obligations have been met</t>
  </si>
  <si>
    <t>•	Monitoring form signed by the Section 151 Officer, confirming total spend for individual projects</t>
  </si>
  <si>
    <t>% of projects completed on time</t>
  </si>
  <si>
    <t>The percentage of individual projects completed in the last 6 month period that were completed earlier than, or on, the completion date as stated in contracts.
- Completed means that all project activities have been completed and all further contractual obligations have been met</t>
  </si>
  <si>
    <t>•	Monitoring form signed by the Section 151 Officer, confirming the completion dates of individual projects
•	Contracts</t>
  </si>
  <si>
    <t>Staff in economic development team in council</t>
  </si>
  <si>
    <t>FTE</t>
  </si>
  <si>
    <t>The total FTE of paid staff within the economic development team in the council (not just those working on TD/FHSF)
- 'Employed' means full-time or part-time contracted staff - total labour hours
- This will help us understand whether TD/FHSF activities have led to changes in councils’ capability and capacity over time</t>
  </si>
  <si>
    <t>•	Monitoring form signed by the Section 151 Officer, confirming the number of staff</t>
  </si>
  <si>
    <t>£ budgeted for economic development team and functions</t>
  </si>
  <si>
    <t>The total amount (£) budgeted for the council's economic development team and its associated functions (not just TD/FHSF)
- 'Budgeted' means the amount of money allocated in the council's latest budget estimates
- This will help us understand whether TD/FHSF activities have led to changes in councils’ capability and capacity over time</t>
  </si>
  <si>
    <t>•	Monitoring form signed by the Section 151 Officer, confirming the budget
•	Copy of signed-off accounts</t>
  </si>
  <si>
    <t># of new public transport routes</t>
  </si>
  <si>
    <t>Number of routes</t>
  </si>
  <si>
    <t>Number of new public transport routes completed
- new means that the public transport route did not exist before the intervention. Extensions of public routes can count as new public transport routes.
- completed means that the public transport route is operational and available for public use
- Report on type of transport route (rail, tram, bus)</t>
  </si>
  <si>
    <t>•	Service map
•	Photographs of new route
•	Monitoring form signed by the Local Authority transport manager/ director, confirming the metrics
•	From scale plans and visual inspection on completion and tender documents</t>
  </si>
  <si>
    <t>Type of public transport:
•	Tram
•	Bus
•	Train
•	Other</t>
  </si>
  <si>
    <t># of transport nodes with new multimodal connection points</t>
  </si>
  <si>
    <t>Number of transport nodes</t>
  </si>
  <si>
    <t>Number of public transport nodes with new multimodal connection points
- Transport nodes means train stations, bus terminal, airports, and ports.
- Multimodal connection points means any park and ride facilities, bike and ride facilities (such as creating a  bicycle shelter or parking facilities), public bicycle pick-up points, and facilities for the recharging of electric bike and car-sharing points at public transport or train stations. This can also include improved connecting points between public transport and rail services. Each of these improvements can only be counted once per public transport station.
- New means any connection point that did not exist before project
- completed means the connection point is fully operational and available for public use
- Report on type of multimodal connection</t>
  </si>
  <si>
    <t>•	Photographic evidence of installations
•	Location maps
•	Verification of commissioning of electric vehicle charge points.
•	From scale plans and visual inspection on completion and tender documents
•	Monitoring form signed by the Local Authority transport manager/ director, confirming the metrics.</t>
  </si>
  <si>
    <t>Type of connection point:
•	Park and ride facilities
•	bike and ride facilities (such as creating a  bicycle shelter or parking facilities), 
•	public bicycle pick-up points
•	facilities for the recharging of electric bike 
•	car-sharing points</t>
  </si>
  <si>
    <t># of improved public transport routes</t>
  </si>
  <si>
    <t>Number of public transport routes with improvements completed
- Improvements mean increase in service frequency, better rollingstock/busses, faster connections.
- completed means that the public transport route is operational and available for public use
- Report on type of transport route (rail, tram, bus)</t>
  </si>
  <si>
    <t>•	Service map
•	Photographs of improved route (Before and after)
•	From scale plans and visual inspection on completion and tender documents
•	Monitoring form signed by the Local Authority transport manager/ directorr, confirming the metrics.</t>
  </si>
  <si>
    <t>Total length of new cycle ways</t>
  </si>
  <si>
    <t>Km of cycle way</t>
  </si>
  <si>
    <t>The km of new cycle ways completed
- New means the cycle path has been built where there was no cycle path before. Constructing cycle paths on existing roads does still count as a new cycle way.
- completed means the cycle path is fully operational and open to the public</t>
  </si>
  <si>
    <t>•	Monitoring form signed by the Local Authority transport manager/ director, confirming the metrics.
•	From scale plans and visual inspection on completion and tender documents
Photographic evidence of cycleway
•	Reported via highways colleagues based on the agreed business case approved for the scheme.</t>
  </si>
  <si>
    <t>·    Photographs or maps of area before new route was developed</t>
  </si>
  <si>
    <t>Total length of improved cycle ways</t>
  </si>
  <si>
    <t>The km of cycle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</si>
  <si>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Total length of new pedestrian paths</t>
  </si>
  <si>
    <t>Km of pedestrian way</t>
  </si>
  <si>
    <t>The km of new pedestrian ways completed
- New means the pedestrian way has been built where there was no pedestrian way before. Constructing new pedestrian ways on existing roads does still count as a new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</si>
  <si>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	Reported via highways colleagues based on the agreed business case approved for the scheme.</t>
  </si>
  <si>
    <t>Total length of pedestrian paths improved</t>
  </si>
  <si>
    <t>The km of pedestrian ways with improvements completed
- Improved means the capacity or quality of the pedestrian (including beautification and illumination) was improved. This excludes routine maintenance of pedestrian ways.
- completed means the pedestrian way is fully operational and open to the public</t>
  </si>
  <si>
    <t>•	Monitoring form signed by the Local Authority transport manager/ director, confirming the metrics.
•	From scale plans and visual inspection on completion and tender documents
•	Photographic evidence of pedestrian way (Before and after)
•	Reported via highways colleagues based on the agreed business case approved for the scheme.</t>
  </si>
  <si>
    <t>·    Photographs of route before improvements</t>
  </si>
  <si>
    <t>Total length of newly built roads</t>
  </si>
  <si>
    <t>Km of road</t>
  </si>
  <si>
    <t>The km of new roads completed
- New means the road is has been built where there was no road before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</si>
  <si>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	Reported via highways colleagues based on the agreed business case approved for the scheme.</t>
  </si>
  <si>
    <t>Total length of resurfaced/improved road</t>
  </si>
  <si>
    <t>The km of roads with improvements completed
- Improved means the capacity or quality of the road (including safety standards and illumination) was improved. This excludes routine maintenance of roads.
- completed means the road is fully operational and open to the public</t>
  </si>
  <si>
    <t>•	Monitoring form signed by the Local Authority transport manager/ director, confirming the metrics.
•	From scale plans and visual inspection on completion and tender documents
•	Photographic evidence of road (Before and after)
•	Reported via highways colleagues based on the agreed business case approved for the scheme.</t>
  </si>
  <si>
    <t>Total length of roads converted to cycling or pedestrian ways</t>
  </si>
  <si>
    <t>The length of existing roads conversion to cycle paths or pedestrian ways exclusively completed. 
- Exclusive means that motorised vehicles are no longer able to use way. 
- completed means the pedestrian/cycle way is fully operational and open to the public</t>
  </si>
  <si>
    <t>•	Monitoring form signed by the Local Authority transport manager/ director, confirming the metrics.
•	From scale plans and visual inspection on completion and tender documents
•	Photographic evidence of pedestrian way/cycle way (Before and after)
•	Reported via highways colleagues based on the agreed business case approved for the scheme.</t>
  </si>
  <si>
    <t>·    Photographs of route before conversion</t>
  </si>
  <si>
    <t># of alternative fuel charging/re-fuelling points</t>
  </si>
  <si>
    <t>Number charging points</t>
  </si>
  <si>
    <t>The number of alternative fuel charging/re-fuelling points completed
- Alternative fuel charging/re-fuelling points mean LPG, natural gas including biomethane, electricity, biofuels (liquid) and hydrogen.
- completed means the point is fully operational and available for public use</t>
  </si>
  <si>
    <t>•	Photographic evidence of installations
•	Location maps
•	Verification of commissioning of electric vehicle charge points.
•	From scale plans and visual inspection on completion and tender documents
•	Monitoring form signed by the town coordinator, confirming the metrics.
•	Data from charge events demonstrating usage electric vehicle charge points.
 Refuelling data from alternative fuel refuelling sites.</t>
  </si>
  <si>
    <t>·    Photographs if infrastructure did not exist previously</t>
  </si>
  <si>
    <t>Type of fuel point:
•	LPG
•	natural gas including biomethane
•	electricity
•	biofuels (liquid) 
•	hydrogen.</t>
  </si>
  <si>
    <t># of new or improved car parking spaces</t>
  </si>
  <si>
    <t>Number of parking spaces</t>
  </si>
  <si>
    <t>The number of new or improved parking spaces completed
- Improved means the quality of the parking spaces (including safety standards and illumination) was improved
- New means there wasn't an existing car parking space on the land before
- Completed means the car parking is fully operational and open to the public</t>
  </si>
  <si>
    <t>•	Monitoring form signed by the Section 151 Officer and Local Authority transport manager/ director, confirming the numbers
•	Photographic evidence of car parking spaces (before and after)</t>
  </si>
  <si>
    <t>·    Photographs of land before parking spaces were created or improved</t>
  </si>
  <si>
    <t>Type of parking space:
•	Standard
•	Disabled
•	Parent and Child</t>
  </si>
  <si>
    <t>% of 5G coverage in town</t>
  </si>
  <si>
    <t>% of land coverage</t>
  </si>
  <si>
    <t>The percentage of land area with 5G coverage within the town area
- 5G means 5G as defined by the International Telecoms Union (https://www.itu.int/en/ITU-D/Statistics/Documents/events/egti2020/EGTI2020_5GIndicator_BackgroundDocument.pdf)
- Coverage is defined as the land area with 5G signal
- Town area means the area of the town as demarcated by the Towns Fund</t>
  </si>
  <si>
    <t xml:space="preserve">•	GSMA coverage maps </t>
  </si>
  <si>
    <t>·    GSMA coverage maps before project</t>
  </si>
  <si>
    <t>% of Wi-fi coverage in town</t>
  </si>
  <si>
    <t>The percentage of land area with wifi coverage within the town area
- Coverage is defined as the land area with wifi signal
- Town area means the area of the town as demarcated by the Towns Fund</t>
  </si>
  <si>
    <t># of additional enterprises with broadband access of at least 30mbps</t>
  </si>
  <si>
    <t>Number of businesses</t>
  </si>
  <si>
    <t>The number of additional enterprises with broadband access of at least 30mbps
- Enterprise means a sole trader, micro business, small and medium-sized enterprise, or large business. It also includes social enterprises where these engage in economic activity
- Access means businesses now have the option to access broadband of at least 30mbps (average), where this was not previously the case.</t>
  </si>
  <si>
    <t>•	Monitoring form signed by the relevant local authority manager/ director, confirming the metrics.
•	Report from service providers
•	Service maps</t>
  </si>
  <si>
    <t>·    Number of enterprises with connections before project</t>
  </si>
  <si>
    <t># of additional residential units with broadband access of at least 30mbps</t>
  </si>
  <si>
    <t>Number of residential units</t>
  </si>
  <si>
    <t>The number of additional residential units with broadband access of at least 30mbps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Access means businesses now have the option to access broadband of at least 30mbps (average), where this was not previously the case.
* https://www.legislation.gov.uk/uksi/1987/764/schedule/made</t>
  </si>
  <si>
    <t>·    Number of residential units with broadband access of at least 30mbps before intervention</t>
  </si>
  <si>
    <t># of residential units provided</t>
  </si>
  <si>
    <t>Number of units</t>
  </si>
  <si>
    <t>The number of completed new residential units.
- New means to any residential unit occupying a space that was not a housing unit before the project. This could refer to newly built units or units developed out of repurposed floor space (Retail or commercial to residential conversions)
- completed refers to physical completion of the individual unit, or, in the case of flats, on physical completion of the block and space is ready for occupancy
- Housing unit refers to one discrete housing unit (e.g. house, flat, live/work), regardless of size, as per The Town and Country Planning (Use Classes) Order 1987*, Class C3.
* https://www.legislation.gov.uk/uksi/1987/764/schedule/made</t>
  </si>
  <si>
    <t>•	Monitoring form signed by the local authority urban regeneration manager/ director (or equivalent), confirming the numbers.
•	This may be on council tax registration or builder’s practical completion or sale
•	local authority report confirming number of houses built 
•	Information about addresses and the actual houses that are being reported as attributable.
•	Confirmation from Homes England
•	Photographic evidence of new units.</t>
  </si>
  <si>
    <t>·    Photographs of site before project</t>
  </si>
  <si>
    <t>Number of improved cultural facilities</t>
  </si>
  <si>
    <t>Number of facilities</t>
  </si>
  <si>
    <r>
      <t xml:space="preserve">The number of cultural facilities with improvements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space is ready for occupancy immediately
* https://www.legislation.gov.uk/uksi/1987/764/schedule/made</t>
    </r>
  </si>
  <si>
    <t>•	Monitoring form signed by the local authority urban regeneration manager/ director (or equivalent) , confirming the metrics.
•	Address of premises including postcode.
•	As built drawings showing floor space.
•	Photographs of facilities</t>
  </si>
  <si>
    <t>Type of cultural facility:
•	museums
•	arts venues
•	exhibition centres 
•	theatres
•	libraries
•	film facilities
•	concert hall
•	dance hall
•	Other</t>
  </si>
  <si>
    <t># of derelict buildings refurbished</t>
  </si>
  <si>
    <t>Number of buildings</t>
  </si>
  <si>
    <t>The number of derelict buildings refurbished to a usable state
- Derelict building means a building that is derelict is empty and in a bad state of repair because it has not been used or lived in for a long time.
- Refurbished means repairing and renovating the building
- Usable state means the building meets local and national fit for use standards and is ready for occupancy immediately</t>
  </si>
  <si>
    <t>•	Monitoring form signed by the local authority urban regeneration manager/ director (or equivalent) , confirming the metrics.
•	Address of premises including postcode.
•	As built drawings showing floor space.
•	Photographs of buildings</t>
  </si>
  <si>
    <t>·    Photographs of buildings before project</t>
  </si>
  <si>
    <t># of heritage buildings renovated/restored</t>
  </si>
  <si>
    <r>
      <t xml:space="preserve">The number of heritage buildings with renovations and restoration completed
- Heritage building means any building on the National Heritage List for England (NHLE) 
- Renovations and restoration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centres.
- Completed means physical completion of the renovations/restorations and the space is ready for occupancy immediately</t>
    </r>
  </si>
  <si>
    <t>•	Monitoring form signed by the local authority urban regeneration manager/ director (or equivalent) , confirming the metrics.
•	Address of premises including postcode.
•	As built drawings showing floor space.
•	Photographs of buildings
•	Listing on List of Buildings of Special Architectural or Historic Interest</t>
  </si>
  <si>
    <t># of residential units improved/refurbished</t>
  </si>
  <si>
    <t>Number units</t>
  </si>
  <si>
    <t>The number of housing units with material changes completed.
- Material changes means substantive changes including, but are not limited to, use of improved building materials and insulation, upgraded heating, and improved fittings and aesthetics.  
- Completed means physical completion of the individual unit, or, in the case of flats, on physical completion of the block and space is ready for occupancy immediately
- Residential unit means one discrete housing unit (e.g., house, flat, live/work), regardless of size. As per The Town and Country Planning (Use Classes) Order 1987*, Class C3.
* https://www.legislation.gov.uk/uksi/1987/764/schedule/made</t>
  </si>
  <si>
    <t>•	Monitoring form signed by the applicant, confirming the numbers.
•	This may be on council tax registration or builder’s practical completion or sale
•	local authority report confirming number of houses refurbished 
•	Information about addresses and the actual houses that are being reported as attributable.
•	Confirmation from Homes England
•	Photographic evidence of refurbished units.</t>
  </si>
  <si>
    <t>·    Photographs of sites before project</t>
  </si>
  <si>
    <t>Number of new community/sports centres</t>
  </si>
  <si>
    <t>Number of centres</t>
  </si>
  <si>
    <t>The number of new community or sports centres completed.
- Community or sports centres mean any public locations where members of a community can gather to take part in group activities, receive social support, play sports, access public information, or attend education classes. As per The Town and Country Planning (Use Classes) Order 1987*, Class D2.
- New means any completed community/sports centre occupying a space that was not a community/sports centre (as defined above) before the project. This could refer to new space or repurposed space. 
- Completed means physical completion of the centres and they are open to the public
* https://www.legislation.gov.uk/uksi/1987/764/schedule/made</t>
  </si>
  <si>
    <t>•	Monitoring form signed by the local authority urban regeneration manager/ director (or equivalent) , confirming the metrics
•	Address of premises including postcode.
•	As built drawings showing floor space.
•	Photographs of centres</t>
  </si>
  <si>
    <t>Number of new cultural facilities</t>
  </si>
  <si>
    <t>The number of new cultural facilities completed
- Cultural facility means a permanent public building or site for the exhibition or promotion of arts and culture, including, but not limited to museums, arts venues, exhibition centres, theatres, libraries, and film facilities. As per  as per The Town and Country Planning (Use Classes) Order 1987*, Class D1 and D2.
- New means any completed cultural facility occupying a space that was not a cultural facility before (as defined above) before the project. This could refer to new space or repurposed space. 
- Completed means physical completion of the facilities and space is ready for occupancy immediately
* https://www.legislation.gov.uk/uksi/1987/764/schedule/made</t>
  </si>
  <si>
    <t># of trees planted</t>
  </si>
  <si>
    <t>Number of trees</t>
  </si>
  <si>
    <t>The number of new trees planted by project.
- New trees means trees that are not established trees being replanted from other sites.</t>
  </si>
  <si>
    <t>•	Monitoring form signed by the local authority urban regeneration manager/ director (or equivalent) , confirming the metrics.
•	Photographs of trees</t>
  </si>
  <si>
    <t>·    Photographs of sites before tree planting</t>
  </si>
  <si>
    <t>Number of non-domestic buildings with green retrofits completed</t>
  </si>
  <si>
    <t>The number of non-residential buildings retrofits completed.
- A non-residential building means any building that is not used permanent or semi-permanent accommodation. This includes, but is not limited to, hospitals, universities, hostels, hotels, retail, and offices. As per The Town and Country Planning (Use Classes) Order 1987*, all classes except C3.
- Completed means to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</si>
  <si>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Energy rating/use of building before retrofit</t>
  </si>
  <si>
    <t>Number of public amenities/facilities created</t>
  </si>
  <si>
    <t>The number of new public amenities/facilities completed
- Public amenity/facility means any public service contained within a physical structure, including, but not limited to, magistrates courts, police stations, town halls, and hospitals.
- New means it did not exist in any form before this project.
- Completed means physical completion of the relocation and the facility is operational at the new location</t>
  </si>
  <si>
    <t>•	Monitoring form signed by the local authority urban regeneration manager/ director (or equivalent) , confirming the metrics.
•	Address of premises including postcode.
•	As built drawings showing floor space.
•	Photographs of facilities (before and after)</t>
  </si>
  <si>
    <t>Number of public amenities/facilities relocated</t>
  </si>
  <si>
    <t>The number of public amenities/facilities with their relocation completed
- Public amenity/facility means any public service contained within a physical structure, including, but not limited to, magistrates courts, police stations, town halls, and hospitals.
- Relocated means moving the entire service from one location to another.
- Completed means physical completion of the relocation and the facility is operational at the new location</t>
  </si>
  <si>
    <t>Number of residential units with green retrofits completed</t>
  </si>
  <si>
    <t>The number of residential units with retrofits completed.
- A residential unit means a home to a ‘household’, which was defined in the 2011 Census as being: ‘one person living alone; or a group of people (not necessarily related) living at the same address who share cooking facilities and share a living room or sitting room or dining area’. This includes houses, bungalows, flats, and maisonettes. As per The Town and Country Planning (Use Classes) Order 1987*, Class C3.
- Completed means physical completion of the retrofit and space is ready for occupancy immediately
- Retrofit means to any improvements to the units that reduce energy demand, promote the diversification of energy sources, or drive more appropriate use of energy. 
* https://www.legislation.gov.uk/uksi/1987/764/schedule/made</t>
  </si>
  <si>
    <t>•	Monitoring form signed by the town coordinators, confirming the numbers.
•	This may be on council tax registration or builder’s practical completion or sale
•	local authority report confirming number of houses retrofitted
•	Information about addresses and the actual residential units that are being reported as attributable.
•	Photographic evidence of retrofitted units.</t>
  </si>
  <si>
    <t>·    Energy rating/use of residential units before retrofits</t>
  </si>
  <si>
    <t># of sites cleared</t>
  </si>
  <si>
    <t>Number of sites</t>
  </si>
  <si>
    <t>The number of sites that have been cleared through project activities.
- A cleared site means a site that once had an industrial, manufacturing or other operation located on it, but which is now clear.</t>
  </si>
  <si>
    <t>•	Monitoring form signed by the local authority urban regeneration manager/ director (or equivalent) , confirming the metrics.
•	Address of premises including postcode.
•	Photographs of sites (before and after)</t>
  </si>
  <si>
    <t>Amount of rehabilitated land</t>
  </si>
  <si>
    <t>m2 of land</t>
  </si>
  <si>
    <t>The sqm of derelict land that has been rehabilitated
- Derelict land means land that has become damaged by industrial or other development and beyond beneficial use without treatment. 
- Rehabilitated land means land that has been remediated to a point of beneficial use</t>
  </si>
  <si>
    <t>•	Monitoring form signed by the local authority urban regeneration manager/ director (or equivalent) , confirming the metrics.
•	Address of premises including postcode.
•	Photographs of land (before and after)</t>
  </si>
  <si>
    <t>Amount of new public realm</t>
  </si>
  <si>
    <r>
      <t xml:space="preserve">The sqm of new public realm that has been delivered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t>
    </r>
  </si>
  <si>
    <t>•	Monitoring form signed by the local authority urban regeneration manager/ director (or equivalent) r, confirming the metrics.
•	Address of premises including postcode.
•	Photographs of space (before and after)</t>
  </si>
  <si>
    <t>Amount of public realm improved</t>
  </si>
  <si>
    <r>
      <t xml:space="preserve">The sqm of public realm that has been improved
- 'Public realm' means the space between and within buildings that is publicly accessible, including streets, squares and forecourts.  It can include street furniture. New lighting would be covered by 'new or improved pedestrian paths'.
- This indicator should </t>
    </r>
    <r>
      <rPr>
        <u/>
        <sz val="11"/>
        <color theme="1"/>
        <rFont val="Calibri"/>
        <family val="2"/>
        <scheme val="minor"/>
      </rPr>
      <t>not</t>
    </r>
    <r>
      <rPr>
        <sz val="11"/>
        <color theme="1"/>
        <rFont val="Calibri"/>
        <family val="2"/>
        <scheme val="minor"/>
      </rPr>
      <t xml:space="preserve"> count parks and greenspace, for which there is a distinct and separate indicator
- 'Improved' means adding, renovating or repairing facilities with the aim of creating better public space. It does </t>
    </r>
    <r>
      <rPr>
        <u/>
        <sz val="11"/>
        <color theme="1"/>
        <rFont val="Calibri"/>
        <family val="2"/>
        <scheme val="minor"/>
      </rPr>
      <t>not</t>
    </r>
    <r>
      <rPr>
        <sz val="11"/>
        <color theme="1"/>
        <rFont val="Calibri"/>
        <family val="2"/>
        <scheme val="minor"/>
      </rPr>
      <t xml:space="preserve"> include maintenance of existing facilities.</t>
    </r>
  </si>
  <si>
    <t>Amount of new parks/greenspace/outdoor space</t>
  </si>
  <si>
    <t>m2 of space</t>
  </si>
  <si>
    <t>The sqm of new greenspace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New means any completed greenspace occupying a space that was not a greenspace (as defined above) before the project. This could refer to new space or repurposed space. 
- Completed means physical completion of the greenspace and the space is open to the public</t>
  </si>
  <si>
    <t>•	Monitoring form signed by the local authority urban regeneration manager/ director (or equivalent) , confirming the metrics.
•	Address of premises including postcode.
•	As built drawings showing floor space.
•	Photographs of space (before and after)</t>
  </si>
  <si>
    <t>Type of space:
•	Parks
•	Public gardens
•	Public squares / outdoor space
•	Playing fields
•	Children's play area
•	Woods
•	Other</t>
  </si>
  <si>
    <t>Amount of existing parks/greenspace/outdoor improved</t>
  </si>
  <si>
    <r>
      <t xml:space="preserve">The sqm of existing greenspace with improvements completed
- Greenspace/outdoor space means any vegetated land or water within an urban area or public space; this includes, parks, public gardens, playing fields, children’s play areas, woods and other natural areas, grassed areas, cemeteries, town squares and allotments, as well as green corridors like paths.
- Existing means any greenspace that a greenspace (as defined above) before the project
- Improved means adding, renovating or repairing facilities and landscaping. It does </t>
    </r>
    <r>
      <rPr>
        <u/>
        <sz val="11"/>
        <color theme="1"/>
        <rFont val="Calibri"/>
        <family val="2"/>
        <scheme val="minor"/>
      </rPr>
      <t>not</t>
    </r>
    <r>
      <rPr>
        <sz val="11"/>
        <color theme="1"/>
        <rFont val="Calibri"/>
        <family val="2"/>
        <scheme val="minor"/>
      </rPr>
      <t xml:space="preserve"> include maintenance of existing greenspace, such as grass cutting, pruning, and cleaning.  
- Completed means physical completion of the improvements to greenspace and the space is open to the public</t>
    </r>
  </si>
  <si>
    <t>•	Monitoring form signed by the local authority urban regeneration manager/ director (or equivalent) , confirming the metrics.
•	Address of premises including postcode.
•	Photographs of space (before and after)</t>
  </si>
  <si>
    <t>Amount of floorspace rationalised</t>
  </si>
  <si>
    <t>m2 of floorspace</t>
  </si>
  <si>
    <t>The sqm of overall floorspace reduced following completion of the project through, for example, demolition or disposal. 
- Completed means physical completion of the rationalisation - no additional physical work is required</t>
  </si>
  <si>
    <t>•	Monitoring form signed by the local authority urban regeneration manager/ director (or equivalent), confirming the metrics.
•	Address of premises including postcode.
•	As built drawings showing floor space.
•	Photographs of space (before and after)</t>
  </si>
  <si>
    <t>·    Photographs/floor plans of premises before the project</t>
  </si>
  <si>
    <t>Amount of floor space repurposed (residential, commercial, retail)</t>
  </si>
  <si>
    <t>The sqm of overall floorspace repurposed following completion of the project 
- Completed means physical completion of the repurposing and the space is ready for occupancy immediately
- Repurposed means changing the use class of the space. See the Town and Country Planning (Use Classes) Order 1987* for different classes
* https://www.legislation.gov.uk/uksi/1987/764/schedule/made</t>
  </si>
  <si>
    <t># of enterprises receiving financial support other than grants</t>
  </si>
  <si>
    <t>Number of enterprises</t>
  </si>
  <si>
    <t>Number of enterprises having received financial support other than grants
- Enterprise means a sole trader, micro business, small and medium-sized enterprise, or large business. It also includes social enterprises where these engage in economic activity
- Non-grant financial support means loans, risk finance, financial investment from the project that is repayable or confers equity in the enterprise</t>
  </si>
  <si>
    <t>Record of business 
•	Name, address including post code, contact details, company registration number (CRNs) if applicable. Each enterprise should have a unique identifier at operational level during the course of the project.
•	Support claimed for direct financial support - documentation demonstrating that value has been provided to the business, with a unique identifier.</t>
  </si>
  <si>
    <t>NA</t>
  </si>
  <si>
    <t>For enterprises: details of the enterprise need to be captured as per ONS definitions:
•	Public Limited Companies,
•	Private Limited Companies,
•	Limited Liability Partnerships,
•	and others such as public corporations and nationalised bodies in which the working directors are classed as employees
Size of business:
•	Employers a company with a single employee director is treated as having no employees
•	Large business a business with 250 or more employees
•	Medium-sized business a business with 50 to 249 employees
•	Ordinary partnership a business run by two or more self-employed people
•	Small business a business with 0 to 49 employees
•	Small and medium-sized enterprises (SMEs) businesses with 0 to 249 employees
•	Sole proprietorship a business run by one self-employed person
Type of economic activity as defined by The United Kingdom Standard Industrial Classification of Economic Activities needs to be captured:
•	Accommodation and food service activities
•	Information and communication
•	Financial and insurance activities
•	Real estate activities
•	Professional, scientific and technical activities
•	Administrative and support service activities
•	Public administration and defence; compulsory social security
•	Education
•	Human health and social work activities
•	Arts, entertainment and recreation
•	Other service activities
•	Activities of households as employers; undifferentiated goods and services producing activities of households for own use
•	Activities of extraterritorial organisations and bodies
•	Agriculture, Forestry and Fishing
•	Mining and Quarrying
•	Manufacturing
•	Electricity, gas, steam and air conditioning supply
•	Water supply, sewerage, waste management and remediation activities
•	Construction
•	Wholesale and retail trade; repair of motor vehicles and motorcycles
•	Transportation and storage</t>
  </si>
  <si>
    <t># of enterprises receiving grants</t>
  </si>
  <si>
    <t>Number of enterprises having received grants
- Enterprise means a sole trader, micro business, small and medium-sized enterprise, or large business. It also includes social enterprises where these engage in economic activity
- Grant means a cash payment by the project that is not repaid.</t>
  </si>
  <si>
    <t># of enterprises receiving non-financial support</t>
  </si>
  <si>
    <t>Number of enterprises having received non-financial support with the intention of improving performance
- Enterprise means a sole trader, micro business, small and medium-sized enterprise, or large business. It also includes social enterprises where these engage in economic activity
- Non-financial support means business advice, guidance, mentoring and training. This must involve some form of direct interaction with members of the enterprises, in other words it cannot be broadcasted advice.  
- Improved performance means reductions in costs or increases turnover/profit.
- Support may be on-going</t>
  </si>
  <si>
    <t>Record of business 
•	Name, address including post code, contact details, company registration number (CRNs) if applicable. Each enterprise should have a unique identifier at operational level during the course of the project.
•	Support claimed through hours supported – record, electronic or paper, of support verified and signed by a senior member of staff in the enterprise assisted, including time period claimed.</t>
  </si>
  <si>
    <t># of potential entrepreneurs assisted to be enterprise ready</t>
  </si>
  <si>
    <t>Number of entrepreneurs (individuals)</t>
  </si>
  <si>
    <t>Number of entrepreneurs having been assisted to be enterprise ready
- Entrepreneurs mean individuals aged 16 and over currently in employment, unemployed or economically inactive with an interest in exploring creating their own business.
- Assistance means business advice, guidance, mentoring and training. This must involve some form of direct interaction with members of the entrepreneurs, in other words it cannot be broadcasted advice.  
Note on "Enterprise ready". The unit of measurement is the individual (potential entrepreneur), not whether they actually go on to start a business.</t>
  </si>
  <si>
    <t>Individual:
•	Name, date of birth, address, postcode.
If support towards indicator continues after individual forms an enterprise:
•	Evidence that support was initiated before the enterprise was formed
(registration with Companies House or HMRC).
Activity:
•	Letter or standard form signed and dated by the individual specifying what assistance they received and on what date(s).</t>
  </si>
  <si>
    <t>Amount of new office space</t>
  </si>
  <si>
    <t>The sqm of floorspace of new office space completed .
- Office space means any space where work takes place, this can include shared workspace, but does not include retail or industrial space. As per The Town and Country Planning (Use Classes) Order 1987*, Class A2 and B1.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</si>
  <si>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	 Monitoring form signed by the local authority urban regeneration manager/ director (or equivalent) , confirming the metrics.
•	Address of premises including postcode.
•	As built drawings showing floor space.
•	Photographs of space (before and after)</t>
  </si>
  <si>
    <t>Amount of office space renovated/improved</t>
  </si>
  <si>
    <r>
      <t xml:space="preserve">The sqm of floorspace of office space with improvements completed .
- Office space means any space where work takes place, this can include shared workspace, but does not include retail or industrial space. As per The Town and Country Planning (Use Classes) Order 1987*, Class A2 and B1.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</si>
  <si>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retail, leisure or food &amp; beverage space</t>
  </si>
  <si>
    <t>The sqm of floorspace completed .
- New means any completed office space occupying a space that was not an office space (as defined above) before the project. This could refer to newly built space or repurposed space. 
- Completed means physical completion of the construction/repurposing and the office space is ready for occupancy immediately
* https://www.legislation.gov.uk/uksi/1987/764/schedule/made</t>
  </si>
  <si>
    <t>Amount of retail, leisure or food &amp; beverage space space renovated/improved</t>
  </si>
  <si>
    <r>
      <t xml:space="preserve">The sqm of floorspace with improvements completed .
-  - Improved means adding, renovating or making significant repairs to facilities. It does </t>
    </r>
    <r>
      <rPr>
        <u/>
        <sz val="11"/>
        <color theme="1"/>
        <rFont val="Calibri"/>
        <family val="2"/>
        <scheme val="minor"/>
      </rPr>
      <t>not</t>
    </r>
    <r>
      <rPr>
        <sz val="11"/>
        <color theme="1"/>
        <rFont val="Calibri"/>
        <family val="2"/>
        <scheme val="minor"/>
      </rPr>
      <t xml:space="preserve"> include maintenance of existing facilities. 
- completed means physical completion of the improvements and the office space is ready for occupancy immediately
* https://www.legislation.gov.uk/uksi/1987/764/schedule/made</t>
    </r>
  </si>
  <si>
    <t>Amount of new manufacturing space</t>
  </si>
  <si>
    <t>Amount of manufacturing space renovated/improved</t>
  </si>
  <si>
    <t>Amount of new 'other' enterprise space (not captured by the other categories)</t>
  </si>
  <si>
    <t>Amount of 'other' enterprise space (not captured by the other categories) renovated/improved</t>
  </si>
  <si>
    <t>Amount of capacity of new or improved training or education facilities</t>
  </si>
  <si>
    <t>Size of capacity measured in number of people</t>
  </si>
  <si>
    <t>The number of learners/students/trainees that can access new or improved training or education facilities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
- New means any new training/learning facility that did not exist before the project
- Access means the total number of students/learners/trainees that can enrol at the facility</t>
  </si>
  <si>
    <t>•	Monitoring form signed by the local authority relevant manager/ director (or equivalent) , confirming the metrics.</t>
  </si>
  <si>
    <t>·    Size of capacity of education facilities before project</t>
  </si>
  <si>
    <t>Number of closer collaborations with employers</t>
  </si>
  <si>
    <t>Number of collaborations</t>
  </si>
  <si>
    <t>The number of collaborations or relationships between employers and education or training facilities
- Collaborations or relationships means a signed memorandum of understanding or contract between a facility and employer detailing how employers may interact with students/learners/trainees, including, but not limited to, apprenticeships, temporary or permanent work placements, and organised career exposés 
- Employers mean any business, organisation, governmental department or non-profit organisation that can employ an individual
- An education or training facility means a facility that offers structured and agreed programmes of: lifelong learning; formal education; educational and/or vocational training activities.</t>
  </si>
  <si>
    <t>•	Monitoring form signed by the local authority relevant manager/ director (or equivalent) , confirming the metrics.
•	Contracts between parties
•	Memorandum between parties
•	Letters of engagement</t>
  </si>
  <si>
    <t># of learners/students/trainees gaining certificates, graduating or completing courses at new or improved training or education facilities, or attending new courses</t>
  </si>
  <si>
    <t>Number of people</t>
  </si>
  <si>
    <t>The number of learners/students/trainees that complete a formal programme at a new/improved facility, or at an existing facility with a new course supported by the project
- An education or training facility means a facility that offers structured and agreed programmes of: lifelong learning; formal education; educational and/or vocational training activities.
- Completed means learners/students/trainees who have gained a certificate of completion or equivalent from the training/education facility. These individuals can only be counted once.  
- New course means an education or training course that did not exist before the project</t>
  </si>
  <si>
    <t>•	Monitoring form signed by the local authority relevant manager/ director (or equivalent) , confirming the metrics.
•	Confirmation from training provider/facility of the total number of learners/students achieving qualifications.  
•	Copy of certificate
Individual:
•	Name, date of birth, address, postcode.</t>
  </si>
  <si>
    <t>·    Number of graduates from targeted training and educational facilities before intervention</t>
  </si>
  <si>
    <t># of learners/trainees/students enrolled at improved education and training facilities</t>
  </si>
  <si>
    <t>Number of learners / participants</t>
  </si>
  <si>
    <t>The number of unique learners/trainees/students enrolled at improved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Improved means renovations/repurposing the physical structure, addition of specialist equipment, or improved digital infrastructure</t>
  </si>
  <si>
    <t>•	Monitoring form signed by the local authority relevant manager/ director (or equivalent) , confirming the metrics.
•	Enrolment registers (entry and exit)
Individual:
•	Name, date of birth, address, postcode.</t>
  </si>
  <si>
    <t>·    NA</t>
  </si>
  <si>
    <t># of learners/trainees/students enrolled at new education and training facilities</t>
  </si>
  <si>
    <t>The number of unique learners/trainees/students enrolled at new education and training facilities
- Enrolled learners/trainees/students means unique individuals registered with the training facilities. These individuals can only be counted once. 
- An education or training facility means a facility that offers structured and agreed programmes of: lifelong learning; formal education; educational and/or vocational training activities.
- New means the education or training facility did not exist before the project</t>
  </si>
  <si>
    <t># of learners enrolled in new education and training courses</t>
  </si>
  <si>
    <t>The number of unique learners enrolled in new education and training courses
- Unique learners unique individuals registered for the new education and training courses. These individuals can only be counted once.  
- New means that the education and training courses did not exist before the programme
- Education or training courses means a structured and agreed programme of: lifelong learning; formal education; educational and/or vocational training activities (this may include on the job and/or off the job vocational training or a combination of the approaches listed).</t>
  </si>
  <si>
    <t>Property Development/ Planning Permission</t>
  </si>
  <si>
    <t>Town Deals and Future High Streets Fund Reporting Template (v4.3)</t>
  </si>
  <si>
    <t>Obi-Wan Kenobi</t>
  </si>
  <si>
    <t>rs@test.com</t>
  </si>
  <si>
    <t>+44111111111111</t>
  </si>
  <si>
    <t>Luke Skywalker</t>
  </si>
  <si>
    <t>gs@test.com</t>
  </si>
  <si>
    <t>+442222222222222</t>
  </si>
  <si>
    <t>Princess Leia</t>
  </si>
  <si>
    <t>hs@test.com</t>
  </si>
  <si>
    <t>+443333333333</t>
  </si>
  <si>
    <t>Han Solo</t>
  </si>
  <si>
    <t>dd@test.com</t>
  </si>
  <si>
    <t>+444444444444</t>
  </si>
  <si>
    <t>WR1 3QS</t>
  </si>
  <si>
    <t>384879-255028</t>
  </si>
  <si>
    <t>Successfully addressed quantum decoherence with a new algorithm.
Error correction is proving more challenging than anticipated, but we have made significant progress.
Hardware scalability remains a concern, but partnerships with leading tech firms have been established to address this.</t>
  </si>
  <si>
    <t>The QCA program is progressing well against the original profile. While we are facing some challenges, especially in the area of error correction, our team is optimistic about overcoming them. We are slightly ahead of schedule in terms of milestones, but budget management will be crucial moving forward to ensure we remain within our allocated funds.</t>
  </si>
  <si>
    <t>One of the most pressing challenges we are currently grappling with in the QCA program is the issue of error correction. Quantum systems, by their very nature, are extremely delicate. This sensitivity makes them susceptible to errors, which can arise from a myriad of sources. Environmental noise, for instance, can easily disrupt the fragile state of a qubit.</t>
  </si>
  <si>
    <t>Over the next 6 months, the QCA program anticipates challenges primarily in refining our error correction techniques, as the complexity of our quantum algorithms increases. By the 12-month mark, we expect to face hurdles related to hardware scalability. As we aim to increase the number of qubits in our system, ensuring stability and coherence will become increasingly demanding. Both these challenges, while formidable, are crucial steps in our journey towards a fully functional quantum computer.</t>
  </si>
  <si>
    <t>Over the past quarter, our local evaluation activities have been robust and multifaceted. We initiated a series of workshops and feedback sessions with local universities and research institutions to gather insights on our quantum algorithms' efficacy. These collaborations have been invaluable, leading to the identification of several optimization opportunities.</t>
  </si>
  <si>
    <t>Technical Collaboration: Our error correction algorithms could benefit from the TF team's expertise in advanced computational techniques. A joint brainstorming session could lead to innovative solutions.</t>
  </si>
  <si>
    <t>3. Ongoing - delayed</t>
  </si>
  <si>
    <t>4. Completed</t>
  </si>
  <si>
    <t>2. Ongoing - on track</t>
  </si>
  <si>
    <t>Death Star</t>
  </si>
  <si>
    <t>Other Public Funding</t>
  </si>
  <si>
    <t>Third Sector Funding</t>
  </si>
  <si>
    <t>Some short desc</t>
  </si>
  <si>
    <t>public and stakeholders</t>
  </si>
  <si>
    <t>Surveyor</t>
  </si>
  <si>
    <t>No info</t>
  </si>
  <si>
    <t>Don’t know the info</t>
  </si>
  <si>
    <t>Some mitigations</t>
  </si>
  <si>
    <t>Death Star Manager</t>
  </si>
  <si>
    <t>Luke</t>
  </si>
  <si>
    <t>King</t>
  </si>
  <si>
    <t>Future_High_Street_Fund</t>
  </si>
  <si>
    <t>some comments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</si>
</sst>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quot;£&quot;#,##0.00"/>
    <numFmt numFmtId="165" formatCode="dd\-mmm\-yyyy"/>
    <numFmt numFmtId="166" formatCode="[$-F800]dddd\,\ mmmm\ dd\,\ yyyy"/>
  </numFmts>
  <fonts count="119" x14ac:knownFonts="1">
    <font>
      <sz val="11"/>
      <color theme="1"/>
      <name val="Calibri"/>
      <family val="2"/>
      <scheme val="minor"/>
    </font>
    <font>
      <sz val="18"/>
      <color theme="3"/>
      <name val="Calibri Light"/>
      <family val="2"/>
      <scheme val="major"/>
    </font>
    <font>
      <b/>
      <sz val="15"/>
      <color theme="3"/>
      <name val="Calibri"/>
      <family val="2"/>
      <scheme val="minor"/>
    </font>
    <font>
      <b/>
      <sz val="12"/>
      <color rgb="FFFFFFFF"/>
      <name val="Arial"/>
      <family val="2"/>
    </font>
    <font>
      <b/>
      <sz val="14"/>
      <color rgb="FFFFFFFF"/>
      <name val="Arial"/>
      <family val="2"/>
    </font>
    <font>
      <b/>
      <sz val="10"/>
      <color rgb="FFFFFFFF"/>
      <name val="Arial"/>
      <family val="2"/>
    </font>
    <font>
      <b/>
      <sz val="11"/>
      <color rgb="FFFFFFFF"/>
      <name val="Arial"/>
      <family val="2"/>
    </font>
    <font>
      <b/>
      <sz val="11"/>
      <color theme="1"/>
      <name val="Arial"/>
      <family val="2"/>
    </font>
    <font>
      <sz val="11"/>
      <color theme="1"/>
      <name val="Arial"/>
      <family val="2"/>
    </font>
    <font>
      <b/>
      <sz val="14"/>
      <color theme="1"/>
      <name val="Arial"/>
      <family val="2"/>
    </font>
    <font>
      <b/>
      <sz val="11"/>
      <color theme="0"/>
      <name val="Arial"/>
      <family val="2"/>
    </font>
    <font>
      <b/>
      <i/>
      <sz val="11"/>
      <color theme="0"/>
      <name val="Arial"/>
      <family val="2"/>
    </font>
    <font>
      <sz val="10"/>
      <color theme="1"/>
      <name val="Arial"/>
      <family val="2"/>
    </font>
    <font>
      <b/>
      <sz val="14"/>
      <color theme="0"/>
      <name val="Arial"/>
      <family val="2"/>
    </font>
    <font>
      <sz val="8"/>
      <name val="Calibri"/>
      <family val="2"/>
      <scheme val="minor"/>
    </font>
    <font>
      <b/>
      <u/>
      <sz val="11"/>
      <color theme="3"/>
      <name val="Calibri"/>
      <family val="2"/>
      <scheme val="minor"/>
    </font>
    <font>
      <sz val="11"/>
      <color theme="1"/>
      <name val="Calibri"/>
      <family val="2"/>
      <scheme val="minor"/>
    </font>
    <font>
      <b/>
      <sz val="11"/>
      <color theme="0"/>
      <name val="Calibri"/>
      <family val="2"/>
      <scheme val="minor"/>
    </font>
    <font>
      <b/>
      <sz val="11"/>
      <color theme="1"/>
      <name val="Calibri"/>
      <family val="2"/>
      <scheme val="minor"/>
    </font>
    <font>
      <sz val="11"/>
      <color theme="0"/>
      <name val="Calibri"/>
      <family val="2"/>
      <scheme val="minor"/>
    </font>
    <font>
      <u/>
      <sz val="11"/>
      <color theme="10"/>
      <name val="Calibri"/>
      <family val="2"/>
      <scheme val="minor"/>
    </font>
    <font>
      <sz val="12"/>
      <color theme="1"/>
      <name val="Arial"/>
      <family val="2"/>
    </font>
    <font>
      <b/>
      <u/>
      <sz val="12"/>
      <color theme="3"/>
      <name val="Arial"/>
      <family val="2"/>
    </font>
    <font>
      <sz val="12"/>
      <color theme="3"/>
      <name val="Arial"/>
      <family val="2"/>
    </font>
    <font>
      <b/>
      <sz val="18"/>
      <color theme="0"/>
      <name val="Arial"/>
      <family val="2"/>
    </font>
    <font>
      <b/>
      <sz val="12"/>
      <name val="Arial"/>
      <family val="2"/>
    </font>
    <font>
      <u/>
      <sz val="11"/>
      <color theme="1"/>
      <name val="Calibri"/>
      <family val="2"/>
      <scheme val="minor"/>
    </font>
    <font>
      <b/>
      <sz val="11"/>
      <color theme="6"/>
      <name val="Calibri"/>
      <family val="2"/>
      <scheme val="minor"/>
    </font>
    <font>
      <sz val="11"/>
      <color theme="0"/>
      <name val="Arial"/>
      <family val="2"/>
    </font>
    <font>
      <b/>
      <sz val="10"/>
      <color theme="1"/>
      <name val="Arial"/>
      <family val="2"/>
    </font>
    <font>
      <b/>
      <sz val="11"/>
      <color theme="3"/>
      <name val="Calibri"/>
      <family val="2"/>
      <scheme val="minor"/>
    </font>
    <font>
      <sz val="11"/>
      <name val="Arial"/>
      <family val="2"/>
    </font>
    <font>
      <i/>
      <sz val="11"/>
      <color theme="0"/>
      <name val="Calibri"/>
      <family val="2"/>
      <scheme val="minor"/>
    </font>
    <font>
      <b/>
      <sz val="11"/>
      <color theme="5"/>
      <name val="Calibri"/>
      <family val="2"/>
      <scheme val="minor"/>
    </font>
    <font>
      <i/>
      <sz val="14"/>
      <color theme="0"/>
      <name val="Calibri"/>
      <family val="2"/>
      <scheme val="minor"/>
    </font>
    <font>
      <sz val="14"/>
      <color theme="1"/>
      <name val="Arial"/>
      <family val="2"/>
    </font>
    <font>
      <sz val="11"/>
      <color rgb="FF454545"/>
      <name val="Courier New"/>
      <family val="3"/>
    </font>
    <font>
      <sz val="10"/>
      <color theme="1"/>
      <name val="Calibri"/>
      <family val="2"/>
      <scheme val="minor"/>
    </font>
    <font>
      <b/>
      <sz val="10"/>
      <color theme="1"/>
      <name val="Calibri"/>
      <family val="2"/>
      <scheme val="minor"/>
    </font>
    <font>
      <sz val="10"/>
      <color rgb="FFFFFFFF"/>
      <name val="Calibri"/>
      <family val="2"/>
      <scheme val="minor"/>
    </font>
    <font>
      <b/>
      <sz val="16"/>
      <color theme="1"/>
      <name val="Calibri"/>
      <family val="2"/>
      <scheme val="minor"/>
    </font>
    <font>
      <i/>
      <sz val="11"/>
      <color theme="1"/>
      <name val="Calibri"/>
      <family val="2"/>
      <scheme val="minor"/>
    </font>
    <font>
      <sz val="11"/>
      <name val="Calibri"/>
      <family val="2"/>
      <scheme val="minor"/>
    </font>
    <font>
      <b/>
      <sz val="15"/>
      <color theme="0"/>
      <name val="Arial"/>
      <family val="2"/>
    </font>
    <font>
      <sz val="15"/>
      <color theme="0"/>
      <name val="Arial"/>
      <family val="2"/>
    </font>
    <font>
      <sz val="15"/>
      <color rgb="FFFF0000"/>
      <name val="Arial"/>
      <family val="2"/>
    </font>
    <font>
      <sz val="11"/>
      <color theme="3"/>
      <name val="Arial"/>
      <family val="2"/>
    </font>
    <font>
      <u/>
      <sz val="11"/>
      <color theme="10"/>
      <name val="Arial"/>
      <family val="2"/>
    </font>
    <font>
      <sz val="14"/>
      <color theme="3"/>
      <name val="Arial"/>
      <family val="2"/>
    </font>
    <font>
      <sz val="14"/>
      <color rgb="FFFFFFFF"/>
      <name val="Arial"/>
      <family val="2"/>
    </font>
    <font>
      <sz val="15"/>
      <color rgb="FF002060"/>
      <name val="Arial"/>
      <family val="2"/>
    </font>
    <font>
      <b/>
      <sz val="12"/>
      <color theme="1"/>
      <name val="Arial"/>
      <family val="2"/>
    </font>
    <font>
      <b/>
      <u/>
      <sz val="10"/>
      <color theme="3"/>
      <name val="Arial"/>
      <family val="2"/>
    </font>
    <font>
      <b/>
      <sz val="16"/>
      <color theme="1"/>
      <name val="Arial"/>
      <family val="2"/>
    </font>
    <font>
      <sz val="18"/>
      <color theme="0"/>
      <name val="Arial"/>
      <family val="2"/>
    </font>
    <font>
      <b/>
      <i/>
      <sz val="15"/>
      <color theme="0"/>
      <name val="Arial"/>
      <family val="2"/>
    </font>
    <font>
      <sz val="11"/>
      <color theme="1" tint="0.34998626667073579"/>
      <name val="Arial"/>
      <family val="2"/>
    </font>
    <font>
      <sz val="16"/>
      <color theme="1"/>
      <name val="Arial"/>
      <family val="2"/>
    </font>
    <font>
      <i/>
      <sz val="14"/>
      <name val="Calibri"/>
      <family val="2"/>
      <scheme val="minor"/>
    </font>
    <font>
      <sz val="11"/>
      <color rgb="FF0B0C0D"/>
      <name val="Arial"/>
      <family val="2"/>
    </font>
    <font>
      <sz val="12"/>
      <color theme="1"/>
      <name val="Calibri"/>
      <family val="2"/>
      <scheme val="minor"/>
    </font>
    <font>
      <sz val="14"/>
      <color theme="1"/>
      <name val="Calibri"/>
      <family val="2"/>
      <scheme val="minor"/>
    </font>
    <font>
      <sz val="16"/>
      <color theme="1"/>
      <name val="Calibri"/>
      <family val="2"/>
      <scheme val="minor"/>
    </font>
    <font>
      <b/>
      <u/>
      <sz val="14"/>
      <color theme="3"/>
      <name val="Arial"/>
      <family val="2"/>
    </font>
    <font>
      <sz val="16"/>
      <color theme="3"/>
      <name val="Arial"/>
      <family val="2"/>
    </font>
    <font>
      <sz val="16"/>
      <color theme="0"/>
      <name val="Arial"/>
      <family val="2"/>
    </font>
    <font>
      <b/>
      <sz val="16"/>
      <color theme="0"/>
      <name val="Arial"/>
      <family val="2"/>
    </font>
    <font>
      <sz val="14"/>
      <name val="Calibri"/>
      <family val="2"/>
      <scheme val="minor"/>
    </font>
    <font>
      <b/>
      <sz val="12"/>
      <color theme="0"/>
      <name val="Arial"/>
      <family val="2"/>
    </font>
    <font>
      <b/>
      <sz val="16"/>
      <color rgb="FFFFFFFF"/>
      <name val="Arial"/>
      <family val="2"/>
    </font>
    <font>
      <sz val="16"/>
      <color rgb="FF002060"/>
      <name val="Calibri"/>
      <family val="2"/>
      <scheme val="minor"/>
    </font>
    <font>
      <b/>
      <u/>
      <sz val="13"/>
      <color theme="3"/>
      <name val="Arial"/>
      <family val="2"/>
    </font>
    <font>
      <sz val="13"/>
      <color theme="3"/>
      <name val="Arial"/>
      <family val="2"/>
    </font>
    <font>
      <b/>
      <sz val="13"/>
      <color theme="3"/>
      <name val="Arial"/>
      <family val="2"/>
    </font>
    <font>
      <sz val="16"/>
      <color rgb="FFFF0000"/>
      <name val="Calibri"/>
      <family val="2"/>
      <scheme val="minor"/>
    </font>
    <font>
      <sz val="16"/>
      <color rgb="FF002060"/>
      <name val="Arial"/>
      <family val="2"/>
    </font>
    <font>
      <i/>
      <sz val="12"/>
      <color rgb="FFFFFFFF"/>
      <name val="Arial"/>
      <family val="2"/>
    </font>
    <font>
      <u/>
      <sz val="16"/>
      <color theme="3"/>
      <name val="Arial"/>
      <family val="2"/>
    </font>
    <font>
      <u/>
      <sz val="12"/>
      <color theme="10"/>
      <name val="Arial"/>
      <family val="2"/>
    </font>
    <font>
      <sz val="10"/>
      <color theme="0"/>
      <name val="Arial"/>
      <family val="2"/>
    </font>
    <font>
      <sz val="10"/>
      <color theme="0"/>
      <name val="Calibri"/>
      <family val="2"/>
      <scheme val="minor"/>
    </font>
    <font>
      <sz val="12"/>
      <color theme="0"/>
      <name val="Arial"/>
      <family val="2"/>
    </font>
    <font>
      <sz val="12"/>
      <color rgb="FFFFFFFF"/>
      <name val="Arial"/>
      <family val="2"/>
    </font>
    <font>
      <sz val="11"/>
      <color rgb="FF000000"/>
      <name val="Calibri"/>
      <family val="2"/>
    </font>
    <font>
      <i/>
      <sz val="14"/>
      <color rgb="FFFFFFFF"/>
      <name val="Arial"/>
      <family val="2"/>
    </font>
    <font>
      <b/>
      <i/>
      <sz val="14"/>
      <color theme="1"/>
      <name val="Arial"/>
      <family val="2"/>
    </font>
    <font>
      <sz val="12"/>
      <name val="Arial"/>
      <family val="2"/>
    </font>
    <font>
      <i/>
      <sz val="12"/>
      <color theme="1"/>
      <name val="Arial"/>
      <family val="2"/>
    </font>
    <font>
      <b/>
      <sz val="10"/>
      <color theme="3"/>
      <name val="Arial"/>
      <family val="2"/>
    </font>
    <font>
      <u/>
      <sz val="14"/>
      <color theme="3"/>
      <name val="Arial"/>
      <family val="2"/>
    </font>
    <font>
      <b/>
      <sz val="11"/>
      <name val="Calibri"/>
      <family val="2"/>
      <scheme val="minor"/>
    </font>
    <font>
      <sz val="11"/>
      <color theme="4"/>
      <name val="Calibri"/>
      <family val="2"/>
      <scheme val="minor"/>
    </font>
    <font>
      <b/>
      <u/>
      <sz val="14"/>
      <color theme="0"/>
      <name val="Arial"/>
      <family val="2"/>
    </font>
    <font>
      <b/>
      <sz val="14"/>
      <name val="Arial"/>
      <family val="2"/>
    </font>
    <font>
      <i/>
      <sz val="12"/>
      <name val="Arial"/>
      <family val="2"/>
    </font>
    <font>
      <b/>
      <i/>
      <sz val="12"/>
      <name val="Arial"/>
      <family val="2"/>
    </font>
    <font>
      <i/>
      <sz val="14"/>
      <name val="Arial"/>
      <family val="2"/>
    </font>
    <font>
      <b/>
      <sz val="16"/>
      <name val="Arial"/>
      <family val="2"/>
    </font>
    <font>
      <b/>
      <i/>
      <sz val="14"/>
      <name val="Arial"/>
      <family val="2"/>
    </font>
    <font>
      <b/>
      <u/>
      <sz val="12"/>
      <name val="Arial"/>
      <family val="2"/>
    </font>
    <font>
      <b/>
      <i/>
      <sz val="12"/>
      <color rgb="FFC00000"/>
      <name val="Arial"/>
      <family val="2"/>
    </font>
    <font>
      <sz val="14"/>
      <color theme="0"/>
      <name val="Arial"/>
      <family val="2"/>
    </font>
    <font>
      <b/>
      <sz val="16"/>
      <color rgb="FFFF0000"/>
      <name val="Calibri"/>
      <family val="2"/>
      <scheme val="minor"/>
    </font>
    <font>
      <sz val="11"/>
      <color rgb="FFFF0000"/>
      <name val="Calibri"/>
      <family val="2"/>
      <scheme val="minor"/>
    </font>
    <font>
      <sz val="14"/>
      <color rgb="FFFF0000"/>
      <name val="Arial"/>
      <family val="2"/>
    </font>
    <font>
      <sz val="14"/>
      <color rgb="FF002060"/>
      <name val="Arial"/>
      <family val="2"/>
    </font>
    <font>
      <sz val="14"/>
      <color rgb="FFFF0000"/>
      <name val="Calibri"/>
      <family val="2"/>
      <scheme val="minor"/>
    </font>
    <font>
      <sz val="14"/>
      <color rgb="FF002060"/>
      <name val="Calibri"/>
      <family val="2"/>
      <scheme val="minor"/>
    </font>
    <font>
      <b/>
      <i/>
      <sz val="14"/>
      <color theme="0"/>
      <name val="Arial"/>
      <family val="2"/>
    </font>
    <font>
      <sz val="11"/>
      <color rgb="FF000000"/>
      <name val="Calibri"/>
      <family val="2"/>
      <scheme val="minor"/>
    </font>
    <font>
      <sz val="12"/>
      <color rgb="FFFF0000"/>
      <name val="Arial"/>
      <family val="2"/>
    </font>
    <font>
      <sz val="11"/>
      <color rgb="FF444444"/>
      <name val="Calibri"/>
      <family val="2"/>
      <charset val="1"/>
    </font>
    <font>
      <sz val="11"/>
      <color rgb="FF5F8CED"/>
      <name val="Calibri"/>
      <family val="2"/>
      <charset val="1"/>
    </font>
    <font>
      <sz val="11"/>
      <color rgb="FFEB5E60"/>
      <name val="Calibri"/>
      <family val="2"/>
      <charset val="1"/>
    </font>
    <font>
      <sz val="11"/>
      <color rgb="FF8D61C2"/>
      <name val="Calibri"/>
      <family val="2"/>
      <charset val="1"/>
    </font>
    <font>
      <b/>
      <sz val="11"/>
      <color rgb="FF00B050"/>
      <name val="Calibri"/>
      <family val="2"/>
      <scheme val="minor"/>
    </font>
    <font>
      <sz val="11"/>
      <name val="Calibri"/>
      <family val="2"/>
    </font>
    <font>
      <b/>
      <sz val="14"/>
      <color theme="3"/>
      <name val="Arial"/>
      <family val="2"/>
    </font>
    <font>
      <sz val="11"/>
      <color rgb="FF9C0006"/>
      <name val="Calibri"/>
      <family val="2"/>
      <scheme val="minor"/>
    </font>
  </fonts>
  <fills count="42">
    <fill>
      <patternFill patternType="none"/>
    </fill>
    <fill>
      <patternFill patternType="gray125"/>
    </fill>
    <fill>
      <patternFill patternType="solid">
        <fgColor rgb="FF002060"/>
        <bgColor indexed="64"/>
      </patternFill>
    </fill>
    <fill>
      <patternFill patternType="solid">
        <fgColor theme="0" tint="-4.9989318521683403E-2"/>
        <bgColor indexed="64"/>
      </patternFill>
    </fill>
    <fill>
      <patternFill patternType="solid">
        <fgColor theme="0"/>
        <bgColor indexed="64"/>
      </patternFill>
    </fill>
    <fill>
      <patternFill patternType="solid">
        <fgColor rgb="FFF2F2F2"/>
        <bgColor indexed="64"/>
      </patternFill>
    </fill>
    <fill>
      <patternFill patternType="solid">
        <fgColor rgb="FFF8F6A2"/>
        <bgColor indexed="64"/>
      </patternFill>
    </fill>
    <fill>
      <patternFill patternType="solid">
        <fgColor theme="6"/>
        <bgColor indexed="64"/>
      </patternFill>
    </fill>
    <fill>
      <patternFill patternType="solid">
        <fgColor theme="5" tint="0.79998168889431442"/>
        <bgColor indexed="64"/>
      </patternFill>
    </fill>
    <fill>
      <patternFill patternType="solid">
        <fgColor theme="6"/>
      </patternFill>
    </fill>
    <fill>
      <patternFill patternType="solid">
        <fgColor theme="2"/>
        <bgColor indexed="64"/>
      </patternFill>
    </fill>
    <fill>
      <patternFill patternType="solid">
        <fgColor theme="7" tint="0.79998168889431442"/>
        <bgColor indexed="64"/>
      </patternFill>
    </fill>
    <fill>
      <patternFill patternType="solid">
        <fgColor rgb="FF009999"/>
        <bgColor indexed="64"/>
      </patternFill>
    </fill>
    <fill>
      <patternFill patternType="solid">
        <fgColor rgb="FFFFFF00"/>
        <bgColor indexed="64"/>
      </patternFill>
    </fill>
    <fill>
      <patternFill patternType="solid">
        <fgColor theme="4" tint="0.79998168889431442"/>
        <bgColor indexed="64"/>
      </patternFill>
    </fill>
    <fill>
      <patternFill patternType="solid">
        <fgColor rgb="FFECECEC"/>
        <bgColor indexed="64"/>
      </patternFill>
    </fill>
    <fill>
      <patternFill patternType="solid">
        <fgColor rgb="FFFFFFFF"/>
      </patternFill>
    </fill>
    <fill>
      <patternFill patternType="solid">
        <fgColor rgb="FFFFF2CC"/>
        <bgColor indexed="64"/>
      </patternFill>
    </fill>
    <fill>
      <patternFill patternType="solid">
        <fgColor theme="2" tint="-9.9978637043366805E-2"/>
        <bgColor indexed="64"/>
      </patternFill>
    </fill>
    <fill>
      <patternFill patternType="solid">
        <fgColor theme="2" tint="-0.249977111117893"/>
        <bgColor indexed="64"/>
      </patternFill>
    </fill>
    <fill>
      <patternFill patternType="solid">
        <fgColor theme="7"/>
        <bgColor indexed="64"/>
      </patternFill>
    </fill>
    <fill>
      <patternFill patternType="solid">
        <fgColor rgb="FFFFC000"/>
        <bgColor indexed="64"/>
      </patternFill>
    </fill>
    <fill>
      <patternFill patternType="solid">
        <fgColor rgb="FF548235"/>
        <bgColor indexed="64"/>
      </patternFill>
    </fill>
    <fill>
      <patternFill patternType="solid">
        <fgColor theme="9" tint="-0.249977111117893"/>
        <bgColor indexed="64"/>
      </patternFill>
    </fill>
    <fill>
      <patternFill patternType="solid">
        <fgColor theme="9" tint="-0.499984740745262"/>
        <bgColor rgb="FF000000"/>
      </patternFill>
    </fill>
    <fill>
      <patternFill patternType="solid">
        <fgColor theme="9" tint="-0.499984740745262"/>
        <bgColor indexed="64"/>
      </patternFill>
    </fill>
    <fill>
      <patternFill patternType="solid">
        <fgColor rgb="FFFF0000"/>
        <bgColor indexed="64"/>
      </patternFill>
    </fill>
    <fill>
      <patternFill patternType="solid">
        <fgColor rgb="FFFF6600"/>
        <bgColor indexed="64"/>
      </patternFill>
    </fill>
    <fill>
      <patternFill patternType="solid">
        <fgColor rgb="FF92D050"/>
        <bgColor indexed="64"/>
      </patternFill>
    </fill>
    <fill>
      <patternFill patternType="solid">
        <fgColor rgb="FF00B050"/>
        <bgColor indexed="64"/>
      </patternFill>
    </fill>
    <fill>
      <patternFill patternType="solid">
        <fgColor theme="0" tint="-0.14999847407452621"/>
        <bgColor indexed="64"/>
      </patternFill>
    </fill>
    <fill>
      <patternFill patternType="solid">
        <fgColor theme="9" tint="0.59999389629810485"/>
        <bgColor indexed="64"/>
      </patternFill>
    </fill>
    <fill>
      <patternFill patternType="solid">
        <fgColor theme="0" tint="-0.249977111117893"/>
        <bgColor indexed="64"/>
      </patternFill>
    </fill>
    <fill>
      <patternFill patternType="solid">
        <fgColor theme="9" tint="0.79998168889431442"/>
        <bgColor indexed="64"/>
      </patternFill>
    </fill>
    <fill>
      <patternFill patternType="solid">
        <fgColor theme="9"/>
        <bgColor indexed="64"/>
      </patternFill>
    </fill>
    <fill>
      <patternFill patternType="solid">
        <fgColor theme="4" tint="0.59999389629810485"/>
        <bgColor indexed="64"/>
      </patternFill>
    </fill>
    <fill>
      <patternFill patternType="solid">
        <fgColor theme="5" tint="0.59999389629810485"/>
        <bgColor indexed="64"/>
      </patternFill>
    </fill>
    <fill>
      <patternFill patternType="solid">
        <fgColor theme="7" tint="0.59999389629810485"/>
        <bgColor indexed="64"/>
      </patternFill>
    </fill>
    <fill>
      <patternFill patternType="solid">
        <fgColor theme="0" tint="-0.499984740745262"/>
        <bgColor indexed="64"/>
      </patternFill>
    </fill>
    <fill>
      <patternFill patternType="solid">
        <fgColor rgb="FFFFFFFF"/>
        <bgColor rgb="FF000000"/>
      </patternFill>
    </fill>
    <fill>
      <patternFill patternType="solid">
        <fgColor theme="0"/>
        <bgColor rgb="FF000000"/>
      </patternFill>
    </fill>
    <fill>
      <patternFill patternType="solid">
        <fgColor rgb="FFFFC7CE"/>
      </patternFill>
    </fill>
  </fills>
  <borders count="94">
    <border>
      <left/>
      <right/>
      <top/>
      <bottom/>
      <diagonal/>
    </border>
    <border>
      <left/>
      <right/>
      <top/>
      <bottom style="thick">
        <color theme="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thin">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medium">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bottom/>
      <diagonal/>
    </border>
    <border>
      <left style="thin">
        <color indexed="64"/>
      </left>
      <right/>
      <top style="medium">
        <color indexed="64"/>
      </top>
      <bottom style="medium">
        <color indexed="64"/>
      </bottom>
      <diagonal/>
    </border>
    <border>
      <left style="thin">
        <color indexed="64"/>
      </left>
      <right/>
      <top/>
      <bottom/>
      <diagonal/>
    </border>
    <border>
      <left style="medium">
        <color indexed="64"/>
      </left>
      <right style="medium">
        <color indexed="64"/>
      </right>
      <top/>
      <bottom style="medium">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top style="thin">
        <color indexed="64"/>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medium">
        <color indexed="64"/>
      </left>
      <right/>
      <top style="thin">
        <color indexed="64"/>
      </top>
      <bottom/>
      <diagonal/>
    </border>
    <border>
      <left style="medium">
        <color indexed="64"/>
      </left>
      <right style="thin">
        <color indexed="64"/>
      </right>
      <top style="thin">
        <color indexed="64"/>
      </top>
      <bottom/>
      <diagonal/>
    </border>
    <border>
      <left style="thin">
        <color indexed="64"/>
      </left>
      <right style="thin">
        <color indexed="64"/>
      </right>
      <top style="thin">
        <color indexed="64"/>
      </top>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bottom style="thin">
        <color indexed="64"/>
      </bottom>
      <diagonal/>
    </border>
    <border>
      <left/>
      <right style="thin">
        <color indexed="64"/>
      </right>
      <top style="thin">
        <color indexed="64"/>
      </top>
      <bottom style="thin">
        <color indexed="64"/>
      </bottom>
      <diagonal/>
    </border>
    <border>
      <left style="medium">
        <color indexed="64"/>
      </left>
      <right/>
      <top style="thin">
        <color indexed="64"/>
      </top>
      <bottom style="medium">
        <color indexed="64"/>
      </bottom>
      <diagonal/>
    </border>
    <border>
      <left/>
      <right style="thin">
        <color indexed="64"/>
      </right>
      <top style="thin">
        <color indexed="64"/>
      </top>
      <bottom style="medium">
        <color indexed="64"/>
      </bottom>
      <diagonal/>
    </border>
    <border>
      <left style="medium">
        <color indexed="64"/>
      </left>
      <right style="medium">
        <color indexed="64"/>
      </right>
      <top style="medium">
        <color indexed="64"/>
      </top>
      <bottom style="thin">
        <color indexed="64"/>
      </bottom>
      <diagonal/>
    </border>
    <border>
      <left style="thin">
        <color indexed="64"/>
      </left>
      <right/>
      <top/>
      <bottom style="thin">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medium">
        <color indexed="64"/>
      </left>
      <right style="thin">
        <color indexed="64"/>
      </right>
      <top style="thin">
        <color indexed="64"/>
      </top>
      <bottom style="medium">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top/>
      <bottom style="medium">
        <color theme="7"/>
      </bottom>
      <diagonal/>
    </border>
    <border>
      <left style="thin">
        <color rgb="FF000000"/>
      </left>
      <right style="thin">
        <color rgb="FF000000"/>
      </right>
      <top style="thin">
        <color rgb="FF000000"/>
      </top>
      <bottom style="thin">
        <color rgb="FF000000"/>
      </bottom>
      <diagonal/>
    </border>
    <border>
      <left/>
      <right/>
      <top/>
      <bottom style="medium">
        <color theme="4" tint="0.39997558519241921"/>
      </bottom>
      <diagonal/>
    </border>
    <border>
      <left style="thin">
        <color indexed="64"/>
      </left>
      <right style="thin">
        <color indexed="64"/>
      </right>
      <top/>
      <bottom style="medium">
        <color indexed="64"/>
      </bottom>
      <diagonal/>
    </border>
    <border>
      <left style="dotted">
        <color theme="3"/>
      </left>
      <right/>
      <top/>
      <bottom/>
      <diagonal/>
    </border>
    <border>
      <left style="medium">
        <color indexed="64"/>
      </left>
      <right style="medium">
        <color indexed="64"/>
      </right>
      <top style="thin">
        <color indexed="64"/>
      </top>
      <bottom/>
      <diagonal/>
    </border>
    <border>
      <left/>
      <right style="medium">
        <color indexed="64"/>
      </right>
      <top style="thin">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style="medium">
        <color indexed="64"/>
      </right>
      <top/>
      <bottom style="thin">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style="thin">
        <color indexed="64"/>
      </left>
      <right style="medium">
        <color indexed="64"/>
      </right>
      <top style="thin">
        <color indexed="64"/>
      </top>
      <bottom/>
      <diagonal/>
    </border>
    <border>
      <left/>
      <right/>
      <top style="thin">
        <color indexed="64"/>
      </top>
      <bottom/>
      <diagonal/>
    </border>
    <border>
      <left style="medium">
        <color indexed="64"/>
      </left>
      <right style="thin">
        <color indexed="64"/>
      </right>
      <top style="medium">
        <color indexed="64"/>
      </top>
      <bottom style="medium">
        <color indexed="64"/>
      </bottom>
      <diagonal/>
    </border>
    <border>
      <left style="thin">
        <color indexed="64"/>
      </left>
      <right style="thin">
        <color indexed="64"/>
      </right>
      <top style="medium">
        <color indexed="64"/>
      </top>
      <bottom style="medium">
        <color indexed="64"/>
      </bottom>
      <diagonal/>
    </border>
    <border>
      <left style="thin">
        <color indexed="64"/>
      </left>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diagonal/>
    </border>
    <border>
      <left style="thin">
        <color indexed="64"/>
      </left>
      <right/>
      <top style="medium">
        <color indexed="64"/>
      </top>
      <bottom style="thin">
        <color indexed="64"/>
      </bottom>
      <diagonal/>
    </border>
    <border>
      <left style="medium">
        <color indexed="64"/>
      </left>
      <right style="thin">
        <color indexed="64"/>
      </right>
      <top/>
      <bottom/>
      <diagonal/>
    </border>
    <border>
      <left style="medium">
        <color rgb="FF000000"/>
      </left>
      <right/>
      <top style="medium">
        <color rgb="FF000000"/>
      </top>
      <bottom/>
      <diagonal/>
    </border>
    <border>
      <left/>
      <right/>
      <top style="medium">
        <color rgb="FF000000"/>
      </top>
      <bottom/>
      <diagonal/>
    </border>
    <border>
      <left style="medium">
        <color rgb="FF000000"/>
      </left>
      <right/>
      <top/>
      <bottom/>
      <diagonal/>
    </border>
    <border>
      <left/>
      <right style="medium">
        <color rgb="FF000000"/>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style="medium">
        <color rgb="FF000000"/>
      </bottom>
      <diagonal/>
    </border>
    <border>
      <left/>
      <right style="medium">
        <color rgb="FF000000"/>
      </right>
      <top style="medium">
        <color rgb="FF000000"/>
      </top>
      <bottom/>
      <diagonal/>
    </border>
    <border>
      <left style="medium">
        <color rgb="FF000000"/>
      </left>
      <right/>
      <top style="medium">
        <color rgb="FF000000"/>
      </top>
      <bottom style="thin">
        <color indexed="64"/>
      </bottom>
      <diagonal/>
    </border>
    <border>
      <left/>
      <right/>
      <top style="medium">
        <color rgb="FF000000"/>
      </top>
      <bottom style="thin">
        <color indexed="64"/>
      </bottom>
      <diagonal/>
    </border>
    <border>
      <left/>
      <right style="medium">
        <color rgb="FF000000"/>
      </right>
      <top style="medium">
        <color rgb="FF000000"/>
      </top>
      <bottom style="thin">
        <color indexed="64"/>
      </bottom>
      <diagonal/>
    </border>
    <border>
      <left style="medium">
        <color indexed="64"/>
      </left>
      <right style="medium">
        <color rgb="FF000000"/>
      </right>
      <top style="thin">
        <color indexed="64"/>
      </top>
      <bottom/>
      <diagonal/>
    </border>
    <border>
      <left style="medium">
        <color rgb="FF000000"/>
      </left>
      <right style="medium">
        <color indexed="64"/>
      </right>
      <top style="medium">
        <color indexed="64"/>
      </top>
      <bottom style="medium">
        <color rgb="FF000000"/>
      </bottom>
      <diagonal/>
    </border>
    <border>
      <left style="medium">
        <color indexed="64"/>
      </left>
      <right style="medium">
        <color indexed="64"/>
      </right>
      <top style="medium">
        <color indexed="64"/>
      </top>
      <bottom style="medium">
        <color rgb="FF000000"/>
      </bottom>
      <diagonal/>
    </border>
    <border>
      <left style="medium">
        <color indexed="64"/>
      </left>
      <right style="medium">
        <color rgb="FF000000"/>
      </right>
      <top/>
      <bottom style="medium">
        <color rgb="FF000000"/>
      </bottom>
      <diagonal/>
    </border>
    <border>
      <left style="medium">
        <color indexed="64"/>
      </left>
      <right/>
      <top/>
      <bottom style="medium">
        <color rgb="FF000000"/>
      </bottom>
      <diagonal/>
    </border>
    <border>
      <left/>
      <right/>
      <top style="thick">
        <color auto="1"/>
      </top>
      <bottom style="thick">
        <color auto="1"/>
      </bottom>
      <diagonal/>
    </border>
    <border>
      <left/>
      <right style="thin">
        <color rgb="FF000000"/>
      </right>
      <top style="thin">
        <color rgb="FF000000"/>
      </top>
      <bottom style="thin">
        <color rgb="FF000000"/>
      </bottom>
      <diagonal/>
    </border>
    <border>
      <left style="medium">
        <color rgb="FF000000"/>
      </left>
      <right/>
      <top style="medium">
        <color rgb="FF000000"/>
      </top>
      <bottom style="medium">
        <color indexed="64"/>
      </bottom>
      <diagonal/>
    </border>
    <border>
      <left/>
      <right/>
      <top style="medium">
        <color rgb="FF000000"/>
      </top>
      <bottom style="medium">
        <color indexed="64"/>
      </bottom>
      <diagonal/>
    </border>
    <border>
      <left style="medium">
        <color rgb="FF000000"/>
      </left>
      <right/>
      <top style="medium">
        <color indexed="64"/>
      </top>
      <bottom style="medium">
        <color rgb="FF000000"/>
      </bottom>
      <diagonal/>
    </border>
    <border>
      <left/>
      <right/>
      <top style="medium">
        <color indexed="64"/>
      </top>
      <bottom style="medium">
        <color rgb="FF000000"/>
      </bottom>
      <diagonal/>
    </border>
    <border>
      <left/>
      <right style="medium">
        <color rgb="FF000000"/>
      </right>
      <top style="medium">
        <color indexed="64"/>
      </top>
      <bottom style="medium">
        <color rgb="FF000000"/>
      </bottom>
      <diagonal/>
    </border>
    <border>
      <left/>
      <right style="thin">
        <color indexed="64"/>
      </right>
      <top style="thin">
        <color indexed="64"/>
      </top>
      <bottom/>
      <diagonal/>
    </border>
    <border>
      <left/>
      <right style="thin">
        <color indexed="64"/>
      </right>
      <top/>
      <bottom style="thin">
        <color indexed="64"/>
      </bottom>
      <diagonal/>
    </border>
  </borders>
  <cellStyleXfs count="12">
    <xf numFmtId="0" fontId="0" fillId="0" borderId="0"/>
    <xf numFmtId="0" fontId="2" fillId="0" borderId="1" applyNumberFormat="0" applyFill="0" applyAlignment="0" applyProtection="0"/>
    <xf numFmtId="0" fontId="1" fillId="0" borderId="0">
      <alignment vertical="center"/>
    </xf>
    <xf numFmtId="0" fontId="19" fillId="9" borderId="0" applyNumberFormat="0" applyBorder="0" applyAlignment="0" applyProtection="0"/>
    <xf numFmtId="0" fontId="20" fillId="0" borderId="0" applyNumberFormat="0" applyFill="0" applyBorder="0" applyAlignment="0" applyProtection="0"/>
    <xf numFmtId="0" fontId="27" fillId="0" borderId="49" applyNumberFormat="0" applyFill="0" applyProtection="0">
      <alignment horizontal="left"/>
    </xf>
    <xf numFmtId="0" fontId="16" fillId="0" borderId="0"/>
    <xf numFmtId="0" fontId="30" fillId="0" borderId="51" applyNumberFormat="0" applyFill="0" applyAlignment="0" applyProtection="0"/>
    <xf numFmtId="0" fontId="32" fillId="20" borderId="53" applyNumberFormat="0" applyBorder="0">
      <alignment horizontal="left"/>
    </xf>
    <xf numFmtId="0" fontId="33" fillId="0" borderId="49" applyNumberFormat="0" applyFill="0" applyProtection="0">
      <alignment horizontal="left"/>
    </xf>
    <xf numFmtId="9" fontId="16" fillId="0" borderId="0" applyFont="0" applyFill="0" applyBorder="0" applyAlignment="0" applyProtection="0"/>
    <xf numFmtId="0" fontId="118" fillId="41" borderId="0" applyNumberFormat="0" applyBorder="0" applyAlignment="0" applyProtection="0"/>
  </cellStyleXfs>
  <cellXfs count="858">
    <xf numFmtId="0" fontId="0" fillId="0" borderId="0" xfId="0"/>
    <xf numFmtId="0" fontId="0" fillId="0" borderId="0" xfId="0" applyAlignment="1">
      <alignment horizontal="center" vertical="center"/>
    </xf>
    <xf numFmtId="0" fontId="0" fillId="4" borderId="0" xfId="0" applyFill="1"/>
    <xf numFmtId="0" fontId="8" fillId="4" borderId="0" xfId="0" applyFont="1" applyFill="1"/>
    <xf numFmtId="0" fontId="0" fillId="13" borderId="7" xfId="0" applyFill="1" applyBorder="1" applyAlignment="1">
      <alignment horizontal="left" vertical="center" wrapText="1"/>
    </xf>
    <xf numFmtId="0" fontId="0" fillId="13" borderId="7" xfId="0" applyFill="1" applyBorder="1" applyAlignment="1">
      <alignment vertical="center" wrapText="1"/>
    </xf>
    <xf numFmtId="0" fontId="28" fillId="0" borderId="0" xfId="3" applyFont="1" applyFill="1" applyBorder="1" applyAlignment="1">
      <alignment horizontal="right" vertical="center"/>
    </xf>
    <xf numFmtId="165" fontId="28" fillId="0" borderId="0" xfId="3" applyNumberFormat="1" applyFont="1" applyFill="1" applyBorder="1" applyAlignment="1">
      <alignment horizontal="left"/>
    </xf>
    <xf numFmtId="0" fontId="28" fillId="0" borderId="0" xfId="3" applyFont="1" applyFill="1" applyBorder="1"/>
    <xf numFmtId="0" fontId="8" fillId="0" borderId="0" xfId="0" applyFont="1"/>
    <xf numFmtId="0" fontId="0" fillId="0" borderId="0" xfId="0" applyAlignment="1">
      <alignment horizontal="left"/>
    </xf>
    <xf numFmtId="0" fontId="18" fillId="0" borderId="0" xfId="0" applyFont="1"/>
    <xf numFmtId="0" fontId="34" fillId="0" borderId="0" xfId="1" applyFont="1" applyFill="1" applyBorder="1" applyAlignment="1">
      <alignment vertical="top"/>
    </xf>
    <xf numFmtId="0" fontId="15" fillId="0" borderId="0" xfId="1" applyFont="1" applyBorder="1" applyAlignment="1">
      <alignment vertical="top" wrapText="1"/>
    </xf>
    <xf numFmtId="0" fontId="36" fillId="0" borderId="0" xfId="0" applyFont="1"/>
    <xf numFmtId="0" fontId="29" fillId="5" borderId="14" xfId="0" applyFont="1" applyFill="1" applyBorder="1" applyAlignment="1">
      <alignment vertical="center"/>
    </xf>
    <xf numFmtId="0" fontId="29" fillId="5" borderId="10" xfId="0" applyFont="1" applyFill="1" applyBorder="1" applyAlignment="1">
      <alignment vertical="center"/>
    </xf>
    <xf numFmtId="0" fontId="29" fillId="5" borderId="20" xfId="0" applyFont="1" applyFill="1" applyBorder="1" applyAlignment="1">
      <alignment vertical="center" wrapText="1"/>
    </xf>
    <xf numFmtId="0" fontId="37" fillId="0" borderId="0" xfId="0" applyFont="1"/>
    <xf numFmtId="166" fontId="0" fillId="0" borderId="0" xfId="0" applyNumberFormat="1" applyAlignment="1">
      <alignment horizontal="left"/>
    </xf>
    <xf numFmtId="15" fontId="0" fillId="0" borderId="0" xfId="0" applyNumberFormat="1"/>
    <xf numFmtId="0" fontId="37" fillId="0" borderId="0" xfId="0" applyFont="1" applyAlignment="1">
      <alignment horizontal="right" vertical="center" wrapText="1"/>
    </xf>
    <xf numFmtId="164" fontId="37" fillId="0" borderId="0" xfId="0" applyNumberFormat="1" applyFont="1" applyAlignment="1">
      <alignment horizontal="center" vertical="center" wrapText="1"/>
    </xf>
    <xf numFmtId="164" fontId="38" fillId="0" borderId="0" xfId="0" applyNumberFormat="1" applyFont="1" applyAlignment="1">
      <alignment horizontal="center" vertical="center" wrapText="1"/>
    </xf>
    <xf numFmtId="0" fontId="37" fillId="0" borderId="0" xfId="0" applyFont="1" applyAlignment="1">
      <alignment vertical="center"/>
    </xf>
    <xf numFmtId="0" fontId="0" fillId="0" borderId="0" xfId="0" applyAlignment="1">
      <alignment textRotation="180"/>
    </xf>
    <xf numFmtId="9" fontId="38" fillId="0" borderId="0" xfId="10" applyFont="1" applyFill="1" applyBorder="1" applyAlignment="1">
      <alignment horizontal="center" vertical="center" wrapText="1"/>
    </xf>
    <xf numFmtId="0" fontId="39" fillId="2" borderId="10" xfId="0" applyFont="1" applyFill="1" applyBorder="1" applyAlignment="1">
      <alignment horizontal="center" vertical="center"/>
    </xf>
    <xf numFmtId="0" fontId="40" fillId="0" borderId="0" xfId="0" applyFont="1"/>
    <xf numFmtId="9" fontId="0" fillId="0" borderId="0" xfId="10" applyFont="1"/>
    <xf numFmtId="2" fontId="0" fillId="0" borderId="0" xfId="10" applyNumberFormat="1" applyFont="1"/>
    <xf numFmtId="0" fontId="41" fillId="0" borderId="0" xfId="0" applyFont="1"/>
    <xf numFmtId="0" fontId="19" fillId="0" borderId="0" xfId="0" applyFont="1"/>
    <xf numFmtId="0" fontId="42" fillId="0" borderId="0" xfId="0" applyFont="1"/>
    <xf numFmtId="0" fontId="46" fillId="4" borderId="0" xfId="1" applyFont="1" applyFill="1" applyBorder="1" applyAlignment="1">
      <alignment horizontal="left" vertical="top" wrapText="1" indent="1"/>
    </xf>
    <xf numFmtId="0" fontId="15" fillId="0" borderId="0" xfId="1" applyFont="1" applyBorder="1" applyAlignment="1">
      <alignment horizontal="center" vertical="center" wrapText="1"/>
    </xf>
    <xf numFmtId="0" fontId="0" fillId="0" borderId="0" xfId="0" applyAlignment="1">
      <alignment vertical="center"/>
    </xf>
    <xf numFmtId="0" fontId="22" fillId="0" borderId="0" xfId="1" applyFont="1" applyBorder="1" applyAlignment="1">
      <alignment horizontal="left" vertical="top" wrapText="1"/>
    </xf>
    <xf numFmtId="0" fontId="37" fillId="0" borderId="0" xfId="0" applyFont="1" applyAlignment="1">
      <alignment horizontal="center"/>
    </xf>
    <xf numFmtId="0" fontId="12" fillId="0" borderId="0" xfId="0" applyFont="1"/>
    <xf numFmtId="0" fontId="8" fillId="4" borderId="50" xfId="0" applyFont="1" applyFill="1" applyBorder="1" applyAlignment="1">
      <alignment horizontal="center"/>
    </xf>
    <xf numFmtId="0" fontId="37" fillId="4" borderId="0" xfId="0" applyFont="1" applyFill="1"/>
    <xf numFmtId="1" fontId="56" fillId="16" borderId="7" xfId="0" applyNumberFormat="1" applyFont="1" applyFill="1" applyBorder="1" applyAlignment="1">
      <alignment horizontal="center" vertical="center" wrapText="1"/>
    </xf>
    <xf numFmtId="2" fontId="56" fillId="16" borderId="7" xfId="0" applyNumberFormat="1" applyFont="1" applyFill="1" applyBorder="1" applyAlignment="1">
      <alignment horizontal="center" vertical="center"/>
    </xf>
    <xf numFmtId="0" fontId="56" fillId="15" borderId="7" xfId="0" applyFont="1" applyFill="1" applyBorder="1" applyAlignment="1">
      <alignment horizontal="center" vertical="center" wrapText="1"/>
    </xf>
    <xf numFmtId="1" fontId="56" fillId="0" borderId="7" xfId="0" applyNumberFormat="1" applyFont="1" applyBorder="1" applyAlignment="1">
      <alignment horizontal="center" vertical="center" wrapText="1"/>
    </xf>
    <xf numFmtId="0" fontId="37" fillId="0" borderId="0" xfId="0" applyFont="1" applyAlignment="1">
      <alignment horizontal="center" vertical="center" wrapText="1"/>
    </xf>
    <xf numFmtId="0" fontId="8" fillId="0" borderId="12" xfId="0" applyFont="1" applyBorder="1"/>
    <xf numFmtId="0" fontId="0" fillId="0" borderId="0" xfId="0" applyAlignment="1">
      <alignment horizontal="right"/>
    </xf>
    <xf numFmtId="0" fontId="37" fillId="0" borderId="0" xfId="0" applyFont="1" applyAlignment="1">
      <alignment horizontal="right"/>
    </xf>
    <xf numFmtId="0" fontId="58" fillId="0" borderId="0" xfId="1" applyFont="1" applyFill="1" applyBorder="1" applyAlignment="1">
      <alignment vertical="top"/>
    </xf>
    <xf numFmtId="0" fontId="46" fillId="4" borderId="0" xfId="1" applyFont="1" applyFill="1" applyBorder="1" applyAlignment="1">
      <alignment horizontal="center" vertical="center" wrapText="1"/>
    </xf>
    <xf numFmtId="0" fontId="46" fillId="4" borderId="0" xfId="1" applyFont="1" applyFill="1" applyBorder="1" applyAlignment="1">
      <alignment vertical="center" wrapText="1"/>
    </xf>
    <xf numFmtId="0" fontId="28" fillId="4" borderId="0" xfId="0" applyFont="1" applyFill="1"/>
    <xf numFmtId="0" fontId="19" fillId="4" borderId="0" xfId="0" applyFont="1" applyFill="1"/>
    <xf numFmtId="2" fontId="59" fillId="17" borderId="7" xfId="0" applyNumberFormat="1" applyFont="1" applyFill="1" applyBorder="1" applyAlignment="1" applyProtection="1">
      <alignment horizontal="center" vertical="center"/>
      <protection hidden="1"/>
    </xf>
    <xf numFmtId="0" fontId="59" fillId="4" borderId="7" xfId="0" applyFont="1" applyFill="1" applyBorder="1" applyAlignment="1" applyProtection="1">
      <alignment horizontal="center" vertical="center" wrapText="1"/>
      <protection locked="0"/>
    </xf>
    <xf numFmtId="0" fontId="8" fillId="4" borderId="44" xfId="6" applyFont="1" applyFill="1" applyBorder="1" applyAlignment="1" applyProtection="1">
      <alignment horizontal="center" vertical="center" wrapText="1"/>
      <protection locked="0"/>
    </xf>
    <xf numFmtId="0" fontId="52" fillId="0" borderId="0" xfId="1" applyFont="1" applyBorder="1" applyAlignment="1">
      <alignment horizontal="left" vertical="top" wrapText="1"/>
    </xf>
    <xf numFmtId="0" fontId="60" fillId="0" borderId="0" xfId="0" applyFont="1" applyAlignment="1">
      <alignment horizontal="center" vertical="center"/>
    </xf>
    <xf numFmtId="0" fontId="62" fillId="0" borderId="0" xfId="0" applyFont="1" applyAlignment="1">
      <alignment horizontal="center" vertical="center"/>
    </xf>
    <xf numFmtId="0" fontId="61" fillId="0" borderId="0" xfId="0" applyFont="1"/>
    <xf numFmtId="0" fontId="67" fillId="0" borderId="0" xfId="0" applyFont="1" applyAlignment="1">
      <alignment horizontal="center" vertical="center"/>
    </xf>
    <xf numFmtId="0" fontId="61" fillId="0" borderId="0" xfId="0" applyFont="1" applyAlignment="1">
      <alignment horizontal="center" vertical="center" wrapText="1"/>
    </xf>
    <xf numFmtId="0" fontId="56" fillId="10" borderId="7" xfId="0" applyFont="1" applyFill="1" applyBorder="1" applyAlignment="1">
      <alignment horizontal="center" vertical="center"/>
    </xf>
    <xf numFmtId="0" fontId="8" fillId="0" borderId="2" xfId="0" applyFont="1" applyBorder="1"/>
    <xf numFmtId="0" fontId="8" fillId="0" borderId="3" xfId="0" applyFont="1" applyBorder="1"/>
    <xf numFmtId="0" fontId="8" fillId="0" borderId="30" xfId="0" applyFont="1" applyBorder="1"/>
    <xf numFmtId="0" fontId="8" fillId="0" borderId="7" xfId="0" applyFont="1" applyBorder="1"/>
    <xf numFmtId="0" fontId="8" fillId="10" borderId="7" xfId="0" applyFont="1" applyFill="1" applyBorder="1"/>
    <xf numFmtId="0" fontId="8" fillId="0" borderId="5" xfId="0" applyFont="1" applyBorder="1"/>
    <xf numFmtId="0" fontId="8" fillId="10" borderId="5" xfId="0" applyFont="1" applyFill="1" applyBorder="1"/>
    <xf numFmtId="0" fontId="8" fillId="0" borderId="27" xfId="0" applyFont="1" applyBorder="1"/>
    <xf numFmtId="0" fontId="8" fillId="0" borderId="30" xfId="0" applyFont="1" applyBorder="1" applyAlignment="1">
      <alignment horizontal="center"/>
    </xf>
    <xf numFmtId="0" fontId="8" fillId="0" borderId="45" xfId="0" applyFont="1" applyBorder="1" applyAlignment="1">
      <alignment horizontal="center"/>
    </xf>
    <xf numFmtId="0" fontId="8" fillId="0" borderId="24" xfId="0" applyFont="1" applyBorder="1" applyAlignment="1">
      <alignment horizontal="center"/>
    </xf>
    <xf numFmtId="0" fontId="8" fillId="0" borderId="27" xfId="0" applyFont="1" applyBorder="1" applyAlignment="1">
      <alignment horizontal="center"/>
    </xf>
    <xf numFmtId="0" fontId="37" fillId="0" borderId="0" xfId="0" applyFont="1" applyAlignment="1">
      <alignment horizontal="center" vertical="center"/>
    </xf>
    <xf numFmtId="0" fontId="57" fillId="0" borderId="0" xfId="0" applyFont="1"/>
    <xf numFmtId="0" fontId="79" fillId="0" borderId="0" xfId="0" applyFont="1"/>
    <xf numFmtId="0" fontId="80" fillId="0" borderId="0" xfId="0" applyFont="1" applyAlignment="1">
      <alignment horizontal="center" vertical="center" wrapText="1"/>
    </xf>
    <xf numFmtId="0" fontId="9" fillId="0" borderId="0" xfId="0" applyFont="1" applyProtection="1">
      <protection hidden="1"/>
    </xf>
    <xf numFmtId="0" fontId="57" fillId="0" borderId="0" xfId="0" applyFont="1" applyAlignment="1">
      <alignment horizontal="center"/>
    </xf>
    <xf numFmtId="0" fontId="4" fillId="22" borderId="9" xfId="0" applyFont="1" applyFill="1" applyBorder="1" applyAlignment="1">
      <alignment horizontal="left" vertical="top" wrapText="1"/>
    </xf>
    <xf numFmtId="0" fontId="4" fillId="22" borderId="35" xfId="0" applyFont="1" applyFill="1" applyBorder="1" applyAlignment="1">
      <alignment horizontal="left" vertical="top" wrapText="1"/>
    </xf>
    <xf numFmtId="0" fontId="4" fillId="22" borderId="36" xfId="0" applyFont="1" applyFill="1" applyBorder="1" applyAlignment="1">
      <alignment horizontal="left" vertical="top" wrapText="1"/>
    </xf>
    <xf numFmtId="0" fontId="44" fillId="22" borderId="35" xfId="1" applyFont="1" applyFill="1" applyBorder="1" applyAlignment="1">
      <alignment horizontal="right" vertical="center"/>
    </xf>
    <xf numFmtId="0" fontId="43" fillId="22" borderId="9" xfId="1" applyFont="1" applyFill="1" applyBorder="1" applyAlignment="1">
      <alignment vertical="center" wrapText="1"/>
    </xf>
    <xf numFmtId="0" fontId="8" fillId="0" borderId="0" xfId="0" applyFont="1" applyAlignment="1">
      <alignment horizontal="center" vertical="center" wrapText="1"/>
    </xf>
    <xf numFmtId="0" fontId="44" fillId="23" borderId="36" xfId="1" applyFont="1" applyFill="1" applyBorder="1" applyAlignment="1">
      <alignment horizontal="center" vertical="center"/>
    </xf>
    <xf numFmtId="0" fontId="81" fillId="23" borderId="20" xfId="0" applyFont="1" applyFill="1" applyBorder="1" applyAlignment="1">
      <alignment horizontal="center" vertical="center" wrapText="1"/>
    </xf>
    <xf numFmtId="0" fontId="82" fillId="25" borderId="16" xfId="0" applyFont="1" applyFill="1" applyBorder="1" applyAlignment="1">
      <alignment horizontal="center" vertical="center" wrapText="1"/>
    </xf>
    <xf numFmtId="0" fontId="82" fillId="23" borderId="16" xfId="0" applyFont="1" applyFill="1" applyBorder="1" applyAlignment="1">
      <alignment horizontal="center" vertical="center" wrapText="1"/>
    </xf>
    <xf numFmtId="0" fontId="18" fillId="0" borderId="0" xfId="0" applyFont="1" applyAlignment="1">
      <alignment vertical="center"/>
    </xf>
    <xf numFmtId="0" fontId="17" fillId="12" borderId="37" xfId="0" applyFont="1" applyFill="1" applyBorder="1" applyAlignment="1">
      <alignment horizontal="left" vertical="center"/>
    </xf>
    <xf numFmtId="0" fontId="17" fillId="12" borderId="37" xfId="0" applyFont="1" applyFill="1" applyBorder="1" applyAlignment="1">
      <alignment vertical="center"/>
    </xf>
    <xf numFmtId="0" fontId="18" fillId="0" borderId="0" xfId="0" applyFont="1" applyAlignment="1">
      <alignment horizontal="left" vertical="center"/>
    </xf>
    <xf numFmtId="0" fontId="18" fillId="10" borderId="0" xfId="0" applyFont="1" applyFill="1" applyAlignment="1">
      <alignment horizontal="left" vertical="center"/>
    </xf>
    <xf numFmtId="0" fontId="0" fillId="10" borderId="0" xfId="0" applyFill="1" applyAlignment="1">
      <alignment horizontal="left" vertical="center"/>
    </xf>
    <xf numFmtId="0" fontId="0" fillId="10" borderId="0" xfId="0" applyFill="1" applyAlignment="1">
      <alignment vertical="center"/>
    </xf>
    <xf numFmtId="0" fontId="0" fillId="0" borderId="0" xfId="0" applyAlignment="1">
      <alignment horizontal="left" vertical="center"/>
    </xf>
    <xf numFmtId="0" fontId="18" fillId="0" borderId="37" xfId="0" applyFont="1" applyBorder="1" applyAlignment="1">
      <alignment horizontal="left" vertical="center"/>
    </xf>
    <xf numFmtId="0" fontId="0" fillId="0" borderId="37" xfId="0" applyBorder="1" applyAlignment="1">
      <alignment horizontal="left" vertical="center"/>
    </xf>
    <xf numFmtId="0" fontId="0" fillId="0" borderId="37" xfId="0" applyBorder="1" applyAlignment="1">
      <alignment vertical="center"/>
    </xf>
    <xf numFmtId="0" fontId="83" fillId="0" borderId="0" xfId="0" applyFont="1"/>
    <xf numFmtId="0" fontId="0" fillId="0" borderId="61" xfId="0" applyBorder="1" applyAlignment="1">
      <alignment horizontal="left" vertical="center"/>
    </xf>
    <xf numFmtId="0" fontId="0" fillId="0" borderId="61" xfId="0" applyBorder="1" applyAlignment="1">
      <alignment vertical="center"/>
    </xf>
    <xf numFmtId="0" fontId="8" fillId="0" borderId="33" xfId="0" applyFont="1" applyBorder="1"/>
    <xf numFmtId="0" fontId="8" fillId="0" borderId="34" xfId="0" applyFont="1" applyBorder="1"/>
    <xf numFmtId="0" fontId="0" fillId="13" borderId="0" xfId="0" applyFill="1" applyAlignment="1">
      <alignment vertical="center"/>
    </xf>
    <xf numFmtId="0" fontId="74" fillId="23" borderId="36" xfId="1" applyFont="1" applyFill="1" applyBorder="1" applyAlignment="1">
      <alignment horizontal="center" vertical="top"/>
    </xf>
    <xf numFmtId="0" fontId="25" fillId="10" borderId="9" xfId="0" applyFont="1" applyFill="1" applyBorder="1" applyAlignment="1">
      <alignment vertical="center" wrapText="1"/>
    </xf>
    <xf numFmtId="0" fontId="70" fillId="23" borderId="36" xfId="1" applyFont="1" applyFill="1" applyBorder="1" applyAlignment="1">
      <alignment horizontal="center" vertical="top"/>
    </xf>
    <xf numFmtId="0" fontId="7" fillId="10" borderId="9" xfId="0" applyFont="1" applyFill="1" applyBorder="1" applyAlignment="1">
      <alignment vertical="center"/>
    </xf>
    <xf numFmtId="0" fontId="7" fillId="10" borderId="35" xfId="0" applyFont="1" applyFill="1" applyBorder="1" applyAlignment="1">
      <alignment vertical="center"/>
    </xf>
    <xf numFmtId="0" fontId="7" fillId="10" borderId="12" xfId="0" applyFont="1" applyFill="1" applyBorder="1" applyAlignment="1">
      <alignment vertical="center"/>
    </xf>
    <xf numFmtId="0" fontId="3" fillId="23" borderId="11" xfId="0" applyFont="1" applyFill="1" applyBorder="1" applyAlignment="1">
      <alignment vertical="center" wrapText="1"/>
    </xf>
    <xf numFmtId="1" fontId="59" fillId="4" borderId="7" xfId="0" applyNumberFormat="1" applyFont="1" applyFill="1" applyBorder="1" applyAlignment="1" applyProtection="1">
      <alignment horizontal="center" vertical="center" wrapText="1"/>
      <protection locked="0"/>
    </xf>
    <xf numFmtId="0" fontId="6" fillId="23" borderId="34" xfId="0" applyFont="1" applyFill="1" applyBorder="1" applyAlignment="1">
      <alignment horizontal="center" vertical="center" wrapText="1"/>
    </xf>
    <xf numFmtId="1" fontId="6" fillId="23" borderId="34" xfId="0" applyNumberFormat="1" applyFont="1" applyFill="1" applyBorder="1" applyAlignment="1">
      <alignment horizontal="center" vertical="center" wrapText="1"/>
    </xf>
    <xf numFmtId="0" fontId="43" fillId="23" borderId="9" xfId="1" applyFont="1" applyFill="1" applyBorder="1" applyAlignment="1">
      <alignment vertical="center"/>
    </xf>
    <xf numFmtId="0" fontId="44" fillId="23" borderId="35" xfId="1" applyFont="1" applyFill="1" applyBorder="1" applyAlignment="1">
      <alignment horizontal="right" vertical="center"/>
    </xf>
    <xf numFmtId="1" fontId="55" fillId="23" borderId="36" xfId="1" applyNumberFormat="1" applyFont="1" applyFill="1" applyBorder="1" applyAlignment="1">
      <alignment horizontal="center" vertical="center"/>
    </xf>
    <xf numFmtId="0" fontId="10" fillId="4" borderId="0" xfId="0" applyFont="1" applyFill="1"/>
    <xf numFmtId="0" fontId="7" fillId="4" borderId="0" xfId="0" applyFont="1" applyFill="1" applyAlignment="1">
      <alignment horizontal="center" vertical="center" wrapText="1"/>
    </xf>
    <xf numFmtId="0" fontId="8" fillId="4" borderId="0" xfId="0" applyFont="1" applyFill="1" applyAlignment="1">
      <alignment horizontal="center" vertical="center" wrapText="1"/>
    </xf>
    <xf numFmtId="0" fontId="21" fillId="4" borderId="0" xfId="0" applyFont="1" applyFill="1" applyAlignment="1">
      <alignment horizontal="center" vertical="center" wrapText="1"/>
    </xf>
    <xf numFmtId="0" fontId="67" fillId="4" borderId="0" xfId="0" applyFont="1" applyFill="1" applyAlignment="1">
      <alignment horizontal="center" vertical="center"/>
    </xf>
    <xf numFmtId="0" fontId="9" fillId="4" borderId="0" xfId="0" applyFont="1" applyFill="1" applyAlignment="1">
      <alignment horizontal="center" vertical="center" wrapText="1"/>
    </xf>
    <xf numFmtId="0" fontId="4" fillId="4" borderId="0" xfId="0" applyFont="1" applyFill="1" applyAlignment="1">
      <alignment horizontal="left" vertical="center" wrapText="1"/>
    </xf>
    <xf numFmtId="0" fontId="21" fillId="4" borderId="0" xfId="0" applyFont="1" applyFill="1" applyAlignment="1">
      <alignment horizontal="right" vertical="center" wrapText="1"/>
    </xf>
    <xf numFmtId="0" fontId="0" fillId="4" borderId="0" xfId="0" applyFill="1" applyAlignment="1">
      <alignment horizontal="center" vertical="center"/>
    </xf>
    <xf numFmtId="0" fontId="42" fillId="4" borderId="0" xfId="0" applyFont="1" applyFill="1"/>
    <xf numFmtId="0" fontId="23" fillId="0" borderId="0" xfId="1" applyFont="1" applyBorder="1" applyAlignment="1">
      <alignment horizontal="left" vertical="top"/>
    </xf>
    <xf numFmtId="0" fontId="4" fillId="23" borderId="7" xfId="0" applyFont="1" applyFill="1" applyBorder="1" applyAlignment="1">
      <alignment horizontal="left" vertical="center" wrapText="1"/>
    </xf>
    <xf numFmtId="0" fontId="21" fillId="4" borderId="0" xfId="0" applyFont="1" applyFill="1" applyAlignment="1">
      <alignment vertical="center"/>
    </xf>
    <xf numFmtId="0" fontId="21" fillId="4" borderId="0" xfId="0" applyFont="1" applyFill="1" applyAlignment="1">
      <alignment vertical="center" wrapText="1"/>
    </xf>
    <xf numFmtId="0" fontId="47" fillId="4" borderId="0" xfId="4" applyFont="1" applyFill="1" applyBorder="1" applyAlignment="1">
      <alignment vertical="center" wrapText="1"/>
    </xf>
    <xf numFmtId="49" fontId="21" fillId="4" borderId="0" xfId="0" applyNumberFormat="1" applyFont="1" applyFill="1" applyAlignment="1">
      <alignment vertical="center" wrapText="1"/>
    </xf>
    <xf numFmtId="0" fontId="47" fillId="4" borderId="0" xfId="4" quotePrefix="1" applyFont="1" applyFill="1" applyBorder="1" applyAlignment="1">
      <alignment vertical="center" wrapText="1"/>
    </xf>
    <xf numFmtId="0" fontId="21" fillId="4" borderId="5" xfId="0" applyFont="1" applyFill="1" applyBorder="1" applyAlignment="1">
      <alignment horizontal="center" vertical="center" wrapText="1"/>
    </xf>
    <xf numFmtId="0" fontId="21" fillId="4" borderId="31" xfId="0" quotePrefix="1" applyFont="1" applyFill="1" applyBorder="1" applyAlignment="1">
      <alignment horizontal="center" vertical="center" wrapText="1"/>
    </xf>
    <xf numFmtId="0" fontId="21" fillId="4" borderId="34" xfId="0" applyFont="1" applyFill="1" applyBorder="1" applyAlignment="1">
      <alignment horizontal="center" vertical="center" wrapText="1"/>
    </xf>
    <xf numFmtId="0" fontId="8" fillId="10" borderId="34" xfId="0" applyFont="1" applyFill="1" applyBorder="1"/>
    <xf numFmtId="0" fontId="28" fillId="0" borderId="0" xfId="3" applyFont="1" applyFill="1" applyAlignment="1">
      <alignment horizontal="right" vertical="center"/>
    </xf>
    <xf numFmtId="165" fontId="28" fillId="0" borderId="0" xfId="3" applyNumberFormat="1" applyFont="1" applyFill="1" applyAlignment="1">
      <alignment horizontal="left"/>
    </xf>
    <xf numFmtId="0" fontId="28" fillId="0" borderId="0" xfId="3" applyFont="1" applyFill="1"/>
    <xf numFmtId="0" fontId="10" fillId="23" borderId="7" xfId="0" applyFont="1" applyFill="1" applyBorder="1" applyAlignment="1">
      <alignment horizontal="center" vertical="center" wrapText="1"/>
    </xf>
    <xf numFmtId="0" fontId="10" fillId="23" borderId="31" xfId="0" applyFont="1" applyFill="1" applyBorder="1" applyAlignment="1">
      <alignment horizontal="center" vertical="center"/>
    </xf>
    <xf numFmtId="0" fontId="10" fillId="23" borderId="38" xfId="0" applyFont="1" applyFill="1" applyBorder="1" applyAlignment="1">
      <alignment vertical="top"/>
    </xf>
    <xf numFmtId="0" fontId="65" fillId="23" borderId="35" xfId="1" applyFont="1" applyFill="1" applyBorder="1" applyAlignment="1">
      <alignment horizontal="right" vertical="center"/>
    </xf>
    <xf numFmtId="0" fontId="8" fillId="14" borderId="43" xfId="0" applyFont="1" applyFill="1" applyBorder="1" applyAlignment="1">
      <alignment vertical="center" wrapText="1"/>
    </xf>
    <xf numFmtId="0" fontId="25" fillId="10" borderId="19" xfId="0" applyFont="1" applyFill="1" applyBorder="1" applyAlignment="1">
      <alignment vertical="center" wrapText="1"/>
    </xf>
    <xf numFmtId="0" fontId="25" fillId="10" borderId="17" xfId="0" applyFont="1" applyFill="1" applyBorder="1" applyAlignment="1">
      <alignment vertical="center" wrapText="1"/>
    </xf>
    <xf numFmtId="0" fontId="25" fillId="10" borderId="0" xfId="0" applyFont="1" applyFill="1" applyAlignment="1">
      <alignment vertical="center" wrapText="1"/>
    </xf>
    <xf numFmtId="0" fontId="8" fillId="14" borderId="41" xfId="0" applyFont="1" applyFill="1" applyBorder="1" applyAlignment="1">
      <alignment wrapText="1"/>
    </xf>
    <xf numFmtId="0" fontId="8" fillId="14" borderId="17" xfId="0" applyFont="1" applyFill="1" applyBorder="1" applyAlignment="1">
      <alignment wrapText="1"/>
    </xf>
    <xf numFmtId="0" fontId="86" fillId="26" borderId="29" xfId="0" applyFont="1" applyFill="1" applyBorder="1" applyAlignment="1">
      <alignment horizontal="center" vertical="center" wrapText="1"/>
    </xf>
    <xf numFmtId="0" fontId="86" fillId="27" borderId="16" xfId="0" applyFont="1" applyFill="1" applyBorder="1" applyAlignment="1">
      <alignment horizontal="center" vertical="center" wrapText="1"/>
    </xf>
    <xf numFmtId="0" fontId="86" fillId="21" borderId="29" xfId="0" applyFont="1" applyFill="1" applyBorder="1" applyAlignment="1">
      <alignment horizontal="center" vertical="center" wrapText="1"/>
    </xf>
    <xf numFmtId="0" fontId="86" fillId="28" borderId="29" xfId="0" applyFont="1" applyFill="1" applyBorder="1" applyAlignment="1">
      <alignment horizontal="center" vertical="center" wrapText="1"/>
    </xf>
    <xf numFmtId="0" fontId="86" fillId="29" borderId="55" xfId="0" applyFont="1" applyFill="1" applyBorder="1" applyAlignment="1">
      <alignment horizontal="center" vertical="center" wrapText="1"/>
    </xf>
    <xf numFmtId="0" fontId="88" fillId="0" borderId="0" xfId="1" applyFont="1" applyBorder="1" applyAlignment="1">
      <alignment horizontal="left" vertical="top" wrapText="1"/>
    </xf>
    <xf numFmtId="0" fontId="57" fillId="0" borderId="0" xfId="0" applyFont="1" applyAlignment="1">
      <alignment horizontal="center" vertical="center"/>
    </xf>
    <xf numFmtId="0" fontId="17" fillId="4" borderId="0" xfId="0" applyFont="1" applyFill="1" applyAlignment="1">
      <alignment horizontal="center" vertical="center" wrapText="1"/>
    </xf>
    <xf numFmtId="0" fontId="37" fillId="4" borderId="0" xfId="0" applyFont="1" applyFill="1" applyAlignment="1">
      <alignment vertical="center"/>
    </xf>
    <xf numFmtId="0" fontId="57" fillId="4" borderId="0" xfId="0" applyFont="1" applyFill="1" applyAlignment="1">
      <alignment horizontal="center"/>
    </xf>
    <xf numFmtId="0" fontId="79" fillId="4" borderId="0" xfId="0" applyFont="1" applyFill="1"/>
    <xf numFmtId="0" fontId="57" fillId="4" borderId="0" xfId="0" applyFont="1" applyFill="1" applyAlignment="1">
      <alignment horizontal="center" vertical="center"/>
    </xf>
    <xf numFmtId="0" fontId="46" fillId="4" borderId="0" xfId="1" applyFont="1" applyFill="1" applyBorder="1" applyAlignment="1">
      <alignment horizontal="left" vertical="center" wrapText="1"/>
    </xf>
    <xf numFmtId="0" fontId="46" fillId="0" borderId="0" xfId="1" applyFont="1" applyFill="1" applyBorder="1" applyAlignment="1">
      <alignment horizontal="left" vertical="center" wrapText="1"/>
    </xf>
    <xf numFmtId="0" fontId="46" fillId="0" borderId="0" xfId="1" applyFont="1" applyFill="1" applyBorder="1" applyAlignment="1">
      <alignment horizontal="center" vertical="center" wrapText="1"/>
    </xf>
    <xf numFmtId="0" fontId="46" fillId="0" borderId="0" xfId="1" applyFont="1" applyFill="1" applyBorder="1" applyAlignment="1">
      <alignment vertical="center" wrapText="1"/>
    </xf>
    <xf numFmtId="0" fontId="50" fillId="23" borderId="36" xfId="1" applyFont="1" applyFill="1" applyBorder="1" applyAlignment="1">
      <alignment horizontal="center" vertical="center"/>
    </xf>
    <xf numFmtId="0" fontId="86" fillId="3" borderId="46" xfId="0" applyFont="1" applyFill="1" applyBorder="1" applyAlignment="1">
      <alignment horizontal="center" vertical="center" wrapText="1"/>
    </xf>
    <xf numFmtId="0" fontId="86" fillId="3" borderId="20" xfId="0" applyFont="1" applyFill="1" applyBorder="1" applyAlignment="1">
      <alignment horizontal="center" vertical="center" wrapText="1"/>
    </xf>
    <xf numFmtId="0" fontId="86" fillId="3" borderId="47" xfId="0" applyFont="1" applyFill="1" applyBorder="1" applyAlignment="1">
      <alignment horizontal="center" vertical="center" wrapText="1"/>
    </xf>
    <xf numFmtId="0" fontId="86" fillId="3" borderId="29" xfId="0" applyFont="1" applyFill="1" applyBorder="1" applyAlignment="1">
      <alignment horizontal="center" vertical="center" wrapText="1"/>
    </xf>
    <xf numFmtId="0" fontId="86" fillId="3" borderId="16" xfId="0" applyFont="1" applyFill="1" applyBorder="1" applyAlignment="1">
      <alignment horizontal="center" vertical="center" wrapText="1"/>
    </xf>
    <xf numFmtId="0" fontId="86" fillId="3" borderId="55" xfId="0" applyFont="1" applyFill="1" applyBorder="1" applyAlignment="1">
      <alignment horizontal="center" vertical="center" wrapText="1"/>
    </xf>
    <xf numFmtId="0" fontId="20" fillId="4" borderId="0" xfId="4" applyFill="1" applyBorder="1" applyAlignment="1">
      <alignment vertical="center"/>
    </xf>
    <xf numFmtId="0" fontId="48" fillId="4" borderId="0" xfId="1" applyFont="1" applyFill="1" applyBorder="1" applyAlignment="1">
      <alignment horizontal="center" vertical="center" wrapText="1"/>
    </xf>
    <xf numFmtId="0" fontId="13" fillId="4" borderId="0" xfId="1" applyFont="1" applyFill="1" applyBorder="1" applyAlignment="1">
      <alignment vertical="center" wrapText="1"/>
    </xf>
    <xf numFmtId="0" fontId="23" fillId="4" borderId="0" xfId="1" applyFont="1" applyFill="1" applyBorder="1" applyAlignment="1">
      <alignment vertical="center" wrapText="1"/>
    </xf>
    <xf numFmtId="0" fontId="77" fillId="0" borderId="0" xfId="1" applyFont="1" applyBorder="1" applyAlignment="1">
      <alignment vertical="top" wrapText="1"/>
    </xf>
    <xf numFmtId="0" fontId="75" fillId="23" borderId="36" xfId="1" applyFont="1" applyFill="1" applyBorder="1" applyAlignment="1">
      <alignment horizontal="center" vertical="center"/>
    </xf>
    <xf numFmtId="0" fontId="23" fillId="0" borderId="0" xfId="1" applyFont="1" applyBorder="1" applyAlignment="1">
      <alignment vertical="top" wrapText="1"/>
    </xf>
    <xf numFmtId="0" fontId="21" fillId="4" borderId="7" xfId="0" quotePrefix="1" applyFont="1" applyFill="1" applyBorder="1" applyAlignment="1">
      <alignment horizontal="center" vertical="center" wrapText="1"/>
    </xf>
    <xf numFmtId="0" fontId="21" fillId="4" borderId="44" xfId="0" quotePrefix="1" applyFont="1" applyFill="1" applyBorder="1" applyAlignment="1">
      <alignment horizontal="center" vertical="center" wrapText="1"/>
    </xf>
    <xf numFmtId="0" fontId="21" fillId="4" borderId="42" xfId="0" quotePrefix="1" applyFont="1" applyFill="1" applyBorder="1" applyAlignment="1">
      <alignment horizontal="center" vertical="center" wrapText="1"/>
    </xf>
    <xf numFmtId="0" fontId="21" fillId="4" borderId="65" xfId="0" quotePrefix="1" applyFont="1" applyFill="1" applyBorder="1" applyAlignment="1">
      <alignment horizontal="center" vertical="center" wrapText="1"/>
    </xf>
    <xf numFmtId="0" fontId="89" fillId="0" borderId="0" xfId="1" applyFont="1" applyBorder="1" applyAlignment="1">
      <alignment vertical="top" wrapText="1"/>
    </xf>
    <xf numFmtId="0" fontId="48" fillId="4" borderId="0" xfId="1" applyFont="1" applyFill="1" applyBorder="1" applyAlignment="1">
      <alignment horizontal="left" vertical="center" wrapText="1"/>
    </xf>
    <xf numFmtId="0" fontId="54" fillId="23" borderId="35" xfId="1" applyFont="1" applyFill="1" applyBorder="1" applyAlignment="1">
      <alignment horizontal="right" vertical="center"/>
    </xf>
    <xf numFmtId="0" fontId="66" fillId="4" borderId="0" xfId="1" applyFont="1" applyFill="1" applyBorder="1" applyAlignment="1">
      <alignment horizontal="left" vertical="top" wrapText="1"/>
    </xf>
    <xf numFmtId="0" fontId="3" fillId="23" borderId="15" xfId="0" applyFont="1" applyFill="1" applyBorder="1" applyAlignment="1">
      <alignment horizontal="center" vertical="center" wrapText="1"/>
    </xf>
    <xf numFmtId="0" fontId="3" fillId="23" borderId="22" xfId="0" applyFont="1" applyFill="1" applyBorder="1" applyAlignment="1">
      <alignment horizontal="center" vertical="center" wrapText="1"/>
    </xf>
    <xf numFmtId="0" fontId="82" fillId="2" borderId="10" xfId="0" applyFont="1" applyFill="1" applyBorder="1" applyAlignment="1">
      <alignment horizontal="center" vertical="center" wrapText="1"/>
    </xf>
    <xf numFmtId="14" fontId="91" fillId="0" borderId="0" xfId="0" applyNumberFormat="1" applyFont="1"/>
    <xf numFmtId="14" fontId="0" fillId="0" borderId="0" xfId="0" applyNumberFormat="1" applyAlignment="1">
      <alignment horizontal="left"/>
    </xf>
    <xf numFmtId="14" fontId="0" fillId="4" borderId="0" xfId="0" applyNumberFormat="1" applyFill="1"/>
    <xf numFmtId="0" fontId="0" fillId="13" borderId="0" xfId="0" applyFill="1"/>
    <xf numFmtId="14" fontId="0" fillId="13" borderId="0" xfId="0" applyNumberFormat="1" applyFill="1"/>
    <xf numFmtId="0" fontId="8" fillId="0" borderId="61" xfId="0" applyFont="1" applyBorder="1"/>
    <xf numFmtId="0" fontId="8" fillId="0" borderId="28" xfId="0" applyFont="1" applyBorder="1"/>
    <xf numFmtId="0" fontId="8" fillId="0" borderId="37" xfId="0" applyFont="1" applyBorder="1"/>
    <xf numFmtId="0" fontId="8" fillId="0" borderId="59" xfId="0" applyFont="1" applyBorder="1"/>
    <xf numFmtId="0" fontId="82" fillId="2" borderId="10" xfId="0" applyFont="1" applyFill="1" applyBorder="1" applyAlignment="1">
      <alignment horizontal="center" vertical="center"/>
    </xf>
    <xf numFmtId="0" fontId="48" fillId="4" borderId="0" xfId="1" applyFont="1" applyFill="1" applyBorder="1" applyAlignment="1">
      <alignment vertical="center" wrapText="1"/>
    </xf>
    <xf numFmtId="0" fontId="64" fillId="4" borderId="0" xfId="1" applyFont="1" applyFill="1" applyBorder="1" applyAlignment="1">
      <alignment horizontal="center" vertical="center" wrapText="1"/>
    </xf>
    <xf numFmtId="0" fontId="71" fillId="0" borderId="0" xfId="1" applyFont="1" applyBorder="1" applyAlignment="1">
      <alignment vertical="top" wrapText="1"/>
    </xf>
    <xf numFmtId="0" fontId="21" fillId="3" borderId="7" xfId="0" applyFont="1" applyFill="1" applyBorder="1" applyAlignment="1">
      <alignment vertical="center"/>
    </xf>
    <xf numFmtId="0" fontId="0" fillId="0" borderId="7" xfId="0" applyBorder="1"/>
    <xf numFmtId="0" fontId="0" fillId="3" borderId="2" xfId="0" applyFill="1" applyBorder="1"/>
    <xf numFmtId="0" fontId="13" fillId="23" borderId="56" xfId="0" applyFont="1" applyFill="1" applyBorder="1" applyAlignment="1">
      <alignment horizontal="center" vertical="center" wrapText="1"/>
    </xf>
    <xf numFmtId="0" fontId="51" fillId="4" borderId="0" xfId="0" applyFont="1" applyFill="1" applyAlignment="1">
      <alignment vertical="center" wrapText="1"/>
    </xf>
    <xf numFmtId="0" fontId="68" fillId="4" borderId="0" xfId="0" applyFont="1" applyFill="1" applyAlignment="1">
      <alignment vertical="center" wrapText="1"/>
    </xf>
    <xf numFmtId="0" fontId="35" fillId="4" borderId="0" xfId="0" applyFont="1" applyFill="1" applyAlignment="1">
      <alignment vertical="center"/>
    </xf>
    <xf numFmtId="0" fontId="62" fillId="4" borderId="0" xfId="0" applyFont="1" applyFill="1" applyAlignment="1">
      <alignment vertical="center"/>
    </xf>
    <xf numFmtId="0" fontId="35" fillId="0" borderId="7" xfId="0" applyFont="1" applyBorder="1" applyAlignment="1">
      <alignment horizontal="center" vertical="center"/>
    </xf>
    <xf numFmtId="0" fontId="22" fillId="0" borderId="0" xfId="1" applyFont="1" applyBorder="1" applyAlignment="1">
      <alignment vertical="top" wrapText="1"/>
    </xf>
    <xf numFmtId="0" fontId="0" fillId="0" borderId="0" xfId="0" applyAlignment="1">
      <alignment horizontal="center"/>
    </xf>
    <xf numFmtId="0" fontId="65" fillId="23" borderId="13" xfId="1" applyFont="1" applyFill="1" applyBorder="1" applyAlignment="1">
      <alignment horizontal="center" vertical="top"/>
    </xf>
    <xf numFmtId="2" fontId="28" fillId="16" borderId="7" xfId="0" applyNumberFormat="1" applyFont="1" applyFill="1" applyBorder="1" applyAlignment="1">
      <alignment horizontal="center" vertical="center"/>
    </xf>
    <xf numFmtId="0" fontId="9" fillId="30" borderId="2" xfId="0" applyFont="1" applyFill="1" applyBorder="1" applyAlignment="1">
      <alignment horizontal="center" vertical="center" wrapText="1"/>
    </xf>
    <xf numFmtId="0" fontId="9" fillId="30" borderId="30" xfId="0" applyFont="1" applyFill="1" applyBorder="1" applyAlignment="1">
      <alignment horizontal="center" vertical="center" wrapText="1"/>
    </xf>
    <xf numFmtId="0" fontId="9" fillId="30" borderId="15" xfId="0" applyFont="1" applyFill="1" applyBorder="1" applyAlignment="1">
      <alignment horizontal="center" vertical="center" wrapText="1"/>
    </xf>
    <xf numFmtId="0" fontId="9" fillId="30" borderId="45" xfId="0" applyFont="1" applyFill="1" applyBorder="1" applyAlignment="1">
      <alignment horizontal="center" vertical="center" wrapText="1"/>
    </xf>
    <xf numFmtId="0" fontId="21" fillId="30" borderId="64" xfId="0" applyFont="1" applyFill="1" applyBorder="1" applyAlignment="1">
      <alignment horizontal="center" vertical="center" wrapText="1"/>
    </xf>
    <xf numFmtId="0" fontId="21" fillId="30" borderId="60" xfId="0" applyFont="1" applyFill="1" applyBorder="1" applyAlignment="1">
      <alignment horizontal="center" vertical="center" wrapText="1"/>
    </xf>
    <xf numFmtId="0" fontId="21" fillId="30" borderId="5" xfId="0" applyFont="1" applyFill="1" applyBorder="1" applyAlignment="1">
      <alignment horizontal="center" vertical="center" wrapText="1"/>
    </xf>
    <xf numFmtId="0" fontId="21" fillId="30" borderId="6" xfId="0" applyFont="1" applyFill="1" applyBorder="1" applyAlignment="1">
      <alignment horizontal="center" vertical="center" wrapText="1"/>
    </xf>
    <xf numFmtId="0" fontId="21" fillId="30" borderId="3" xfId="0" applyFont="1" applyFill="1" applyBorder="1" applyAlignment="1">
      <alignment horizontal="right" vertical="center"/>
    </xf>
    <xf numFmtId="0" fontId="21" fillId="30" borderId="7" xfId="0" applyFont="1" applyFill="1" applyBorder="1" applyAlignment="1">
      <alignment horizontal="right" vertical="center" wrapText="1"/>
    </xf>
    <xf numFmtId="0" fontId="21" fillId="30" borderId="34" xfId="0" applyFont="1" applyFill="1" applyBorder="1" applyAlignment="1">
      <alignment horizontal="right" vertical="center" wrapText="1"/>
    </xf>
    <xf numFmtId="0" fontId="21" fillId="30" borderId="5" xfId="0" applyFont="1" applyFill="1" applyBorder="1" applyAlignment="1">
      <alignment horizontal="right" vertical="center" wrapText="1"/>
    </xf>
    <xf numFmtId="0" fontId="21" fillId="30" borderId="44" xfId="0" applyFont="1" applyFill="1" applyBorder="1" applyAlignment="1">
      <alignment horizontal="left" vertical="center" wrapText="1"/>
    </xf>
    <xf numFmtId="0" fontId="21" fillId="30" borderId="7" xfId="0" applyFont="1" applyFill="1" applyBorder="1" applyAlignment="1">
      <alignment horizontal="left" vertical="center"/>
    </xf>
    <xf numFmtId="0" fontId="7" fillId="10" borderId="0" xfId="0" applyFont="1" applyFill="1" applyAlignment="1">
      <alignment vertical="center"/>
    </xf>
    <xf numFmtId="0" fontId="8" fillId="0" borderId="4" xfId="0" applyFont="1" applyBorder="1"/>
    <xf numFmtId="0" fontId="8" fillId="0" borderId="8" xfId="0" applyFont="1" applyBorder="1"/>
    <xf numFmtId="0" fontId="8" fillId="0" borderId="6" xfId="0" applyFont="1" applyBorder="1"/>
    <xf numFmtId="0" fontId="11" fillId="7" borderId="0" xfId="0" applyFont="1" applyFill="1" applyAlignment="1">
      <alignment vertical="center"/>
    </xf>
    <xf numFmtId="0" fontId="11" fillId="7" borderId="0" xfId="0" applyFont="1" applyFill="1" applyAlignment="1">
      <alignment horizontal="left" vertical="center"/>
    </xf>
    <xf numFmtId="0" fontId="11" fillId="7" borderId="0" xfId="0" applyFont="1" applyFill="1" applyAlignment="1">
      <alignment horizontal="left"/>
    </xf>
    <xf numFmtId="0" fontId="11" fillId="4" borderId="0" xfId="0" applyFont="1" applyFill="1" applyAlignment="1">
      <alignment horizontal="left"/>
    </xf>
    <xf numFmtId="0" fontId="13" fillId="23" borderId="62" xfId="0" applyFont="1" applyFill="1" applyBorder="1" applyAlignment="1">
      <alignment horizontal="center" vertical="center" wrapText="1"/>
    </xf>
    <xf numFmtId="0" fontId="42" fillId="0" borderId="10" xfId="0" applyFont="1" applyBorder="1"/>
    <xf numFmtId="0" fontId="42" fillId="0" borderId="0" xfId="0" applyFont="1" applyAlignment="1">
      <alignment horizontal="left"/>
    </xf>
    <xf numFmtId="166" fontId="42" fillId="0" borderId="0" xfId="0" applyNumberFormat="1" applyFont="1" applyAlignment="1">
      <alignment horizontal="left"/>
    </xf>
    <xf numFmtId="0" fontId="42" fillId="0" borderId="18" xfId="0" applyFont="1" applyBorder="1"/>
    <xf numFmtId="0" fontId="42" fillId="0" borderId="18" xfId="0" applyFont="1" applyBorder="1" applyAlignment="1">
      <alignment horizontal="left"/>
    </xf>
    <xf numFmtId="166" fontId="42" fillId="0" borderId="18" xfId="0" applyNumberFormat="1" applyFont="1" applyBorder="1" applyAlignment="1">
      <alignment horizontal="left"/>
    </xf>
    <xf numFmtId="0" fontId="13" fillId="23" borderId="35" xfId="0" applyFont="1" applyFill="1" applyBorder="1" applyAlignment="1">
      <alignment horizontal="center" vertical="center" wrapText="1"/>
    </xf>
    <xf numFmtId="0" fontId="21" fillId="30" borderId="58" xfId="0" applyFont="1" applyFill="1" applyBorder="1" applyAlignment="1">
      <alignment horizontal="center" vertical="center" wrapText="1"/>
    </xf>
    <xf numFmtId="0" fontId="3" fillId="23" borderId="11" xfId="0" applyFont="1" applyFill="1" applyBorder="1" applyAlignment="1">
      <alignment horizontal="center" vertical="center" wrapText="1"/>
    </xf>
    <xf numFmtId="0" fontId="12" fillId="4" borderId="0" xfId="0" applyFont="1" applyFill="1" applyAlignment="1">
      <alignment horizontal="center" vertical="center" wrapText="1"/>
    </xf>
    <xf numFmtId="0" fontId="12" fillId="0" borderId="0" xfId="0" applyFont="1" applyAlignment="1">
      <alignment vertical="top" wrapText="1"/>
    </xf>
    <xf numFmtId="0" fontId="6" fillId="4" borderId="0" xfId="0" applyFont="1" applyFill="1" applyAlignment="1">
      <alignment vertical="top" wrapText="1"/>
    </xf>
    <xf numFmtId="0" fontId="12" fillId="4" borderId="0" xfId="0" applyFont="1" applyFill="1" applyAlignment="1">
      <alignment vertical="top" wrapText="1"/>
    </xf>
    <xf numFmtId="0" fontId="60" fillId="0" borderId="0" xfId="0" applyFont="1" applyAlignment="1">
      <alignment vertical="center" wrapText="1"/>
    </xf>
    <xf numFmtId="0" fontId="8" fillId="0" borderId="9" xfId="0" applyFont="1" applyBorder="1"/>
    <xf numFmtId="0" fontId="0" fillId="0" borderId="9" xfId="0" applyBorder="1"/>
    <xf numFmtId="0" fontId="0" fillId="0" borderId="62" xfId="0" applyBorder="1"/>
    <xf numFmtId="0" fontId="0" fillId="0" borderId="63" xfId="0" applyBorder="1"/>
    <xf numFmtId="17" fontId="6" fillId="23" borderId="15" xfId="0" applyNumberFormat="1" applyFont="1" applyFill="1" applyBorder="1" applyAlignment="1">
      <alignment horizontal="center" vertical="center" wrapText="1"/>
    </xf>
    <xf numFmtId="0" fontId="53" fillId="0" borderId="0" xfId="0" applyFont="1" applyAlignment="1">
      <alignment horizontal="center"/>
    </xf>
    <xf numFmtId="49" fontId="21" fillId="4" borderId="0" xfId="0" quotePrefix="1" applyNumberFormat="1" applyFont="1" applyFill="1" applyAlignment="1">
      <alignment vertical="center" wrapText="1"/>
    </xf>
    <xf numFmtId="0" fontId="21" fillId="3" borderId="44" xfId="0" applyFont="1" applyFill="1" applyBorder="1" applyAlignment="1">
      <alignment horizontal="center" vertical="center" wrapText="1"/>
    </xf>
    <xf numFmtId="0" fontId="25" fillId="3" borderId="5" xfId="0" applyFont="1" applyFill="1" applyBorder="1" applyAlignment="1">
      <alignment horizontal="left" vertical="center" wrapText="1"/>
    </xf>
    <xf numFmtId="0" fontId="85" fillId="10" borderId="9" xfId="0" applyFont="1" applyFill="1" applyBorder="1" applyAlignment="1">
      <alignment vertical="center"/>
    </xf>
    <xf numFmtId="0" fontId="8" fillId="4" borderId="24" xfId="0" applyFont="1" applyFill="1" applyBorder="1" applyAlignment="1">
      <alignment horizontal="left"/>
    </xf>
    <xf numFmtId="0" fontId="8" fillId="4" borderId="27" xfId="0" applyFont="1" applyFill="1" applyBorder="1" applyAlignment="1">
      <alignment horizontal="left"/>
    </xf>
    <xf numFmtId="0" fontId="25" fillId="10" borderId="35" xfId="0" applyFont="1" applyFill="1" applyBorder="1" applyAlignment="1">
      <alignment vertical="center" wrapText="1"/>
    </xf>
    <xf numFmtId="0" fontId="8" fillId="0" borderId="40" xfId="0" applyFont="1" applyBorder="1"/>
    <xf numFmtId="0" fontId="8" fillId="0" borderId="10" xfId="0" applyFont="1" applyBorder="1"/>
    <xf numFmtId="0" fontId="35" fillId="0" borderId="10" xfId="0" applyFont="1" applyBorder="1" applyAlignment="1">
      <alignment horizontal="center" vertical="center"/>
    </xf>
    <xf numFmtId="0" fontId="8" fillId="0" borderId="32" xfId="0" applyFont="1" applyBorder="1" applyAlignment="1">
      <alignment horizontal="center"/>
    </xf>
    <xf numFmtId="0" fontId="8" fillId="0" borderId="10" xfId="0" quotePrefix="1" applyFont="1" applyBorder="1"/>
    <xf numFmtId="0" fontId="66" fillId="23" borderId="31" xfId="3" applyFont="1" applyFill="1" applyBorder="1" applyAlignment="1">
      <alignment vertical="center"/>
    </xf>
    <xf numFmtId="0" fontId="66" fillId="23" borderId="28" xfId="3" applyFont="1" applyFill="1" applyBorder="1" applyAlignment="1">
      <alignment vertical="center"/>
    </xf>
    <xf numFmtId="0" fontId="66" fillId="23" borderId="38" xfId="3" applyFont="1" applyFill="1" applyBorder="1" applyAlignment="1">
      <alignment vertical="center"/>
    </xf>
    <xf numFmtId="0" fontId="8" fillId="4" borderId="7" xfId="0" applyFont="1" applyFill="1" applyBorder="1"/>
    <xf numFmtId="0" fontId="8" fillId="4" borderId="5" xfId="0" applyFont="1" applyFill="1" applyBorder="1"/>
    <xf numFmtId="0" fontId="8" fillId="4" borderId="0" xfId="0" applyFont="1" applyFill="1" applyAlignment="1">
      <alignment horizontal="center"/>
    </xf>
    <xf numFmtId="0" fontId="8" fillId="0" borderId="0" xfId="0" applyFont="1" applyAlignment="1">
      <alignment horizontal="center"/>
    </xf>
    <xf numFmtId="0" fontId="8" fillId="4" borderId="7" xfId="0" applyFont="1" applyFill="1" applyBorder="1" applyAlignment="1">
      <alignment horizontal="center"/>
    </xf>
    <xf numFmtId="0" fontId="8" fillId="4" borderId="5" xfId="0" applyFont="1" applyFill="1" applyBorder="1" applyAlignment="1">
      <alignment horizontal="center"/>
    </xf>
    <xf numFmtId="0" fontId="67" fillId="0" borderId="0" xfId="0" quotePrefix="1" applyFont="1" applyAlignment="1">
      <alignment horizontal="center" vertical="center"/>
    </xf>
    <xf numFmtId="0" fontId="82" fillId="2" borderId="14" xfId="0" applyFont="1" applyFill="1" applyBorder="1" applyAlignment="1">
      <alignment horizontal="center" vertical="center" wrapText="1"/>
    </xf>
    <xf numFmtId="0" fontId="93" fillId="4" borderId="0" xfId="1" applyFont="1" applyFill="1" applyBorder="1" applyAlignment="1">
      <alignment vertical="top"/>
    </xf>
    <xf numFmtId="0" fontId="62" fillId="0" borderId="0" xfId="0" applyFont="1" applyAlignment="1">
      <alignment vertical="center"/>
    </xf>
    <xf numFmtId="0" fontId="0" fillId="3" borderId="0" xfId="0" applyFill="1"/>
    <xf numFmtId="0" fontId="31" fillId="3" borderId="7" xfId="0" applyFont="1" applyFill="1" applyBorder="1"/>
    <xf numFmtId="0" fontId="31" fillId="3" borderId="31" xfId="0" applyFont="1" applyFill="1" applyBorder="1"/>
    <xf numFmtId="0" fontId="8" fillId="3" borderId="38" xfId="0" applyFont="1" applyFill="1" applyBorder="1"/>
    <xf numFmtId="0" fontId="8" fillId="3" borderId="31" xfId="0" applyFont="1" applyFill="1" applyBorder="1"/>
    <xf numFmtId="0" fontId="8" fillId="3" borderId="0" xfId="0" applyFont="1" applyFill="1"/>
    <xf numFmtId="0" fontId="0" fillId="0" borderId="7" xfId="0" applyBorder="1" applyAlignment="1">
      <alignment horizontal="center"/>
    </xf>
    <xf numFmtId="0" fontId="18" fillId="0" borderId="0" xfId="0" applyFont="1" applyAlignment="1">
      <alignment horizontal="center"/>
    </xf>
    <xf numFmtId="0" fontId="18" fillId="18" borderId="7" xfId="0" applyFont="1" applyFill="1" applyBorder="1" applyAlignment="1">
      <alignment horizontal="center"/>
    </xf>
    <xf numFmtId="0" fontId="18" fillId="19" borderId="0" xfId="0" applyFont="1" applyFill="1" applyAlignment="1">
      <alignment horizontal="center"/>
    </xf>
    <xf numFmtId="0" fontId="18" fillId="18" borderId="7" xfId="0" applyFont="1" applyFill="1" applyBorder="1"/>
    <xf numFmtId="0" fontId="0" fillId="10" borderId="7" xfId="0" applyFill="1" applyBorder="1"/>
    <xf numFmtId="0" fontId="18" fillId="14" borderId="7" xfId="0" applyFont="1" applyFill="1" applyBorder="1" applyAlignment="1">
      <alignment horizontal="center"/>
    </xf>
    <xf numFmtId="0" fontId="18" fillId="8" borderId="7" xfId="0" applyFont="1" applyFill="1" applyBorder="1" applyAlignment="1">
      <alignment horizontal="center"/>
    </xf>
    <xf numFmtId="0" fontId="18" fillId="37" borderId="0" xfId="0" applyFont="1" applyFill="1" applyAlignment="1">
      <alignment horizontal="center"/>
    </xf>
    <xf numFmtId="0" fontId="18" fillId="11" borderId="7" xfId="0" applyFont="1" applyFill="1" applyBorder="1" applyAlignment="1">
      <alignment horizontal="center"/>
    </xf>
    <xf numFmtId="0" fontId="18" fillId="31" borderId="0" xfId="0" applyFont="1" applyFill="1" applyAlignment="1">
      <alignment horizontal="center"/>
    </xf>
    <xf numFmtId="0" fontId="90" fillId="33" borderId="7" xfId="0" applyFont="1" applyFill="1" applyBorder="1" applyAlignment="1">
      <alignment horizontal="center"/>
    </xf>
    <xf numFmtId="164" fontId="51" fillId="8" borderId="41" xfId="0" applyNumberFormat="1" applyFont="1" applyFill="1" applyBorder="1" applyAlignment="1">
      <alignment horizontal="center" vertical="center" wrapText="1"/>
    </xf>
    <xf numFmtId="0" fontId="51" fillId="4" borderId="46" xfId="0" applyFont="1" applyFill="1" applyBorder="1" applyAlignment="1">
      <alignment horizontal="center" vertical="center" wrapText="1"/>
    </xf>
    <xf numFmtId="164" fontId="51" fillId="32" borderId="10" xfId="0" applyNumberFormat="1" applyFont="1" applyFill="1" applyBorder="1" applyAlignment="1">
      <alignment horizontal="center" vertical="center" wrapText="1"/>
    </xf>
    <xf numFmtId="0" fontId="41" fillId="10" borderId="7" xfId="0" applyFont="1" applyFill="1" applyBorder="1" applyAlignment="1">
      <alignment horizontal="center"/>
    </xf>
    <xf numFmtId="0" fontId="18" fillId="33" borderId="7" xfId="0" applyFont="1" applyFill="1" applyBorder="1"/>
    <xf numFmtId="0" fontId="18" fillId="11" borderId="7" xfId="0" applyFont="1" applyFill="1" applyBorder="1"/>
    <xf numFmtId="0" fontId="102" fillId="0" borderId="0" xfId="0" applyFont="1"/>
    <xf numFmtId="0" fontId="51" fillId="4" borderId="31"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21" fillId="30" borderId="3" xfId="0" applyFont="1" applyFill="1" applyBorder="1" applyAlignment="1">
      <alignment horizontal="left" vertical="center" wrapText="1"/>
    </xf>
    <xf numFmtId="0" fontId="21" fillId="4" borderId="4" xfId="0" applyFont="1" applyFill="1" applyBorder="1" applyAlignment="1">
      <alignment vertical="center"/>
    </xf>
    <xf numFmtId="0" fontId="21" fillId="4" borderId="8" xfId="0" applyFont="1" applyFill="1" applyBorder="1" applyAlignment="1">
      <alignment vertical="center"/>
    </xf>
    <xf numFmtId="0" fontId="21" fillId="30" borderId="5" xfId="0" applyFont="1" applyFill="1" applyBorder="1" applyAlignment="1">
      <alignment horizontal="left" vertical="center" wrapText="1"/>
    </xf>
    <xf numFmtId="164" fontId="29" fillId="6" borderId="10" xfId="0" applyNumberFormat="1" applyFont="1" applyFill="1" applyBorder="1" applyAlignment="1">
      <alignment horizontal="center" vertical="center" wrapText="1"/>
    </xf>
    <xf numFmtId="0" fontId="85" fillId="10" borderId="35" xfId="0" applyFont="1" applyFill="1" applyBorder="1" applyAlignment="1">
      <alignment vertical="center"/>
    </xf>
    <xf numFmtId="0" fontId="8" fillId="0" borderId="46" xfId="0" applyFont="1" applyBorder="1" applyAlignment="1">
      <alignment horizontal="center"/>
    </xf>
    <xf numFmtId="0" fontId="8" fillId="4" borderId="48" xfId="0" applyFont="1" applyFill="1" applyBorder="1" applyAlignment="1">
      <alignment horizontal="left"/>
    </xf>
    <xf numFmtId="0" fontId="8" fillId="0" borderId="39" xfId="0" applyFont="1" applyBorder="1" applyAlignment="1">
      <alignment horizontal="center"/>
    </xf>
    <xf numFmtId="0" fontId="8" fillId="4" borderId="39" xfId="0" applyFont="1" applyFill="1" applyBorder="1" applyAlignment="1">
      <alignment horizontal="left"/>
    </xf>
    <xf numFmtId="0" fontId="8" fillId="0" borderId="48" xfId="0" quotePrefix="1" applyFont="1" applyBorder="1" applyAlignment="1">
      <alignment wrapText="1"/>
    </xf>
    <xf numFmtId="0" fontId="8" fillId="0" borderId="15" xfId="0" quotePrefix="1" applyFont="1" applyBorder="1" applyAlignment="1">
      <alignment wrapText="1"/>
    </xf>
    <xf numFmtId="0" fontId="8" fillId="4" borderId="2" xfId="0" applyFont="1" applyFill="1" applyBorder="1" applyAlignment="1">
      <alignment horizontal="left" wrapText="1"/>
    </xf>
    <xf numFmtId="0" fontId="8" fillId="4" borderId="30" xfId="0" applyFont="1" applyFill="1" applyBorder="1" applyAlignment="1">
      <alignment horizontal="left" wrapText="1"/>
    </xf>
    <xf numFmtId="0" fontId="8" fillId="4" borderId="45" xfId="0" applyFont="1" applyFill="1" applyBorder="1" applyAlignment="1">
      <alignment horizontal="left" wrapText="1"/>
    </xf>
    <xf numFmtId="0" fontId="8" fillId="0" borderId="67" xfId="0" applyFont="1" applyBorder="1"/>
    <xf numFmtId="0" fontId="8" fillId="0" borderId="31" xfId="0" applyFont="1" applyBorder="1"/>
    <xf numFmtId="0" fontId="8" fillId="0" borderId="58" xfId="0" applyFont="1" applyBorder="1"/>
    <xf numFmtId="0" fontId="0" fillId="0" borderId="46" xfId="0" applyBorder="1"/>
    <xf numFmtId="0" fontId="0" fillId="0" borderId="47" xfId="0" applyBorder="1"/>
    <xf numFmtId="0" fontId="85" fillId="10" borderId="18" xfId="0" applyFont="1" applyFill="1" applyBorder="1" applyAlignment="1">
      <alignment vertical="center"/>
    </xf>
    <xf numFmtId="0" fontId="39" fillId="2" borderId="11" xfId="0" applyFont="1" applyFill="1" applyBorder="1" applyAlignment="1">
      <alignment horizontal="center" vertical="center"/>
    </xf>
    <xf numFmtId="0" fontId="8" fillId="0" borderId="42" xfId="0" applyFont="1" applyBorder="1"/>
    <xf numFmtId="0" fontId="0" fillId="0" borderId="57" xfId="0" applyBorder="1"/>
    <xf numFmtId="0" fontId="7" fillId="10" borderId="19" xfId="0" applyFont="1" applyFill="1" applyBorder="1" applyAlignment="1">
      <alignment vertical="center"/>
    </xf>
    <xf numFmtId="0" fontId="8" fillId="0" borderId="47" xfId="0" quotePrefix="1" applyFont="1" applyBorder="1" applyAlignment="1">
      <alignment wrapText="1"/>
    </xf>
    <xf numFmtId="0" fontId="8" fillId="4" borderId="3" xfId="0" applyFont="1" applyFill="1" applyBorder="1" applyAlignment="1">
      <alignment horizontal="left" wrapText="1"/>
    </xf>
    <xf numFmtId="0" fontId="8" fillId="4" borderId="7" xfId="0" applyFont="1" applyFill="1" applyBorder="1" applyAlignment="1">
      <alignment horizontal="left" wrapText="1"/>
    </xf>
    <xf numFmtId="0" fontId="8" fillId="4" borderId="5" xfId="0" applyFont="1" applyFill="1" applyBorder="1" applyAlignment="1">
      <alignment horizontal="left" wrapText="1"/>
    </xf>
    <xf numFmtId="0" fontId="0" fillId="0" borderId="0" xfId="0" applyAlignment="1">
      <alignment vertical="center" wrapText="1"/>
    </xf>
    <xf numFmtId="0" fontId="8" fillId="0" borderId="64" xfId="0" applyFont="1" applyBorder="1"/>
    <xf numFmtId="0" fontId="8" fillId="4" borderId="31" xfId="0" applyFont="1" applyFill="1" applyBorder="1"/>
    <xf numFmtId="0" fontId="8" fillId="4" borderId="58" xfId="0" applyFont="1" applyFill="1" applyBorder="1"/>
    <xf numFmtId="0" fontId="8" fillId="11" borderId="27" xfId="0" applyFont="1" applyFill="1" applyBorder="1"/>
    <xf numFmtId="0" fontId="8" fillId="11" borderId="48" xfId="0" applyFont="1" applyFill="1" applyBorder="1"/>
    <xf numFmtId="0" fontId="8" fillId="11" borderId="39" xfId="0" applyFont="1" applyFill="1" applyBorder="1"/>
    <xf numFmtId="0" fontId="0" fillId="10" borderId="46" xfId="0" applyFill="1" applyBorder="1"/>
    <xf numFmtId="0" fontId="0" fillId="10" borderId="47" xfId="0" applyFill="1" applyBorder="1"/>
    <xf numFmtId="0" fontId="8" fillId="0" borderId="43" xfId="0" applyFont="1" applyBorder="1"/>
    <xf numFmtId="0" fontId="8" fillId="0" borderId="44" xfId="0" applyFont="1" applyBorder="1"/>
    <xf numFmtId="0" fontId="8" fillId="10" borderId="44" xfId="0" applyFont="1" applyFill="1" applyBorder="1"/>
    <xf numFmtId="0" fontId="0" fillId="10" borderId="57" xfId="0" applyFill="1" applyBorder="1"/>
    <xf numFmtId="0" fontId="8" fillId="14" borderId="68" xfId="0" applyFont="1" applyFill="1" applyBorder="1" applyAlignment="1">
      <alignment vertical="center" wrapText="1"/>
    </xf>
    <xf numFmtId="0" fontId="8" fillId="11" borderId="15" xfId="0" applyFont="1" applyFill="1" applyBorder="1"/>
    <xf numFmtId="0" fontId="0" fillId="10" borderId="54" xfId="0" applyFill="1" applyBorder="1"/>
    <xf numFmtId="0" fontId="8" fillId="4" borderId="44" xfId="0" applyFont="1" applyFill="1" applyBorder="1" applyAlignment="1">
      <alignment horizontal="center"/>
    </xf>
    <xf numFmtId="0" fontId="8" fillId="4" borderId="44" xfId="0" applyFont="1" applyFill="1" applyBorder="1"/>
    <xf numFmtId="0" fontId="8" fillId="4" borderId="42" xfId="0" applyFont="1" applyFill="1" applyBorder="1"/>
    <xf numFmtId="0" fontId="8" fillId="4" borderId="34" xfId="0" applyFont="1" applyFill="1" applyBorder="1"/>
    <xf numFmtId="0" fontId="8" fillId="4" borderId="64" xfId="0" applyFont="1" applyFill="1" applyBorder="1"/>
    <xf numFmtId="0" fontId="8" fillId="11" borderId="32" xfId="0" applyFont="1" applyFill="1" applyBorder="1"/>
    <xf numFmtId="0" fontId="0" fillId="0" borderId="54" xfId="0" applyBorder="1"/>
    <xf numFmtId="0" fontId="8" fillId="0" borderId="43" xfId="0" applyFont="1" applyBorder="1" applyAlignment="1">
      <alignment horizontal="center"/>
    </xf>
    <xf numFmtId="164" fontId="29" fillId="8" borderId="41" xfId="0" applyNumberFormat="1" applyFont="1" applyFill="1" applyBorder="1" applyAlignment="1">
      <alignment horizontal="center" vertical="center" wrapText="1"/>
    </xf>
    <xf numFmtId="164" fontId="29" fillId="8" borderId="46" xfId="0" applyNumberFormat="1" applyFont="1" applyFill="1" applyBorder="1" applyAlignment="1">
      <alignment horizontal="center" vertical="center" wrapText="1"/>
    </xf>
    <xf numFmtId="0" fontId="37" fillId="4" borderId="41" xfId="0" applyFont="1" applyFill="1" applyBorder="1"/>
    <xf numFmtId="0" fontId="37" fillId="4" borderId="24" xfId="0" applyFont="1" applyFill="1" applyBorder="1" applyAlignment="1">
      <alignment vertical="center"/>
    </xf>
    <xf numFmtId="164" fontId="29" fillId="6" borderId="41" xfId="0" applyNumberFormat="1" applyFont="1" applyFill="1" applyBorder="1" applyAlignment="1">
      <alignment horizontal="center" vertical="center" wrapText="1"/>
    </xf>
    <xf numFmtId="164" fontId="29" fillId="6" borderId="46" xfId="0" applyNumberFormat="1" applyFont="1" applyFill="1" applyBorder="1" applyAlignment="1">
      <alignment horizontal="center" vertical="center" wrapText="1"/>
    </xf>
    <xf numFmtId="164" fontId="29" fillId="8" borderId="54" xfId="0" applyNumberFormat="1" applyFont="1" applyFill="1" applyBorder="1" applyAlignment="1">
      <alignment horizontal="center" vertical="center" wrapText="1"/>
    </xf>
    <xf numFmtId="0" fontId="37" fillId="4" borderId="54" xfId="0" applyFont="1" applyFill="1" applyBorder="1"/>
    <xf numFmtId="0" fontId="37" fillId="4" borderId="32" xfId="0" applyFont="1" applyFill="1" applyBorder="1" applyAlignment="1">
      <alignment vertical="center"/>
    </xf>
    <xf numFmtId="164" fontId="29" fillId="6" borderId="54" xfId="0" applyNumberFormat="1" applyFont="1" applyFill="1" applyBorder="1" applyAlignment="1">
      <alignment horizontal="center" vertical="center" wrapText="1"/>
    </xf>
    <xf numFmtId="164" fontId="29" fillId="32" borderId="10" xfId="0" applyNumberFormat="1" applyFont="1" applyFill="1" applyBorder="1" applyAlignment="1">
      <alignment horizontal="center" vertical="center" wrapText="1"/>
    </xf>
    <xf numFmtId="164" fontId="29" fillId="32" borderId="36" xfId="0" applyNumberFormat="1" applyFont="1" applyFill="1" applyBorder="1" applyAlignment="1">
      <alignment horizontal="center" vertical="center" wrapText="1"/>
    </xf>
    <xf numFmtId="164" fontId="12" fillId="4" borderId="41" xfId="0" applyNumberFormat="1" applyFont="1" applyFill="1" applyBorder="1" applyAlignment="1">
      <alignment horizontal="center" vertical="center" wrapText="1"/>
    </xf>
    <xf numFmtId="164" fontId="12" fillId="4" borderId="46" xfId="0" applyNumberFormat="1" applyFont="1" applyFill="1" applyBorder="1" applyAlignment="1">
      <alignment horizontal="center" vertical="center" wrapText="1"/>
    </xf>
    <xf numFmtId="164" fontId="12" fillId="32" borderId="46" xfId="0" applyNumberFormat="1" applyFont="1" applyFill="1" applyBorder="1" applyAlignment="1">
      <alignment horizontal="center" vertical="center" wrapText="1"/>
    </xf>
    <xf numFmtId="164" fontId="12" fillId="4" borderId="24" xfId="0" applyNumberFormat="1" applyFont="1" applyFill="1" applyBorder="1" applyAlignment="1">
      <alignment horizontal="center" vertical="center" wrapText="1"/>
    </xf>
    <xf numFmtId="164" fontId="12" fillId="4" borderId="27" xfId="0" applyNumberFormat="1" applyFont="1" applyFill="1" applyBorder="1" applyAlignment="1">
      <alignment horizontal="center" vertical="center" wrapText="1"/>
    </xf>
    <xf numFmtId="164" fontId="12" fillId="32" borderId="27" xfId="0" applyNumberFormat="1" applyFont="1" applyFill="1" applyBorder="1" applyAlignment="1">
      <alignment horizontal="center" vertical="center" wrapText="1"/>
    </xf>
    <xf numFmtId="164" fontId="12" fillId="32" borderId="54" xfId="0" applyNumberFormat="1" applyFont="1" applyFill="1" applyBorder="1" applyAlignment="1">
      <alignment horizontal="center" vertical="center" wrapText="1"/>
    </xf>
    <xf numFmtId="164" fontId="12" fillId="32" borderId="32" xfId="0" applyNumberFormat="1" applyFont="1" applyFill="1" applyBorder="1" applyAlignment="1">
      <alignment horizontal="center" vertical="center" wrapText="1"/>
    </xf>
    <xf numFmtId="164" fontId="29" fillId="32" borderId="9" xfId="0" applyNumberFormat="1" applyFont="1" applyFill="1" applyBorder="1" applyAlignment="1">
      <alignment horizontal="center" vertical="center" wrapText="1"/>
    </xf>
    <xf numFmtId="0" fontId="51" fillId="4" borderId="41" xfId="0" applyFont="1" applyFill="1" applyBorder="1" applyAlignment="1">
      <alignment horizontal="center" vertical="center" wrapText="1"/>
    </xf>
    <xf numFmtId="0" fontId="21" fillId="0" borderId="24" xfId="0" applyFont="1" applyBorder="1" applyAlignment="1">
      <alignment horizontal="center" vertical="center" wrapText="1"/>
    </xf>
    <xf numFmtId="0" fontId="21" fillId="0" borderId="27" xfId="0" applyFont="1" applyBorder="1" applyAlignment="1">
      <alignment horizontal="center" vertical="center" wrapText="1"/>
    </xf>
    <xf numFmtId="164" fontId="21" fillId="4" borderId="41" xfId="0" applyNumberFormat="1" applyFont="1" applyFill="1" applyBorder="1" applyAlignment="1">
      <alignment horizontal="center" vertical="center" wrapText="1"/>
    </xf>
    <xf numFmtId="164" fontId="21" fillId="4" borderId="46" xfId="0" applyNumberFormat="1" applyFont="1" applyFill="1" applyBorder="1" applyAlignment="1">
      <alignment horizontal="center" vertical="center" wrapText="1"/>
    </xf>
    <xf numFmtId="164" fontId="51" fillId="8" borderId="46" xfId="0" applyNumberFormat="1" applyFont="1" applyFill="1" applyBorder="1" applyAlignment="1">
      <alignment horizontal="center" vertical="center" wrapText="1"/>
    </xf>
    <xf numFmtId="164" fontId="21" fillId="4" borderId="24" xfId="0" applyNumberFormat="1" applyFont="1" applyFill="1" applyBorder="1" applyAlignment="1">
      <alignment horizontal="center" vertical="center" wrapText="1"/>
    </xf>
    <xf numFmtId="164" fontId="21" fillId="4" borderId="27" xfId="0" applyNumberFormat="1" applyFont="1" applyFill="1" applyBorder="1" applyAlignment="1">
      <alignment horizontal="center" vertical="center" wrapText="1"/>
    </xf>
    <xf numFmtId="164" fontId="51" fillId="4" borderId="41" xfId="0" applyNumberFormat="1" applyFont="1" applyFill="1" applyBorder="1" applyAlignment="1">
      <alignment horizontal="center" vertical="center" wrapText="1"/>
    </xf>
    <xf numFmtId="164" fontId="51" fillId="4" borderId="46" xfId="0" applyNumberFormat="1" applyFont="1" applyFill="1" applyBorder="1" applyAlignment="1">
      <alignment horizontal="center" vertical="center" wrapText="1"/>
    </xf>
    <xf numFmtId="0" fontId="51" fillId="4" borderId="54" xfId="0" applyFont="1" applyFill="1" applyBorder="1" applyAlignment="1">
      <alignment horizontal="center" vertical="center" wrapText="1"/>
    </xf>
    <xf numFmtId="0" fontId="21" fillId="0" borderId="32" xfId="0" applyFont="1" applyBorder="1" applyAlignment="1">
      <alignment horizontal="center" vertical="center" wrapText="1"/>
    </xf>
    <xf numFmtId="164" fontId="21" fillId="4" borderId="54" xfId="0" applyNumberFormat="1" applyFont="1" applyFill="1" applyBorder="1" applyAlignment="1">
      <alignment horizontal="center" vertical="center" wrapText="1"/>
    </xf>
    <xf numFmtId="164" fontId="51" fillId="8" borderId="54" xfId="0" applyNumberFormat="1" applyFont="1" applyFill="1" applyBorder="1" applyAlignment="1">
      <alignment horizontal="center" vertical="center" wrapText="1"/>
    </xf>
    <xf numFmtId="164" fontId="21" fillId="4" borderId="32" xfId="0" applyNumberFormat="1" applyFont="1" applyFill="1" applyBorder="1" applyAlignment="1">
      <alignment horizontal="center" vertical="center" wrapText="1"/>
    </xf>
    <xf numFmtId="164" fontId="51" fillId="4" borderId="54" xfId="0" applyNumberFormat="1" applyFont="1" applyFill="1" applyBorder="1" applyAlignment="1">
      <alignment horizontal="center" vertical="center" wrapText="1"/>
    </xf>
    <xf numFmtId="164" fontId="51" fillId="6" borderId="54" xfId="0" applyNumberFormat="1" applyFont="1" applyFill="1" applyBorder="1" applyAlignment="1">
      <alignment horizontal="center" vertical="center" wrapText="1"/>
    </xf>
    <xf numFmtId="0" fontId="8" fillId="4" borderId="41" xfId="0" applyFont="1" applyFill="1" applyBorder="1" applyAlignment="1">
      <alignment horizontal="center" vertical="center"/>
    </xf>
    <xf numFmtId="0" fontId="8" fillId="4" borderId="46" xfId="0" applyFont="1" applyFill="1" applyBorder="1" applyAlignment="1">
      <alignment horizontal="center" vertical="center"/>
    </xf>
    <xf numFmtId="0" fontId="8" fillId="4" borderId="47" xfId="0" applyFont="1" applyFill="1" applyBorder="1" applyAlignment="1">
      <alignment horizontal="center" vertical="center" wrapText="1"/>
    </xf>
    <xf numFmtId="0" fontId="8" fillId="4" borderId="46" xfId="0" applyFont="1" applyFill="1" applyBorder="1" applyAlignment="1">
      <alignment horizontal="center" vertical="center" wrapText="1"/>
    </xf>
    <xf numFmtId="0" fontId="37" fillId="0" borderId="0" xfId="0" applyFont="1" applyAlignment="1">
      <alignment vertical="center" wrapText="1"/>
    </xf>
    <xf numFmtId="164" fontId="29" fillId="6" borderId="14" xfId="0" applyNumberFormat="1" applyFont="1" applyFill="1" applyBorder="1" applyAlignment="1">
      <alignment horizontal="center" vertical="center" wrapText="1"/>
    </xf>
    <xf numFmtId="164" fontId="51" fillId="6" borderId="14" xfId="0" applyNumberFormat="1" applyFont="1" applyFill="1" applyBorder="1" applyAlignment="1">
      <alignment horizontal="center" vertical="center" wrapText="1"/>
    </xf>
    <xf numFmtId="164" fontId="51" fillId="6" borderId="47" xfId="0" applyNumberFormat="1" applyFont="1" applyFill="1" applyBorder="1" applyAlignment="1">
      <alignment horizontal="center" vertical="center" wrapText="1"/>
    </xf>
    <xf numFmtId="164" fontId="37" fillId="0" borderId="7" xfId="0" applyNumberFormat="1" applyFont="1" applyBorder="1"/>
    <xf numFmtId="0" fontId="103" fillId="0" borderId="7" xfId="0" applyFont="1" applyBorder="1"/>
    <xf numFmtId="164" fontId="29" fillId="38" borderId="41" xfId="0" applyNumberFormat="1" applyFont="1" applyFill="1" applyBorder="1" applyAlignment="1">
      <alignment horizontal="center" vertical="center" wrapText="1"/>
    </xf>
    <xf numFmtId="164" fontId="29" fillId="38" borderId="54" xfId="0" applyNumberFormat="1" applyFont="1" applyFill="1" applyBorder="1" applyAlignment="1">
      <alignment horizontal="center" vertical="center" wrapText="1"/>
    </xf>
    <xf numFmtId="164" fontId="29" fillId="38" borderId="46" xfId="0" applyNumberFormat="1" applyFont="1" applyFill="1" applyBorder="1" applyAlignment="1">
      <alignment horizontal="center" vertical="center" wrapText="1"/>
    </xf>
    <xf numFmtId="0" fontId="8" fillId="18" borderId="44" xfId="0" applyFont="1" applyFill="1" applyBorder="1" applyAlignment="1">
      <alignment horizontal="center"/>
    </xf>
    <xf numFmtId="0" fontId="8" fillId="18" borderId="7" xfId="0" applyFont="1" applyFill="1" applyBorder="1" applyAlignment="1">
      <alignment horizontal="center"/>
    </xf>
    <xf numFmtId="0" fontId="8" fillId="18" borderId="34" xfId="0" applyFont="1" applyFill="1" applyBorder="1" applyAlignment="1">
      <alignment horizontal="center"/>
    </xf>
    <xf numFmtId="0" fontId="8" fillId="18" borderId="48" xfId="0" applyFont="1" applyFill="1" applyBorder="1" applyAlignment="1">
      <alignment horizontal="center" vertical="center"/>
    </xf>
    <xf numFmtId="0" fontId="8" fillId="18" borderId="15" xfId="0" applyFont="1" applyFill="1" applyBorder="1" applyAlignment="1">
      <alignment horizontal="center" vertical="center"/>
    </xf>
    <xf numFmtId="0" fontId="12" fillId="4" borderId="41" xfId="0" applyFont="1" applyFill="1" applyBorder="1" applyAlignment="1">
      <alignment horizontal="center"/>
    </xf>
    <xf numFmtId="0" fontId="12" fillId="4" borderId="41" xfId="0" applyFont="1" applyFill="1" applyBorder="1" applyAlignment="1">
      <alignment horizontal="center" vertical="center"/>
    </xf>
    <xf numFmtId="0" fontId="12" fillId="4" borderId="54" xfId="0" applyFont="1" applyFill="1" applyBorder="1" applyAlignment="1">
      <alignment horizontal="center"/>
    </xf>
    <xf numFmtId="0" fontId="12" fillId="4" borderId="54" xfId="0" applyFont="1" applyFill="1" applyBorder="1" applyAlignment="1">
      <alignment horizontal="center" vertical="center"/>
    </xf>
    <xf numFmtId="0" fontId="45" fillId="22" borderId="36" xfId="1" applyFont="1" applyFill="1" applyBorder="1" applyAlignment="1">
      <alignment horizontal="center" vertical="center"/>
    </xf>
    <xf numFmtId="0" fontId="0" fillId="0" borderId="31" xfId="0" applyBorder="1"/>
    <xf numFmtId="0" fontId="61" fillId="0" borderId="0" xfId="0" applyFont="1" applyAlignment="1">
      <alignment horizontal="center" vertical="center"/>
    </xf>
    <xf numFmtId="0" fontId="18" fillId="4" borderId="7" xfId="0" applyFont="1" applyFill="1" applyBorder="1" applyAlignment="1">
      <alignment horizontal="center"/>
    </xf>
    <xf numFmtId="0" fontId="0" fillId="4" borderId="7" xfId="0" applyFill="1" applyBorder="1" applyAlignment="1">
      <alignment horizontal="center"/>
    </xf>
    <xf numFmtId="0" fontId="104" fillId="4" borderId="13" xfId="1" applyFont="1" applyFill="1" applyBorder="1" applyAlignment="1">
      <alignment horizontal="center" vertical="center"/>
    </xf>
    <xf numFmtId="0" fontId="101" fillId="4" borderId="16" xfId="1" applyFont="1" applyFill="1" applyBorder="1" applyAlignment="1">
      <alignment horizontal="center" vertical="center"/>
    </xf>
    <xf numFmtId="0" fontId="105" fillId="4" borderId="16" xfId="1" applyFont="1" applyFill="1" applyBorder="1" applyAlignment="1">
      <alignment horizontal="center" vertical="center"/>
    </xf>
    <xf numFmtId="1" fontId="108" fillId="4" borderId="19" xfId="1" applyNumberFormat="1" applyFont="1" applyFill="1" applyBorder="1" applyAlignment="1">
      <alignment horizontal="center" vertical="center"/>
    </xf>
    <xf numFmtId="0" fontId="106" fillId="4" borderId="16" xfId="1" applyFont="1" applyFill="1" applyBorder="1" applyAlignment="1">
      <alignment horizontal="center" vertical="center"/>
    </xf>
    <xf numFmtId="0" fontId="107" fillId="4" borderId="16" xfId="1" applyFont="1" applyFill="1" applyBorder="1" applyAlignment="1">
      <alignment horizontal="center" vertical="center"/>
    </xf>
    <xf numFmtId="0" fontId="103" fillId="0" borderId="0" xfId="0" applyFont="1"/>
    <xf numFmtId="0" fontId="110" fillId="0" borderId="0" xfId="0" applyFont="1" applyAlignment="1">
      <alignment vertical="center" wrapText="1"/>
    </xf>
    <xf numFmtId="0" fontId="0" fillId="0" borderId="0" xfId="0" applyAlignment="1">
      <alignment wrapText="1"/>
    </xf>
    <xf numFmtId="0" fontId="3" fillId="23" borderId="0" xfId="0" applyFont="1" applyFill="1" applyAlignment="1">
      <alignment horizontal="center" vertical="center" wrapText="1"/>
    </xf>
    <xf numFmtId="0" fontId="3" fillId="23" borderId="71" xfId="0" applyFont="1" applyFill="1" applyBorder="1" applyAlignment="1">
      <alignment horizontal="center" vertical="center" wrapText="1"/>
    </xf>
    <xf numFmtId="0" fontId="82" fillId="2" borderId="81" xfId="0" applyFont="1" applyFill="1" applyBorder="1" applyAlignment="1">
      <alignment horizontal="center" vertical="center" wrapText="1"/>
    </xf>
    <xf numFmtId="0" fontId="82" fillId="2" borderId="82" xfId="0" applyFont="1" applyFill="1" applyBorder="1" applyAlignment="1">
      <alignment horizontal="center" vertical="center" wrapText="1"/>
    </xf>
    <xf numFmtId="0" fontId="82" fillId="2" borderId="13" xfId="0" applyFont="1" applyFill="1" applyBorder="1" applyAlignment="1">
      <alignment horizontal="center" vertical="center" wrapText="1"/>
    </xf>
    <xf numFmtId="164" fontId="12" fillId="4" borderId="57" xfId="0" applyNumberFormat="1" applyFont="1" applyFill="1" applyBorder="1" applyAlignment="1">
      <alignment horizontal="center" vertical="center" wrapText="1"/>
    </xf>
    <xf numFmtId="164" fontId="29" fillId="8" borderId="57" xfId="0" applyNumberFormat="1" applyFont="1" applyFill="1" applyBorder="1" applyAlignment="1">
      <alignment horizontal="center" vertical="center" wrapText="1"/>
    </xf>
    <xf numFmtId="0" fontId="0" fillId="17" borderId="0" xfId="0" applyFill="1"/>
    <xf numFmtId="0" fontId="18" fillId="17" borderId="69" xfId="0" applyFont="1" applyFill="1" applyBorder="1" applyAlignment="1">
      <alignment vertical="top" wrapText="1"/>
    </xf>
    <xf numFmtId="0" fontId="18" fillId="17" borderId="70" xfId="0" applyFont="1" applyFill="1" applyBorder="1" applyAlignment="1">
      <alignment vertical="top"/>
    </xf>
    <xf numFmtId="0" fontId="0" fillId="17" borderId="70" xfId="0" applyFill="1" applyBorder="1"/>
    <xf numFmtId="0" fontId="0" fillId="17" borderId="76" xfId="0" applyFill="1" applyBorder="1"/>
    <xf numFmtId="0" fontId="0" fillId="17" borderId="71" xfId="0" applyFill="1" applyBorder="1"/>
    <xf numFmtId="0" fontId="0" fillId="17" borderId="72" xfId="0" applyFill="1" applyBorder="1"/>
    <xf numFmtId="0" fontId="115" fillId="17" borderId="0" xfId="0" applyFont="1" applyFill="1"/>
    <xf numFmtId="0" fontId="111" fillId="17" borderId="0" xfId="0" quotePrefix="1" applyFont="1" applyFill="1"/>
    <xf numFmtId="0" fontId="0" fillId="17" borderId="73" xfId="0" applyFill="1" applyBorder="1"/>
    <xf numFmtId="0" fontId="0" fillId="17" borderId="74" xfId="0" applyFill="1" applyBorder="1"/>
    <xf numFmtId="0" fontId="0" fillId="17" borderId="75" xfId="0" applyFill="1" applyBorder="1"/>
    <xf numFmtId="0" fontId="109" fillId="33" borderId="35" xfId="0" applyFont="1" applyFill="1" applyBorder="1" applyAlignment="1">
      <alignment horizontal="center" vertical="center" wrapText="1"/>
    </xf>
    <xf numFmtId="0" fontId="0" fillId="33" borderId="35" xfId="0" applyFill="1" applyBorder="1" applyAlignment="1">
      <alignment horizontal="center" vertical="center" wrapText="1"/>
    </xf>
    <xf numFmtId="0" fontId="18" fillId="17" borderId="70" xfId="0" applyFont="1" applyFill="1" applyBorder="1" applyAlignment="1">
      <alignment vertical="top" wrapText="1"/>
    </xf>
    <xf numFmtId="0" fontId="0" fillId="0" borderId="35" xfId="0" applyBorder="1" applyAlignment="1">
      <alignment horizontal="center" vertical="center" wrapText="1"/>
    </xf>
    <xf numFmtId="0" fontId="90" fillId="0" borderId="0" xfId="0" applyFont="1"/>
    <xf numFmtId="14" fontId="42" fillId="0" borderId="0" xfId="0" applyNumberFormat="1" applyFont="1"/>
    <xf numFmtId="0" fontId="42" fillId="0" borderId="0" xfId="0" applyFont="1" applyAlignment="1">
      <alignment horizontal="right"/>
    </xf>
    <xf numFmtId="0" fontId="116" fillId="0" borderId="0" xfId="0" applyFont="1" applyAlignment="1">
      <alignment horizontal="right"/>
    </xf>
    <xf numFmtId="49" fontId="116" fillId="0" borderId="0" xfId="0" applyNumberFormat="1" applyFont="1" applyAlignment="1">
      <alignment horizontal="right"/>
    </xf>
    <xf numFmtId="49" fontId="42" fillId="0" borderId="0" xfId="0" applyNumberFormat="1" applyFont="1" applyAlignment="1">
      <alignment horizontal="right"/>
    </xf>
    <xf numFmtId="0" fontId="116" fillId="0" borderId="0" xfId="0" quotePrefix="1" applyFont="1"/>
    <xf numFmtId="0" fontId="116" fillId="0" borderId="0" xfId="0" applyFont="1"/>
    <xf numFmtId="17" fontId="42" fillId="0" borderId="0" xfId="0" applyNumberFormat="1" applyFont="1"/>
    <xf numFmtId="0" fontId="42" fillId="0" borderId="0" xfId="0" applyFont="1" applyAlignment="1">
      <alignment wrapText="1"/>
    </xf>
    <xf numFmtId="0" fontId="42" fillId="0" borderId="0" xfId="0" applyFont="1" applyAlignment="1">
      <alignment vertical="center" wrapText="1"/>
    </xf>
    <xf numFmtId="0" fontId="18" fillId="0" borderId="9" xfId="0" applyFont="1" applyBorder="1" applyAlignment="1">
      <alignment horizontal="center" vertical="center" wrapText="1"/>
    </xf>
    <xf numFmtId="0" fontId="109" fillId="0" borderId="35" xfId="0" applyFont="1" applyBorder="1" applyAlignment="1">
      <alignment horizontal="center" vertical="center" wrapText="1"/>
    </xf>
    <xf numFmtId="0" fontId="83" fillId="0" borderId="35" xfId="0" applyFont="1" applyBorder="1" applyAlignment="1">
      <alignment horizontal="center" vertical="center" wrapText="1"/>
    </xf>
    <xf numFmtId="0" fontId="83" fillId="0" borderId="35" xfId="0" applyFont="1" applyBorder="1" applyAlignment="1">
      <alignment vertical="center" wrapText="1"/>
    </xf>
    <xf numFmtId="0" fontId="0" fillId="0" borderId="35" xfId="0" applyBorder="1" applyAlignment="1">
      <alignment vertical="center" wrapText="1"/>
    </xf>
    <xf numFmtId="17" fontId="0" fillId="0" borderId="35" xfId="0" applyNumberFormat="1" applyBorder="1" applyAlignment="1">
      <alignment vertical="center" wrapText="1"/>
    </xf>
    <xf numFmtId="0" fontId="0" fillId="33" borderId="0" xfId="0" applyFill="1" applyAlignment="1">
      <alignment wrapText="1"/>
    </xf>
    <xf numFmtId="0" fontId="42" fillId="0" borderId="85" xfId="0" applyFont="1" applyBorder="1"/>
    <xf numFmtId="0" fontId="42" fillId="0" borderId="85" xfId="0" applyFont="1" applyBorder="1" applyAlignment="1">
      <alignment wrapText="1"/>
    </xf>
    <xf numFmtId="0" fontId="109" fillId="39" borderId="7" xfId="0" applyFont="1" applyFill="1" applyBorder="1"/>
    <xf numFmtId="0" fontId="109" fillId="0" borderId="7" xfId="0" applyFont="1" applyBorder="1"/>
    <xf numFmtId="0" fontId="109" fillId="39" borderId="86" xfId="0" applyFont="1" applyFill="1" applyBorder="1"/>
    <xf numFmtId="0" fontId="78" fillId="0" borderId="0" xfId="4" applyFont="1" applyFill="1" applyBorder="1" applyAlignment="1">
      <alignment vertical="center" wrapText="1"/>
    </xf>
    <xf numFmtId="0" fontId="3" fillId="0" borderId="0" xfId="0" applyFont="1" applyAlignment="1">
      <alignment horizontal="center" vertical="center" wrapText="1"/>
    </xf>
    <xf numFmtId="0" fontId="83" fillId="0" borderId="0" xfId="0" applyFont="1" applyAlignment="1">
      <alignment vertical="top" wrapText="1"/>
    </xf>
    <xf numFmtId="0" fontId="83" fillId="0" borderId="0" xfId="0" applyFont="1" applyAlignment="1">
      <alignment wrapText="1"/>
    </xf>
    <xf numFmtId="49" fontId="21" fillId="0" borderId="0" xfId="0" applyNumberFormat="1" applyFont="1" applyAlignment="1">
      <alignment vertical="center" wrapText="1"/>
    </xf>
    <xf numFmtId="0" fontId="0" fillId="13" borderId="0" xfId="0" applyFill="1" applyAlignment="1">
      <alignment horizontal="left" vertical="center"/>
    </xf>
    <xf numFmtId="0" fontId="0" fillId="26" borderId="0" xfId="0" applyFill="1" applyAlignment="1">
      <alignment vertical="center"/>
    </xf>
    <xf numFmtId="0" fontId="109" fillId="40" borderId="7" xfId="0" quotePrefix="1" applyFont="1" applyFill="1" applyBorder="1" applyAlignment="1">
      <alignment vertical="center" wrapText="1"/>
    </xf>
    <xf numFmtId="0" fontId="8" fillId="10" borderId="48" xfId="0" applyFont="1" applyFill="1" applyBorder="1"/>
    <xf numFmtId="0" fontId="51" fillId="10" borderId="35" xfId="0" applyFont="1" applyFill="1" applyBorder="1" applyAlignment="1">
      <alignment vertical="center" wrapText="1"/>
    </xf>
    <xf numFmtId="0" fontId="51" fillId="10" borderId="36" xfId="0" applyFont="1" applyFill="1" applyBorder="1" applyAlignment="1">
      <alignment vertical="center" wrapText="1"/>
    </xf>
    <xf numFmtId="0" fontId="51" fillId="10" borderId="9" xfId="0" applyFont="1" applyFill="1" applyBorder="1" applyAlignment="1">
      <alignment horizontal="left" vertical="center"/>
    </xf>
    <xf numFmtId="0" fontId="51" fillId="10" borderId="9" xfId="0" applyFont="1" applyFill="1" applyBorder="1" applyAlignment="1">
      <alignment vertical="center"/>
    </xf>
    <xf numFmtId="0" fontId="51" fillId="10" borderId="35" xfId="0" applyFont="1" applyFill="1" applyBorder="1" applyAlignment="1">
      <alignment vertical="center"/>
    </xf>
    <xf numFmtId="0" fontId="51" fillId="10" borderId="36" xfId="0" applyFont="1" applyFill="1" applyBorder="1" applyAlignment="1">
      <alignment vertical="center"/>
    </xf>
    <xf numFmtId="0" fontId="25" fillId="10" borderId="36" xfId="0" applyFont="1" applyFill="1" applyBorder="1" applyAlignment="1">
      <alignment vertical="center" wrapText="1"/>
    </xf>
    <xf numFmtId="0" fontId="3" fillId="23" borderId="3" xfId="0" applyFont="1" applyFill="1" applyBorder="1" applyAlignment="1">
      <alignment horizontal="center" vertical="center" wrapText="1"/>
    </xf>
    <xf numFmtId="0" fontId="3" fillId="23" borderId="4" xfId="0" applyFont="1" applyFill="1" applyBorder="1" applyAlignment="1">
      <alignment horizontal="center" vertical="center" wrapText="1"/>
    </xf>
    <xf numFmtId="164" fontId="21" fillId="0" borderId="7" xfId="0" applyNumberFormat="1" applyFont="1" applyBorder="1" applyAlignment="1">
      <alignment vertical="center"/>
    </xf>
    <xf numFmtId="164" fontId="21" fillId="0" borderId="8" xfId="0" applyNumberFormat="1" applyFont="1" applyBorder="1" applyAlignment="1">
      <alignment horizontal="center" vertical="center"/>
    </xf>
    <xf numFmtId="164" fontId="21" fillId="0" borderId="6" xfId="0" applyNumberFormat="1" applyFont="1" applyBorder="1" applyAlignment="1">
      <alignment horizontal="center" vertical="center"/>
    </xf>
    <xf numFmtId="0" fontId="18" fillId="30" borderId="5" xfId="0" applyFont="1" applyFill="1" applyBorder="1"/>
    <xf numFmtId="164" fontId="51" fillId="30" borderId="7" xfId="0" applyNumberFormat="1" applyFont="1" applyFill="1" applyBorder="1" applyAlignment="1">
      <alignment vertical="center"/>
    </xf>
    <xf numFmtId="164" fontId="51" fillId="30" borderId="5" xfId="0" applyNumberFormat="1" applyFont="1" applyFill="1" applyBorder="1" applyAlignment="1">
      <alignment vertical="center"/>
    </xf>
    <xf numFmtId="0" fontId="23" fillId="0" borderId="0" xfId="1" applyFont="1" applyBorder="1" applyAlignment="1">
      <alignment horizontal="left" vertical="top" wrapText="1"/>
    </xf>
    <xf numFmtId="0" fontId="21" fillId="0" borderId="0" xfId="0" applyFont="1" applyAlignment="1">
      <alignment horizontal="center" vertical="center"/>
    </xf>
    <xf numFmtId="164" fontId="21" fillId="3" borderId="7" xfId="0" applyNumberFormat="1" applyFont="1" applyFill="1" applyBorder="1" applyAlignment="1">
      <alignment vertical="center"/>
    </xf>
    <xf numFmtId="0" fontId="18" fillId="8" borderId="0" xfId="0" applyFont="1" applyFill="1" applyAlignment="1">
      <alignment horizontal="center"/>
    </xf>
    <xf numFmtId="0" fontId="0" fillId="0" borderId="7" xfId="0" applyBorder="1" applyAlignment="1">
      <alignment wrapText="1"/>
    </xf>
    <xf numFmtId="0" fontId="20" fillId="4" borderId="0" xfId="4" applyFill="1" applyBorder="1" applyAlignment="1">
      <alignment horizontal="left" vertical="center"/>
    </xf>
    <xf numFmtId="0" fontId="8" fillId="4" borderId="11" xfId="0" applyFont="1" applyFill="1" applyBorder="1"/>
    <xf numFmtId="0" fontId="8" fillId="4" borderId="12" xfId="0" applyFont="1" applyFill="1" applyBorder="1"/>
    <xf numFmtId="0" fontId="8" fillId="4" borderId="15" xfId="0" applyFont="1" applyFill="1" applyBorder="1"/>
    <xf numFmtId="0" fontId="8" fillId="4" borderId="17" xfId="0" applyFont="1" applyFill="1" applyBorder="1"/>
    <xf numFmtId="0" fontId="8" fillId="4" borderId="18" xfId="0" applyFont="1" applyFill="1" applyBorder="1" applyAlignment="1">
      <alignment horizontal="left"/>
    </xf>
    <xf numFmtId="0" fontId="8" fillId="4" borderId="0" xfId="0" applyFont="1" applyFill="1" applyAlignment="1">
      <alignment horizontal="left"/>
    </xf>
    <xf numFmtId="0" fontId="50" fillId="4" borderId="16" xfId="1" applyFont="1" applyFill="1" applyBorder="1" applyAlignment="1">
      <alignment horizontal="center" vertical="center"/>
    </xf>
    <xf numFmtId="0" fontId="8" fillId="0" borderId="7" xfId="0" applyFont="1" applyBorder="1" applyAlignment="1">
      <alignment horizontal="center"/>
    </xf>
    <xf numFmtId="0" fontId="0" fillId="10" borderId="0" xfId="0" applyFill="1" applyAlignment="1">
      <alignment vertical="center" wrapText="1"/>
    </xf>
    <xf numFmtId="0" fontId="116" fillId="0" borderId="35" xfId="0" applyFont="1" applyBorder="1" applyAlignment="1">
      <alignment horizontal="center" vertical="center" wrapText="1"/>
    </xf>
    <xf numFmtId="0" fontId="0" fillId="0" borderId="38" xfId="0" applyBorder="1" applyAlignment="1">
      <alignment horizontal="center"/>
    </xf>
    <xf numFmtId="0" fontId="21" fillId="3" borderId="5" xfId="0" applyFont="1" applyFill="1" applyBorder="1" applyAlignment="1">
      <alignment vertical="center"/>
    </xf>
    <xf numFmtId="0" fontId="25" fillId="3" borderId="7"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0" fillId="8" borderId="0" xfId="0" applyFill="1"/>
    <xf numFmtId="0" fontId="18" fillId="0" borderId="7" xfId="0" applyFont="1" applyBorder="1" applyAlignment="1">
      <alignment horizontal="center" vertical="top"/>
    </xf>
    <xf numFmtId="0" fontId="118" fillId="41" borderId="0" xfId="11"/>
    <xf numFmtId="0" fontId="21" fillId="4" borderId="8" xfId="0" applyFont="1" applyFill="1" applyBorder="1" applyAlignment="1">
      <alignment vertical="center" wrapText="1"/>
    </xf>
    <xf numFmtId="0" fontId="0" fillId="0" borderId="38" xfId="0" applyBorder="1"/>
    <xf numFmtId="0" fontId="18" fillId="11" borderId="34" xfId="0" applyFont="1" applyFill="1" applyBorder="1"/>
    <xf numFmtId="0" fontId="109" fillId="0" borderId="44" xfId="0" applyFont="1" applyBorder="1"/>
    <xf numFmtId="0" fontId="109" fillId="39" borderId="38" xfId="0" applyFont="1" applyFill="1" applyBorder="1"/>
    <xf numFmtId="0" fontId="109" fillId="0" borderId="38" xfId="0" applyFont="1" applyBorder="1"/>
    <xf numFmtId="0" fontId="109" fillId="39" borderId="92" xfId="0" applyFont="1" applyFill="1" applyBorder="1"/>
    <xf numFmtId="0" fontId="109" fillId="39" borderId="93" xfId="0" applyFont="1" applyFill="1" applyBorder="1"/>
    <xf numFmtId="0" fontId="18" fillId="33" borderId="34" xfId="0" applyFont="1" applyFill="1" applyBorder="1"/>
    <xf numFmtId="0" fontId="21" fillId="4" borderId="8" xfId="0" applyFont="1" applyFill="1" applyBorder="1" applyAlignment="1" applyProtection="1">
      <alignment vertical="center" wrapText="1"/>
      <protection locked="0"/>
    </xf>
    <xf numFmtId="0" fontId="78" fillId="4" borderId="8" xfId="4" applyFont="1" applyFill="1" applyBorder="1" applyAlignment="1" applyProtection="1">
      <alignment vertical="center" wrapText="1"/>
      <protection locked="0"/>
    </xf>
    <xf numFmtId="49" fontId="21" fillId="4" borderId="8" xfId="0" applyNumberFormat="1" applyFont="1" applyFill="1" applyBorder="1" applyAlignment="1" applyProtection="1">
      <alignment vertical="center" wrapText="1"/>
      <protection locked="0"/>
    </xf>
    <xf numFmtId="0" fontId="78" fillId="4" borderId="8" xfId="4" quotePrefix="1" applyFont="1" applyFill="1" applyBorder="1" applyAlignment="1" applyProtection="1">
      <alignment vertical="center" wrapText="1"/>
      <protection locked="0"/>
    </xf>
    <xf numFmtId="49" fontId="21" fillId="4" borderId="6" xfId="0" applyNumberFormat="1" applyFont="1" applyFill="1" applyBorder="1" applyAlignment="1" applyProtection="1">
      <alignment vertical="center" wrapText="1"/>
      <protection locked="0"/>
    </xf>
    <xf numFmtId="17" fontId="0" fillId="0" borderId="7" xfId="0" applyNumberFormat="1" applyBorder="1" applyProtection="1">
      <protection locked="0"/>
    </xf>
    <xf numFmtId="0" fontId="21" fillId="4" borderId="7" xfId="0" applyFont="1" applyFill="1" applyBorder="1" applyAlignment="1" applyProtection="1">
      <alignment wrapText="1"/>
      <protection locked="0"/>
    </xf>
    <xf numFmtId="0" fontId="21" fillId="0" borderId="7" xfId="0" applyFont="1" applyBorder="1" applyAlignment="1" applyProtection="1">
      <alignment wrapText="1"/>
      <protection locked="0"/>
    </xf>
    <xf numFmtId="0" fontId="21" fillId="0" borderId="7" xfId="0" applyFont="1" applyBorder="1" applyAlignment="1" applyProtection="1">
      <alignment horizontal="center" vertical="center"/>
      <protection locked="0"/>
    </xf>
    <xf numFmtId="0" fontId="21" fillId="0" borderId="7" xfId="0" applyFont="1" applyBorder="1" applyAlignment="1" applyProtection="1">
      <alignment vertical="center"/>
      <protection locked="0"/>
    </xf>
    <xf numFmtId="17" fontId="0" fillId="0" borderId="8" xfId="0" applyNumberFormat="1" applyBorder="1" applyProtection="1">
      <protection locked="0"/>
    </xf>
    <xf numFmtId="17" fontId="0" fillId="0" borderId="5" xfId="0" applyNumberFormat="1" applyBorder="1" applyProtection="1">
      <protection locked="0"/>
    </xf>
    <xf numFmtId="0" fontId="21" fillId="4" borderId="5" xfId="0" applyFont="1" applyFill="1" applyBorder="1" applyAlignment="1" applyProtection="1">
      <alignment wrapText="1"/>
      <protection locked="0"/>
    </xf>
    <xf numFmtId="0" fontId="21" fillId="0" borderId="5" xfId="0" applyFont="1" applyBorder="1" applyAlignment="1" applyProtection="1">
      <alignment wrapText="1"/>
      <protection locked="0"/>
    </xf>
    <xf numFmtId="0" fontId="21" fillId="0" borderId="5" xfId="0" applyFont="1" applyBorder="1" applyAlignment="1" applyProtection="1">
      <alignment horizontal="center" vertical="center"/>
      <protection locked="0"/>
    </xf>
    <xf numFmtId="0" fontId="21" fillId="0" borderId="5" xfId="0" applyFont="1" applyBorder="1" applyAlignment="1" applyProtection="1">
      <alignment vertical="center"/>
      <protection locked="0"/>
    </xf>
    <xf numFmtId="17" fontId="0" fillId="0" borderId="6" xfId="0" applyNumberFormat="1" applyBorder="1" applyProtection="1">
      <protection locked="0"/>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14" fontId="48" fillId="11" borderId="9" xfId="1" applyNumberFormat="1" applyFont="1" applyFill="1" applyBorder="1" applyAlignment="1">
      <alignment horizontal="left" vertical="top" wrapText="1"/>
    </xf>
    <xf numFmtId="14" fontId="48" fillId="11" borderId="35" xfId="1" applyNumberFormat="1" applyFont="1" applyFill="1" applyBorder="1" applyAlignment="1">
      <alignment horizontal="left" vertical="top" wrapText="1"/>
    </xf>
    <xf numFmtId="14" fontId="48" fillId="11" borderId="36" xfId="1" applyNumberFormat="1" applyFont="1" applyFill="1" applyBorder="1" applyAlignment="1">
      <alignment horizontal="left" vertical="top" wrapText="1"/>
    </xf>
    <xf numFmtId="0" fontId="8" fillId="0" borderId="0" xfId="0" applyFont="1" applyAlignment="1">
      <alignment horizontal="center" vertical="center" wrapText="1"/>
    </xf>
    <xf numFmtId="0" fontId="4" fillId="23" borderId="34" xfId="0" applyFont="1" applyFill="1" applyBorder="1" applyAlignment="1">
      <alignment horizontal="left" vertical="center" wrapText="1"/>
    </xf>
    <xf numFmtId="0" fontId="4" fillId="23" borderId="52" xfId="0" applyFont="1" applyFill="1" applyBorder="1" applyAlignment="1">
      <alignment horizontal="left" vertical="center" wrapText="1"/>
    </xf>
    <xf numFmtId="0" fontId="4" fillId="23" borderId="7" xfId="0" applyFont="1" applyFill="1" applyBorder="1" applyAlignment="1">
      <alignment horizontal="left" vertical="center" wrapText="1"/>
    </xf>
    <xf numFmtId="0" fontId="9" fillId="30" borderId="30" xfId="0" applyFont="1" applyFill="1" applyBorder="1" applyAlignment="1">
      <alignment horizontal="center" vertical="center" wrapText="1"/>
    </xf>
    <xf numFmtId="0" fontId="9" fillId="30" borderId="2" xfId="0" applyFont="1" applyFill="1" applyBorder="1" applyAlignment="1">
      <alignment horizontal="center" vertical="center" wrapText="1"/>
    </xf>
    <xf numFmtId="0" fontId="4" fillId="23" borderId="3" xfId="0" applyFont="1" applyFill="1" applyBorder="1" applyAlignment="1">
      <alignment horizontal="left" vertical="center" wrapText="1"/>
    </xf>
    <xf numFmtId="0" fontId="9" fillId="30" borderId="45" xfId="0" applyFont="1" applyFill="1" applyBorder="1" applyAlignment="1">
      <alignment horizontal="center" vertical="center" wrapText="1"/>
    </xf>
    <xf numFmtId="0" fontId="4" fillId="23" borderId="5" xfId="0" applyFont="1" applyFill="1" applyBorder="1" applyAlignment="1">
      <alignment horizontal="left" vertical="center" wrapText="1"/>
    </xf>
    <xf numFmtId="0" fontId="20" fillId="4" borderId="15" xfId="4" applyFill="1" applyBorder="1" applyAlignment="1">
      <alignment horizontal="left" vertical="center"/>
    </xf>
    <xf numFmtId="0" fontId="20" fillId="4" borderId="0" xfId="4" applyFill="1" applyAlignment="1">
      <alignment horizontal="left" vertical="center"/>
    </xf>
    <xf numFmtId="0" fontId="13" fillId="23" borderId="9" xfId="0" applyFont="1" applyFill="1" applyBorder="1" applyAlignment="1">
      <alignment horizontal="center" vertical="center" wrapText="1"/>
    </xf>
    <xf numFmtId="0" fontId="13" fillId="23" borderId="36" xfId="0" applyFont="1" applyFill="1" applyBorder="1" applyAlignment="1">
      <alignment horizontal="center" vertical="center" wrapText="1"/>
    </xf>
    <xf numFmtId="0" fontId="13" fillId="23" borderId="14" xfId="0" applyFont="1" applyFill="1" applyBorder="1" applyAlignment="1">
      <alignment horizontal="center" vertical="center"/>
    </xf>
    <xf numFmtId="0" fontId="13" fillId="23" borderId="23" xfId="0" applyFont="1" applyFill="1" applyBorder="1" applyAlignment="1">
      <alignment horizontal="center" vertical="center"/>
    </xf>
    <xf numFmtId="0" fontId="13" fillId="23" borderId="14" xfId="0" applyFont="1" applyFill="1" applyBorder="1" applyAlignment="1">
      <alignment horizontal="center" vertical="center" wrapText="1"/>
    </xf>
    <xf numFmtId="0" fontId="13" fillId="23" borderId="23" xfId="0" applyFont="1" applyFill="1" applyBorder="1" applyAlignment="1">
      <alignment horizontal="center" vertical="center" wrapText="1"/>
    </xf>
    <xf numFmtId="0" fontId="13" fillId="23" borderId="35" xfId="0" applyFont="1" applyFill="1" applyBorder="1" applyAlignment="1">
      <alignment horizontal="center" vertical="center" wrapText="1"/>
    </xf>
    <xf numFmtId="0" fontId="66" fillId="23" borderId="9" xfId="1" applyFont="1" applyFill="1" applyBorder="1" applyAlignment="1">
      <alignment horizontal="left" vertical="center" wrapText="1"/>
    </xf>
    <xf numFmtId="0" fontId="66" fillId="23" borderId="35" xfId="1" applyFont="1" applyFill="1" applyBorder="1" applyAlignment="1">
      <alignment horizontal="left" vertical="center" wrapText="1"/>
    </xf>
    <xf numFmtId="0" fontId="48" fillId="0" borderId="9" xfId="1" applyFont="1" applyBorder="1" applyAlignment="1">
      <alignment horizontal="left" vertical="top" wrapText="1"/>
    </xf>
    <xf numFmtId="0" fontId="48" fillId="0" borderId="35" xfId="1" applyFont="1" applyBorder="1" applyAlignment="1">
      <alignment horizontal="left" vertical="top" wrapText="1"/>
    </xf>
    <xf numFmtId="0" fontId="48" fillId="0" borderId="36" xfId="1" applyFont="1" applyBorder="1" applyAlignment="1">
      <alignment horizontal="left" vertical="top" wrapText="1"/>
    </xf>
    <xf numFmtId="0" fontId="66" fillId="4" borderId="0" xfId="1" applyFont="1" applyFill="1" applyBorder="1" applyAlignment="1">
      <alignment horizontal="left" vertical="top" wrapText="1"/>
    </xf>
    <xf numFmtId="0" fontId="93" fillId="31" borderId="0" xfId="1" applyFont="1" applyFill="1" applyBorder="1" applyAlignment="1">
      <alignment horizontal="left" vertical="top"/>
    </xf>
    <xf numFmtId="0" fontId="93" fillId="31" borderId="0" xfId="0" applyFont="1" applyFill="1" applyAlignment="1">
      <alignment horizontal="left"/>
    </xf>
    <xf numFmtId="0" fontId="68" fillId="24" borderId="9" xfId="0" applyFont="1" applyFill="1" applyBorder="1" applyAlignment="1">
      <alignment horizontal="center" vertical="center"/>
    </xf>
    <xf numFmtId="0" fontId="68" fillId="24" borderId="35" xfId="0" applyFont="1" applyFill="1" applyBorder="1" applyAlignment="1">
      <alignment horizontal="center" vertical="center"/>
    </xf>
    <xf numFmtId="0" fontId="68" fillId="24" borderId="36" xfId="0" applyFont="1" applyFill="1" applyBorder="1" applyAlignment="1">
      <alignment horizontal="center" vertical="center"/>
    </xf>
    <xf numFmtId="0" fontId="20" fillId="4" borderId="0" xfId="4" applyFill="1" applyBorder="1" applyAlignment="1">
      <alignment horizontal="left" vertical="center"/>
    </xf>
    <xf numFmtId="0" fontId="21" fillId="0" borderId="5" xfId="0" applyFont="1" applyBorder="1" applyAlignment="1" applyProtection="1">
      <alignment horizontal="center" vertical="center" wrapText="1"/>
      <protection locked="0"/>
    </xf>
    <xf numFmtId="0" fontId="21" fillId="0" borderId="58" xfId="0" applyFont="1" applyBorder="1" applyAlignment="1" applyProtection="1">
      <alignment horizontal="center" vertical="center" wrapText="1"/>
      <protection locked="0"/>
    </xf>
    <xf numFmtId="0" fontId="21" fillId="0" borderId="6" xfId="0" applyFont="1" applyBorder="1" applyAlignment="1" applyProtection="1">
      <alignment horizontal="center" vertical="center" wrapText="1"/>
      <protection locked="0"/>
    </xf>
    <xf numFmtId="0" fontId="21" fillId="0" borderId="7" xfId="0" applyFont="1" applyBorder="1" applyAlignment="1" applyProtection="1">
      <alignment horizontal="center" vertical="center" wrapText="1"/>
      <protection locked="0"/>
    </xf>
    <xf numFmtId="0" fontId="21" fillId="0" borderId="31" xfId="0" applyFont="1" applyBorder="1" applyAlignment="1" applyProtection="1">
      <alignment horizontal="center" vertical="center" wrapText="1"/>
      <protection locked="0"/>
    </xf>
    <xf numFmtId="0" fontId="21" fillId="0" borderId="8" xfId="0" applyFont="1" applyBorder="1" applyAlignment="1" applyProtection="1">
      <alignment horizontal="center" vertical="center" wrapText="1"/>
      <protection locked="0"/>
    </xf>
    <xf numFmtId="0" fontId="43" fillId="23" borderId="9" xfId="1" applyFont="1" applyFill="1" applyBorder="1" applyAlignment="1">
      <alignment horizontal="left" vertical="center" wrapText="1"/>
    </xf>
    <xf numFmtId="0" fontId="43" fillId="23" borderId="35" xfId="1" applyFont="1" applyFill="1" applyBorder="1" applyAlignment="1">
      <alignment horizontal="left" vertical="center" wrapText="1"/>
    </xf>
    <xf numFmtId="0" fontId="21" fillId="0" borderId="3" xfId="0" applyFont="1" applyBorder="1" applyAlignment="1" applyProtection="1">
      <alignment horizontal="center" vertical="center" wrapText="1"/>
      <protection locked="0"/>
    </xf>
    <xf numFmtId="0" fontId="21" fillId="0" borderId="67" xfId="0" applyFont="1" applyBorder="1" applyAlignment="1" applyProtection="1">
      <alignment horizontal="center" vertical="center" wrapText="1"/>
      <protection locked="0"/>
    </xf>
    <xf numFmtId="0" fontId="21" fillId="0" borderId="4" xfId="0" applyFont="1" applyBorder="1" applyAlignment="1" applyProtection="1">
      <alignment horizontal="center" vertical="center" wrapText="1"/>
      <protection locked="0"/>
    </xf>
    <xf numFmtId="0" fontId="93" fillId="31" borderId="0" xfId="0" applyFont="1" applyFill="1" applyAlignment="1">
      <alignment horizontal="left" vertical="top" wrapText="1"/>
    </xf>
    <xf numFmtId="0" fontId="25" fillId="3" borderId="31" xfId="0" applyFont="1" applyFill="1" applyBorder="1" applyAlignment="1">
      <alignment horizontal="center" vertical="center" wrapText="1"/>
    </xf>
    <xf numFmtId="0" fontId="25" fillId="3" borderId="28" xfId="0" applyFont="1" applyFill="1" applyBorder="1" applyAlignment="1">
      <alignment horizontal="center" vertical="center" wrapText="1"/>
    </xf>
    <xf numFmtId="0" fontId="25" fillId="3" borderId="29" xfId="0" applyFont="1" applyFill="1" applyBorder="1" applyAlignment="1">
      <alignment horizontal="center" vertical="center" wrapText="1"/>
    </xf>
    <xf numFmtId="0" fontId="7" fillId="3" borderId="0" xfId="0" applyFont="1" applyFill="1" applyAlignment="1">
      <alignment horizontal="center" vertical="center" wrapText="1"/>
    </xf>
    <xf numFmtId="0" fontId="7" fillId="3" borderId="0" xfId="0" applyFont="1" applyFill="1" applyAlignment="1">
      <alignment horizontal="center" vertical="center"/>
    </xf>
    <xf numFmtId="0" fontId="3" fillId="23" borderId="14" xfId="0" applyFont="1" applyFill="1" applyBorder="1" applyAlignment="1">
      <alignment horizontal="center" vertical="center" wrapText="1"/>
    </xf>
    <xf numFmtId="0" fontId="3" fillId="23" borderId="20" xfId="0" applyFont="1" applyFill="1" applyBorder="1" applyAlignment="1">
      <alignment horizontal="center" vertical="center" wrapText="1"/>
    </xf>
    <xf numFmtId="0" fontId="3" fillId="23" borderId="23" xfId="0" applyFont="1" applyFill="1" applyBorder="1" applyAlignment="1">
      <alignment horizontal="center" vertical="center" wrapText="1"/>
    </xf>
    <xf numFmtId="0" fontId="25" fillId="3" borderId="30" xfId="0" quotePrefix="1" applyFont="1" applyFill="1" applyBorder="1" applyAlignment="1">
      <alignment horizontal="left" vertical="center" wrapText="1"/>
    </xf>
    <xf numFmtId="0" fontId="25" fillId="3" borderId="7" xfId="0" applyFont="1" applyFill="1" applyBorder="1" applyAlignment="1">
      <alignment horizontal="left" vertical="center" wrapText="1"/>
    </xf>
    <xf numFmtId="0" fontId="25" fillId="3" borderId="8" xfId="0" applyFont="1" applyFill="1" applyBorder="1" applyAlignment="1">
      <alignment horizontal="left" vertical="center" wrapText="1"/>
    </xf>
    <xf numFmtId="0" fontId="25" fillId="3" borderId="2" xfId="0" applyFont="1" applyFill="1" applyBorder="1" applyAlignment="1">
      <alignment horizontal="left" vertical="center" wrapText="1"/>
    </xf>
    <xf numFmtId="0" fontId="25" fillId="3" borderId="3" xfId="0" applyFont="1" applyFill="1" applyBorder="1" applyAlignment="1">
      <alignment horizontal="left" vertical="center" wrapText="1"/>
    </xf>
    <xf numFmtId="0" fontId="25" fillId="3" borderId="4" xfId="0" applyFont="1" applyFill="1" applyBorder="1" applyAlignment="1">
      <alignment horizontal="left" vertical="center" wrapText="1"/>
    </xf>
    <xf numFmtId="0" fontId="94" fillId="3" borderId="30" xfId="0" applyFont="1" applyFill="1" applyBorder="1" applyAlignment="1">
      <alignment horizontal="left" vertical="center" wrapText="1"/>
    </xf>
    <xf numFmtId="0" fontId="94" fillId="3" borderId="7" xfId="0" applyFont="1" applyFill="1" applyBorder="1" applyAlignment="1">
      <alignment horizontal="left" vertical="center" wrapText="1"/>
    </xf>
    <xf numFmtId="0" fontId="94" fillId="3" borderId="8" xfId="0" applyFont="1" applyFill="1" applyBorder="1" applyAlignment="1">
      <alignment horizontal="left" vertical="center" wrapText="1"/>
    </xf>
    <xf numFmtId="0" fontId="13" fillId="23" borderId="31" xfId="3" applyFont="1" applyFill="1" applyBorder="1" applyAlignment="1">
      <alignment horizontal="left" vertical="center"/>
    </xf>
    <xf numFmtId="0" fontId="13" fillId="23" borderId="28" xfId="3" applyFont="1" applyFill="1" applyBorder="1" applyAlignment="1">
      <alignment horizontal="left" vertical="center"/>
    </xf>
    <xf numFmtId="0" fontId="13" fillId="23" borderId="38" xfId="3" applyFont="1" applyFill="1" applyBorder="1" applyAlignment="1">
      <alignment horizontal="left" vertical="center"/>
    </xf>
    <xf numFmtId="0" fontId="25" fillId="3" borderId="30" xfId="0" applyFont="1" applyFill="1" applyBorder="1" applyAlignment="1">
      <alignment horizontal="left" vertical="center" wrapText="1"/>
    </xf>
    <xf numFmtId="0" fontId="86" fillId="3" borderId="7" xfId="0" applyFont="1" applyFill="1" applyBorder="1" applyAlignment="1">
      <alignment horizontal="left" vertical="center" wrapText="1"/>
    </xf>
    <xf numFmtId="0" fontId="86" fillId="3" borderId="8" xfId="0" applyFont="1" applyFill="1" applyBorder="1" applyAlignment="1">
      <alignment horizontal="left" vertical="center" wrapText="1"/>
    </xf>
    <xf numFmtId="0" fontId="51" fillId="32" borderId="30" xfId="0" applyFont="1" applyFill="1" applyBorder="1" applyAlignment="1">
      <alignment horizontal="left" vertical="center" wrapText="1"/>
    </xf>
    <xf numFmtId="0" fontId="21" fillId="32" borderId="7" xfId="0" applyFont="1" applyFill="1" applyBorder="1" applyAlignment="1">
      <alignment horizontal="left" vertical="center" wrapText="1"/>
    </xf>
    <xf numFmtId="0" fontId="21" fillId="32" borderId="8" xfId="0" applyFont="1" applyFill="1" applyBorder="1" applyAlignment="1">
      <alignment horizontal="left" vertical="center" wrapText="1"/>
    </xf>
    <xf numFmtId="0" fontId="51" fillId="32" borderId="62" xfId="0" applyFont="1" applyFill="1" applyBorder="1" applyAlignment="1">
      <alignment horizontal="left" vertical="center" wrapText="1"/>
    </xf>
    <xf numFmtId="0" fontId="51" fillId="32" borderId="63" xfId="0" applyFont="1" applyFill="1" applyBorder="1" applyAlignment="1">
      <alignment horizontal="left" vertical="center" wrapText="1"/>
    </xf>
    <xf numFmtId="0" fontId="51" fillId="32" borderId="56" xfId="0" applyFont="1" applyFill="1" applyBorder="1" applyAlignment="1">
      <alignment horizontal="left" vertical="center" wrapText="1"/>
    </xf>
    <xf numFmtId="0" fontId="51" fillId="32" borderId="33" xfId="0" applyFont="1" applyFill="1" applyBorder="1" applyAlignment="1">
      <alignment horizontal="left" vertical="center" wrapText="1"/>
    </xf>
    <xf numFmtId="0" fontId="21" fillId="32" borderId="34" xfId="0" applyFont="1" applyFill="1" applyBorder="1" applyAlignment="1">
      <alignment horizontal="left" vertical="center" wrapText="1"/>
    </xf>
    <xf numFmtId="0" fontId="21" fillId="32" borderId="60" xfId="0" applyFont="1" applyFill="1" applyBorder="1" applyAlignment="1">
      <alignment horizontal="left" vertical="center" wrapText="1"/>
    </xf>
    <xf numFmtId="0" fontId="51" fillId="3" borderId="9" xfId="0" applyFont="1" applyFill="1" applyBorder="1" applyAlignment="1">
      <alignment horizontal="left" vertical="center"/>
    </xf>
    <xf numFmtId="0" fontId="51" fillId="3" borderId="35" xfId="0" applyFont="1" applyFill="1" applyBorder="1" applyAlignment="1">
      <alignment horizontal="left" vertical="center"/>
    </xf>
    <xf numFmtId="0" fontId="51" fillId="3" borderId="36" xfId="0" applyFont="1" applyFill="1" applyBorder="1" applyAlignment="1">
      <alignment horizontal="left" vertical="center"/>
    </xf>
    <xf numFmtId="0" fontId="51" fillId="32" borderId="21" xfId="0" applyFont="1" applyFill="1" applyBorder="1" applyAlignment="1">
      <alignment horizontal="left" vertical="center" wrapText="1"/>
    </xf>
    <xf numFmtId="0" fontId="51" fillId="18" borderId="11" xfId="0" applyFont="1" applyFill="1" applyBorder="1" applyAlignment="1">
      <alignment horizontal="left" vertical="center" wrapText="1"/>
    </xf>
    <xf numFmtId="0" fontId="51" fillId="18" borderId="12" xfId="0" applyFont="1" applyFill="1" applyBorder="1" applyAlignment="1">
      <alignment horizontal="left" vertical="center" wrapText="1"/>
    </xf>
    <xf numFmtId="0" fontId="51" fillId="18" borderId="13" xfId="0" applyFont="1" applyFill="1" applyBorder="1" applyAlignment="1">
      <alignment horizontal="left" vertical="center" wrapText="1"/>
    </xf>
    <xf numFmtId="0" fontId="3" fillId="23" borderId="15" xfId="0" applyFont="1" applyFill="1" applyBorder="1" applyAlignment="1">
      <alignment horizontal="left" vertical="top" wrapText="1"/>
    </xf>
    <xf numFmtId="0" fontId="3" fillId="23" borderId="0" xfId="0" applyFont="1" applyFill="1" applyAlignment="1">
      <alignment horizontal="left" vertical="top" wrapText="1"/>
    </xf>
    <xf numFmtId="0" fontId="3" fillId="23" borderId="16" xfId="0" applyFont="1" applyFill="1" applyBorder="1" applyAlignment="1">
      <alignment horizontal="left" vertical="top" wrapText="1"/>
    </xf>
    <xf numFmtId="0" fontId="3" fillId="23" borderId="24" xfId="0" applyFont="1" applyFill="1" applyBorder="1" applyAlignment="1">
      <alignment horizontal="center" vertical="center" wrapText="1"/>
    </xf>
    <xf numFmtId="0" fontId="3" fillId="23" borderId="25" xfId="0" applyFont="1" applyFill="1" applyBorder="1" applyAlignment="1">
      <alignment horizontal="center" vertical="center" wrapText="1"/>
    </xf>
    <xf numFmtId="0" fontId="3" fillId="23" borderId="26" xfId="0" applyFont="1" applyFill="1" applyBorder="1" applyAlignment="1">
      <alignment horizontal="center" vertical="center" wrapText="1"/>
    </xf>
    <xf numFmtId="0" fontId="3" fillId="23" borderId="13" xfId="0" applyFont="1" applyFill="1" applyBorder="1" applyAlignment="1">
      <alignment horizontal="center" vertical="center" wrapText="1"/>
    </xf>
    <xf numFmtId="0" fontId="3" fillId="23" borderId="14" xfId="0" applyFont="1" applyFill="1" applyBorder="1" applyAlignment="1">
      <alignment horizontal="left" vertical="center" wrapText="1"/>
    </xf>
    <xf numFmtId="0" fontId="3" fillId="23" borderId="20" xfId="0" applyFont="1" applyFill="1" applyBorder="1" applyAlignment="1">
      <alignment horizontal="left" vertical="center" wrapText="1"/>
    </xf>
    <xf numFmtId="0" fontId="3" fillId="23" borderId="54" xfId="0" applyFont="1" applyFill="1" applyBorder="1" applyAlignment="1">
      <alignment horizontal="center" vertical="center" wrapText="1"/>
    </xf>
    <xf numFmtId="0" fontId="21" fillId="0" borderId="17" xfId="0" applyFont="1" applyBorder="1" applyAlignment="1">
      <alignment horizontal="left" vertical="top" wrapText="1"/>
    </xf>
    <xf numFmtId="0" fontId="21" fillId="0" borderId="18" xfId="0" applyFont="1" applyBorder="1" applyAlignment="1">
      <alignment horizontal="left" vertical="top" wrapText="1"/>
    </xf>
    <xf numFmtId="0" fontId="21" fillId="0" borderId="19" xfId="0" applyFont="1" applyBorder="1" applyAlignment="1">
      <alignment horizontal="left" vertical="top" wrapText="1"/>
    </xf>
    <xf numFmtId="0" fontId="51" fillId="4" borderId="34" xfId="0" applyFont="1" applyFill="1" applyBorder="1" applyAlignment="1">
      <alignment horizontal="center" vertical="center" wrapText="1"/>
    </xf>
    <xf numFmtId="0" fontId="51" fillId="4" borderId="66" xfId="0" applyFont="1" applyFill="1" applyBorder="1" applyAlignment="1">
      <alignment horizontal="center" vertical="center" wrapText="1"/>
    </xf>
    <xf numFmtId="0" fontId="51" fillId="4" borderId="44" xfId="0" applyFont="1" applyFill="1" applyBorder="1" applyAlignment="1">
      <alignment horizontal="center" vertical="center" wrapText="1"/>
    </xf>
    <xf numFmtId="0" fontId="95" fillId="3" borderId="11" xfId="0" applyFont="1" applyFill="1" applyBorder="1" applyAlignment="1">
      <alignment horizontal="left" vertical="center" wrapText="1"/>
    </xf>
    <xf numFmtId="0" fontId="95" fillId="3" borderId="12" xfId="0" applyFont="1" applyFill="1" applyBorder="1" applyAlignment="1">
      <alignment horizontal="left" vertical="center" wrapText="1"/>
    </xf>
    <xf numFmtId="0" fontId="95" fillId="3" borderId="13" xfId="0" applyFont="1" applyFill="1" applyBorder="1" applyAlignment="1">
      <alignment horizontal="left" vertical="center" wrapText="1"/>
    </xf>
    <xf numFmtId="0" fontId="95" fillId="3" borderId="15" xfId="0" applyFont="1" applyFill="1" applyBorder="1" applyAlignment="1">
      <alignment horizontal="left" vertical="center" wrapText="1"/>
    </xf>
    <xf numFmtId="0" fontId="95" fillId="3" borderId="0" xfId="0" applyFont="1" applyFill="1" applyAlignment="1">
      <alignment horizontal="left" vertical="center" wrapText="1"/>
    </xf>
    <xf numFmtId="0" fontId="95" fillId="3" borderId="16" xfId="0" applyFont="1" applyFill="1" applyBorder="1" applyAlignment="1">
      <alignment horizontal="left" vertical="center" wrapText="1"/>
    </xf>
    <xf numFmtId="0" fontId="3" fillId="23" borderId="77" xfId="0" applyFont="1" applyFill="1" applyBorder="1" applyAlignment="1">
      <alignment horizontal="center" vertical="center" wrapText="1"/>
    </xf>
    <xf numFmtId="0" fontId="3" fillId="23" borderId="78" xfId="0" applyFont="1" applyFill="1" applyBorder="1" applyAlignment="1">
      <alignment horizontal="center" vertical="center" wrapText="1"/>
    </xf>
    <xf numFmtId="0" fontId="3" fillId="23" borderId="79" xfId="0" applyFont="1" applyFill="1" applyBorder="1" applyAlignment="1">
      <alignment horizontal="center" vertical="center" wrapText="1"/>
    </xf>
    <xf numFmtId="0" fontId="3" fillId="23" borderId="32" xfId="0" applyFont="1" applyFill="1" applyBorder="1" applyAlignment="1">
      <alignment horizontal="center" vertical="center" wrapText="1"/>
    </xf>
    <xf numFmtId="0" fontId="3" fillId="23" borderId="84" xfId="0" applyFont="1" applyFill="1" applyBorder="1" applyAlignment="1">
      <alignment horizontal="center" vertical="center" wrapText="1"/>
    </xf>
    <xf numFmtId="0" fontId="3" fillId="23" borderId="80" xfId="0" applyFont="1" applyFill="1" applyBorder="1" applyAlignment="1">
      <alignment horizontal="center" vertical="center" wrapText="1"/>
    </xf>
    <xf numFmtId="0" fontId="3" fillId="23" borderId="83" xfId="0" applyFont="1" applyFill="1" applyBorder="1" applyAlignment="1">
      <alignment horizontal="center" vertical="center" wrapText="1"/>
    </xf>
    <xf numFmtId="0" fontId="3" fillId="23" borderId="11" xfId="0" applyFont="1" applyFill="1" applyBorder="1" applyAlignment="1">
      <alignment horizontal="center" vertical="center" wrapText="1"/>
    </xf>
    <xf numFmtId="0" fontId="3" fillId="23" borderId="15" xfId="0" applyFont="1" applyFill="1" applyBorder="1" applyAlignment="1">
      <alignment horizontal="center" vertical="center" wrapText="1"/>
    </xf>
    <xf numFmtId="0" fontId="3" fillId="23" borderId="17" xfId="0" applyFont="1" applyFill="1" applyBorder="1" applyAlignment="1">
      <alignment horizontal="center" vertical="center" wrapText="1"/>
    </xf>
    <xf numFmtId="0" fontId="53" fillId="8" borderId="0" xfId="0" applyFont="1" applyFill="1" applyAlignment="1" applyProtection="1">
      <alignment horizontal="left"/>
      <protection hidden="1"/>
    </xf>
    <xf numFmtId="0" fontId="93" fillId="31" borderId="0" xfId="1" applyFont="1" applyFill="1" applyBorder="1" applyAlignment="1">
      <alignment horizontal="left" vertical="center" wrapText="1"/>
    </xf>
    <xf numFmtId="0" fontId="65" fillId="23" borderId="35" xfId="1" applyFont="1" applyFill="1" applyBorder="1" applyAlignment="1">
      <alignment horizontal="right" vertical="top"/>
    </xf>
    <xf numFmtId="0" fontId="25" fillId="3" borderId="27" xfId="0" applyFont="1" applyFill="1" applyBorder="1" applyAlignment="1">
      <alignment horizontal="left" vertical="center" wrapText="1"/>
    </xf>
    <xf numFmtId="0" fontId="25" fillId="3" borderId="28" xfId="0" applyFont="1" applyFill="1" applyBorder="1" applyAlignment="1">
      <alignment horizontal="left" vertical="center" wrapText="1"/>
    </xf>
    <xf numFmtId="0" fontId="93" fillId="30" borderId="11" xfId="0" applyFont="1" applyFill="1" applyBorder="1" applyAlignment="1">
      <alignment horizontal="left" vertical="center" wrapText="1"/>
    </xf>
    <xf numFmtId="0" fontId="93" fillId="30" borderId="12" xfId="0" applyFont="1" applyFill="1" applyBorder="1" applyAlignment="1">
      <alignment horizontal="left" vertical="center" wrapText="1"/>
    </xf>
    <xf numFmtId="0" fontId="93" fillId="30" borderId="13" xfId="0" applyFont="1" applyFill="1" applyBorder="1" applyAlignment="1">
      <alignment horizontal="left" vertical="center" wrapText="1"/>
    </xf>
    <xf numFmtId="0" fontId="93" fillId="30" borderId="15" xfId="0" applyFont="1" applyFill="1" applyBorder="1" applyAlignment="1">
      <alignment horizontal="left" vertical="center" wrapText="1"/>
    </xf>
    <xf numFmtId="0" fontId="93" fillId="30" borderId="0" xfId="0" applyFont="1" applyFill="1" applyAlignment="1">
      <alignment horizontal="left" vertical="center" wrapText="1"/>
    </xf>
    <xf numFmtId="0" fontId="93" fillId="30" borderId="16" xfId="0" applyFont="1" applyFill="1" applyBorder="1" applyAlignment="1">
      <alignment horizontal="left" vertical="center" wrapText="1"/>
    </xf>
    <xf numFmtId="0" fontId="57" fillId="0" borderId="0" xfId="0" applyFont="1" applyAlignment="1">
      <alignment horizontal="center"/>
    </xf>
    <xf numFmtId="0" fontId="3" fillId="23" borderId="16" xfId="0" applyFont="1" applyFill="1" applyBorder="1" applyAlignment="1">
      <alignment horizontal="center" vertical="center" wrapText="1"/>
    </xf>
    <xf numFmtId="0" fontId="25" fillId="3" borderId="31" xfId="0" applyFont="1" applyFill="1" applyBorder="1" applyAlignment="1">
      <alignment horizontal="left" vertical="center" wrapText="1"/>
    </xf>
    <xf numFmtId="0" fontId="8" fillId="4" borderId="27" xfId="0" applyFont="1" applyFill="1" applyBorder="1" applyAlignment="1">
      <alignment horizontal="center" vertical="center"/>
    </xf>
    <xf numFmtId="0" fontId="8" fillId="4" borderId="28" xfId="0" applyFont="1" applyFill="1" applyBorder="1" applyAlignment="1">
      <alignment horizontal="center" vertical="center"/>
    </xf>
    <xf numFmtId="0" fontId="8" fillId="4" borderId="29" xfId="0" applyFont="1" applyFill="1" applyBorder="1" applyAlignment="1">
      <alignment horizontal="center" vertical="center"/>
    </xf>
    <xf numFmtId="0" fontId="8" fillId="4" borderId="24" xfId="0" applyFont="1" applyFill="1" applyBorder="1" applyAlignment="1">
      <alignment horizontal="center" vertical="center"/>
    </xf>
    <xf numFmtId="0" fontId="8" fillId="4" borderId="25" xfId="0" applyFont="1" applyFill="1" applyBorder="1" applyAlignment="1">
      <alignment horizontal="center" vertical="center"/>
    </xf>
    <xf numFmtId="0" fontId="8" fillId="4" borderId="26" xfId="0" applyFont="1" applyFill="1" applyBorder="1" applyAlignment="1">
      <alignment horizontal="center" vertical="center"/>
    </xf>
    <xf numFmtId="0" fontId="37" fillId="0" borderId="0" xfId="0" applyFont="1" applyAlignment="1">
      <alignment horizontal="center" vertical="center" wrapText="1"/>
    </xf>
    <xf numFmtId="0" fontId="66" fillId="23" borderId="9" xfId="1" applyFont="1" applyFill="1" applyBorder="1" applyAlignment="1">
      <alignment horizontal="left" vertical="top"/>
    </xf>
    <xf numFmtId="0" fontId="66" fillId="23" borderId="35" xfId="1" applyFont="1" applyFill="1" applyBorder="1" applyAlignment="1">
      <alignment horizontal="left" vertical="top"/>
    </xf>
    <xf numFmtId="0" fontId="90" fillId="3" borderId="2" xfId="0" applyFont="1" applyFill="1" applyBorder="1" applyAlignment="1">
      <alignment horizontal="left" vertical="center"/>
    </xf>
    <xf numFmtId="0" fontId="90" fillId="3" borderId="3" xfId="0" applyFont="1" applyFill="1" applyBorder="1" applyAlignment="1">
      <alignment horizontal="left" vertical="center"/>
    </xf>
    <xf numFmtId="0" fontId="90" fillId="3" borderId="4" xfId="0" applyFont="1" applyFill="1" applyBorder="1" applyAlignment="1">
      <alignment horizontal="left" vertical="center"/>
    </xf>
    <xf numFmtId="0" fontId="8" fillId="4" borderId="30" xfId="0" applyFont="1" applyFill="1" applyBorder="1" applyAlignment="1">
      <alignment horizontal="center" vertical="center"/>
    </xf>
    <xf numFmtId="0" fontId="8" fillId="4" borderId="7" xfId="0" applyFont="1" applyFill="1" applyBorder="1" applyAlignment="1">
      <alignment horizontal="center" vertical="center"/>
    </xf>
    <xf numFmtId="0" fontId="8" fillId="4" borderId="8" xfId="0" applyFont="1" applyFill="1" applyBorder="1" applyAlignment="1">
      <alignment horizontal="center" vertical="center"/>
    </xf>
    <xf numFmtId="0" fontId="8" fillId="4" borderId="45" xfId="0" applyFont="1" applyFill="1" applyBorder="1" applyAlignment="1">
      <alignment horizontal="center" vertical="center"/>
    </xf>
    <xf numFmtId="0" fontId="8" fillId="4" borderId="5" xfId="0" applyFont="1" applyFill="1" applyBorder="1" applyAlignment="1">
      <alignment horizontal="center" vertical="center"/>
    </xf>
    <xf numFmtId="0" fontId="8" fillId="4" borderId="6" xfId="0" applyFont="1" applyFill="1" applyBorder="1" applyAlignment="1">
      <alignment horizontal="center" vertical="center"/>
    </xf>
    <xf numFmtId="0" fontId="90" fillId="3" borderId="33" xfId="0" applyFont="1" applyFill="1" applyBorder="1" applyAlignment="1">
      <alignment horizontal="left" vertical="center"/>
    </xf>
    <xf numFmtId="0" fontId="90" fillId="3" borderId="34" xfId="0" applyFont="1" applyFill="1" applyBorder="1" applyAlignment="1">
      <alignment horizontal="left" vertical="center"/>
    </xf>
    <xf numFmtId="0" fontId="90" fillId="3" borderId="60" xfId="0" applyFont="1" applyFill="1" applyBorder="1" applyAlignment="1">
      <alignment horizontal="left" vertical="center"/>
    </xf>
    <xf numFmtId="0" fontId="90" fillId="32" borderId="9" xfId="0" applyFont="1" applyFill="1" applyBorder="1" applyAlignment="1">
      <alignment horizontal="left" vertical="center"/>
    </xf>
    <xf numFmtId="0" fontId="90" fillId="32" borderId="35" xfId="0" applyFont="1" applyFill="1" applyBorder="1" applyAlignment="1">
      <alignment horizontal="left" vertical="center"/>
    </xf>
    <xf numFmtId="0" fontId="90" fillId="32" borderId="36" xfId="0" applyFont="1" applyFill="1" applyBorder="1" applyAlignment="1">
      <alignment horizontal="left" vertical="center"/>
    </xf>
    <xf numFmtId="0" fontId="8" fillId="4" borderId="39" xfId="0" applyFont="1" applyFill="1" applyBorder="1" applyAlignment="1">
      <alignment horizontal="center" vertical="center"/>
    </xf>
    <xf numFmtId="0" fontId="8" fillId="4" borderId="59" xfId="0" applyFont="1" applyFill="1" applyBorder="1" applyAlignment="1">
      <alignment horizontal="center" vertical="center"/>
    </xf>
    <xf numFmtId="0" fontId="8" fillId="4" borderId="55" xfId="0" applyFont="1" applyFill="1" applyBorder="1" applyAlignment="1">
      <alignment horizontal="center" vertical="center"/>
    </xf>
    <xf numFmtId="0" fontId="93" fillId="30" borderId="62" xfId="0" applyFont="1" applyFill="1" applyBorder="1" applyAlignment="1">
      <alignment horizontal="left" vertical="center" wrapText="1"/>
    </xf>
    <xf numFmtId="0" fontId="93" fillId="30" borderId="21" xfId="0" applyFont="1" applyFill="1" applyBorder="1" applyAlignment="1">
      <alignment horizontal="left" vertical="center" wrapText="1"/>
    </xf>
    <xf numFmtId="0" fontId="100" fillId="3" borderId="40" xfId="0" applyFont="1" applyFill="1" applyBorder="1" applyAlignment="1">
      <alignment horizontal="center" vertical="center" wrapText="1"/>
    </xf>
    <xf numFmtId="0" fontId="100" fillId="3" borderId="5" xfId="0" applyFont="1" applyFill="1" applyBorder="1" applyAlignment="1">
      <alignment horizontal="center" vertical="center" wrapText="1"/>
    </xf>
    <xf numFmtId="0" fontId="100" fillId="3" borderId="6" xfId="0" applyFont="1" applyFill="1" applyBorder="1" applyAlignment="1">
      <alignment horizontal="center" vertical="center" wrapText="1"/>
    </xf>
    <xf numFmtId="0" fontId="100" fillId="3" borderId="38" xfId="0" applyFont="1" applyFill="1" applyBorder="1" applyAlignment="1">
      <alignment horizontal="center" vertical="center" wrapText="1"/>
    </xf>
    <xf numFmtId="0" fontId="100" fillId="3" borderId="7" xfId="0" applyFont="1" applyFill="1" applyBorder="1" applyAlignment="1">
      <alignment horizontal="center" vertical="center" wrapText="1"/>
    </xf>
    <xf numFmtId="0" fontId="100" fillId="3" borderId="8" xfId="0" applyFont="1" applyFill="1" applyBorder="1" applyAlignment="1">
      <alignment horizontal="center" vertical="center" wrapText="1"/>
    </xf>
    <xf numFmtId="0" fontId="100" fillId="3" borderId="2" xfId="0" applyFont="1" applyFill="1" applyBorder="1" applyAlignment="1">
      <alignment horizontal="center" vertical="center" wrapText="1"/>
    </xf>
    <xf numFmtId="0" fontId="100" fillId="3" borderId="3" xfId="0" applyFont="1" applyFill="1" applyBorder="1" applyAlignment="1">
      <alignment horizontal="center" vertical="center" wrapText="1"/>
    </xf>
    <xf numFmtId="0" fontId="100" fillId="3" borderId="4" xfId="0" applyFont="1" applyFill="1" applyBorder="1" applyAlignment="1">
      <alignment horizontal="center" vertical="center" wrapText="1"/>
    </xf>
    <xf numFmtId="0" fontId="93" fillId="30" borderId="62" xfId="0" applyFont="1" applyFill="1" applyBorder="1" applyAlignment="1">
      <alignment horizontal="center" vertical="center" wrapText="1"/>
    </xf>
    <xf numFmtId="0" fontId="93" fillId="30" borderId="63" xfId="0" applyFont="1" applyFill="1" applyBorder="1" applyAlignment="1">
      <alignment horizontal="center" vertical="center" wrapText="1"/>
    </xf>
    <xf numFmtId="0" fontId="93" fillId="30" borderId="56" xfId="0" applyFont="1" applyFill="1" applyBorder="1" applyAlignment="1">
      <alignment horizontal="center" vertical="center" wrapText="1"/>
    </xf>
    <xf numFmtId="0" fontId="8" fillId="4" borderId="2" xfId="0" applyFont="1" applyFill="1" applyBorder="1" applyAlignment="1">
      <alignment horizontal="center" vertical="center"/>
    </xf>
    <xf numFmtId="0" fontId="8" fillId="4" borderId="3" xfId="0" applyFont="1" applyFill="1" applyBorder="1" applyAlignment="1">
      <alignment horizontal="center" vertical="center"/>
    </xf>
    <xf numFmtId="0" fontId="8" fillId="4" borderId="4" xfId="0" applyFont="1" applyFill="1" applyBorder="1" applyAlignment="1">
      <alignment horizontal="center" vertical="center"/>
    </xf>
    <xf numFmtId="0" fontId="25" fillId="3" borderId="39" xfId="0" applyFont="1" applyFill="1" applyBorder="1" applyAlignment="1">
      <alignment horizontal="left" vertical="center" wrapText="1"/>
    </xf>
    <xf numFmtId="0" fontId="25" fillId="3" borderId="59" xfId="0" applyFont="1" applyFill="1" applyBorder="1" applyAlignment="1">
      <alignment horizontal="left" vertical="center" wrapText="1"/>
    </xf>
    <xf numFmtId="0" fontId="25" fillId="3" borderId="48" xfId="0" applyFont="1" applyFill="1" applyBorder="1" applyAlignment="1">
      <alignment horizontal="left" vertical="center" wrapText="1"/>
    </xf>
    <xf numFmtId="0" fontId="25" fillId="3" borderId="37" xfId="0" applyFont="1" applyFill="1" applyBorder="1" applyAlignment="1">
      <alignment horizontal="left" vertical="center" wrapText="1"/>
    </xf>
    <xf numFmtId="0" fontId="8" fillId="4" borderId="9" xfId="0" applyFont="1" applyFill="1" applyBorder="1" applyAlignment="1">
      <alignment horizontal="center" vertical="center"/>
    </xf>
    <xf numFmtId="0" fontId="8" fillId="4" borderId="35" xfId="0" applyFont="1" applyFill="1" applyBorder="1" applyAlignment="1">
      <alignment horizontal="center" vertical="center"/>
    </xf>
    <xf numFmtId="0" fontId="13" fillId="23" borderId="62" xfId="0" applyFont="1" applyFill="1" applyBorder="1" applyAlignment="1">
      <alignment horizontal="center" vertical="center" wrapText="1"/>
    </xf>
    <xf numFmtId="0" fontId="13" fillId="23" borderId="63" xfId="0" applyFont="1" applyFill="1" applyBorder="1" applyAlignment="1">
      <alignment horizontal="center" vertical="center" wrapText="1"/>
    </xf>
    <xf numFmtId="0" fontId="13" fillId="23" borderId="21" xfId="0" applyFont="1" applyFill="1" applyBorder="1" applyAlignment="1">
      <alignment horizontal="center" vertical="center" wrapText="1"/>
    </xf>
    <xf numFmtId="0" fontId="9" fillId="30" borderId="30" xfId="0" applyFont="1" applyFill="1" applyBorder="1" applyAlignment="1">
      <alignment horizontal="center" vertical="center"/>
    </xf>
    <xf numFmtId="0" fontId="9" fillId="30" borderId="45" xfId="0" applyFont="1" applyFill="1" applyBorder="1" applyAlignment="1">
      <alignment horizontal="center" vertical="center"/>
    </xf>
    <xf numFmtId="0" fontId="43" fillId="23" borderId="87" xfId="1" applyFont="1" applyFill="1" applyBorder="1" applyAlignment="1">
      <alignment horizontal="left" vertical="center" wrapText="1"/>
    </xf>
    <xf numFmtId="0" fontId="43" fillId="23" borderId="88" xfId="1" applyFont="1" applyFill="1" applyBorder="1" applyAlignment="1">
      <alignment horizontal="left" vertical="center" wrapText="1"/>
    </xf>
    <xf numFmtId="0" fontId="48" fillId="0" borderId="89" xfId="1" applyFont="1" applyBorder="1" applyAlignment="1">
      <alignment horizontal="left" vertical="top" wrapText="1"/>
    </xf>
    <xf numFmtId="0" fontId="48" fillId="0" borderId="90" xfId="1" applyFont="1" applyBorder="1" applyAlignment="1">
      <alignment horizontal="left" vertical="top" wrapText="1"/>
    </xf>
    <xf numFmtId="0" fontId="48" fillId="0" borderId="91" xfId="1" applyFont="1" applyBorder="1" applyAlignment="1">
      <alignment horizontal="left" vertical="top" wrapText="1"/>
    </xf>
    <xf numFmtId="0" fontId="7" fillId="3" borderId="7" xfId="0" applyFont="1" applyFill="1" applyBorder="1" applyAlignment="1">
      <alignment horizontal="left"/>
    </xf>
    <xf numFmtId="0" fontId="66" fillId="23" borderId="9" xfId="3" applyFont="1" applyFill="1" applyBorder="1" applyAlignment="1">
      <alignment horizontal="left" vertical="center"/>
    </xf>
    <xf numFmtId="0" fontId="66" fillId="23" borderId="35" xfId="3" applyFont="1" applyFill="1" applyBorder="1" applyAlignment="1">
      <alignment horizontal="left" vertical="center"/>
    </xf>
    <xf numFmtId="0" fontId="66" fillId="23" borderId="36" xfId="3" applyFont="1" applyFill="1" applyBorder="1" applyAlignment="1">
      <alignment horizontal="left" vertical="center"/>
    </xf>
    <xf numFmtId="0" fontId="4" fillId="23" borderId="11" xfId="0" applyFont="1" applyFill="1" applyBorder="1" applyAlignment="1">
      <alignment horizontal="center" vertical="center" wrapText="1"/>
    </xf>
    <xf numFmtId="0" fontId="4" fillId="23" borderId="12" xfId="0" applyFont="1" applyFill="1" applyBorder="1" applyAlignment="1">
      <alignment horizontal="center" vertical="center" wrapText="1"/>
    </xf>
    <xf numFmtId="0" fontId="4" fillId="23" borderId="13" xfId="0" applyFont="1" applyFill="1" applyBorder="1" applyAlignment="1">
      <alignment horizontal="center" vertical="center" wrapText="1"/>
    </xf>
    <xf numFmtId="0" fontId="4" fillId="23" borderId="17" xfId="0" applyFont="1" applyFill="1" applyBorder="1" applyAlignment="1">
      <alignment horizontal="center" vertical="center" wrapText="1"/>
    </xf>
    <xf numFmtId="0" fontId="4" fillId="23" borderId="18" xfId="0" applyFont="1" applyFill="1" applyBorder="1" applyAlignment="1">
      <alignment horizontal="center" vertical="center" wrapText="1"/>
    </xf>
    <xf numFmtId="0" fontId="4" fillId="23" borderId="19" xfId="0" applyFont="1" applyFill="1" applyBorder="1" applyAlignment="1">
      <alignment horizontal="center" vertical="center" wrapText="1"/>
    </xf>
    <xf numFmtId="0" fontId="66" fillId="23" borderId="11" xfId="0" applyFont="1" applyFill="1" applyBorder="1" applyAlignment="1">
      <alignment horizontal="center" vertical="center" wrapText="1"/>
    </xf>
    <xf numFmtId="0" fontId="66" fillId="23" borderId="15" xfId="0" applyFont="1" applyFill="1" applyBorder="1" applyAlignment="1">
      <alignment horizontal="center" vertical="center" wrapText="1"/>
    </xf>
    <xf numFmtId="0" fontId="3" fillId="23" borderId="14" xfId="0" applyFont="1" applyFill="1" applyBorder="1" applyAlignment="1">
      <alignment horizontal="center" vertical="center"/>
    </xf>
    <xf numFmtId="0" fontId="3" fillId="23" borderId="23" xfId="0" applyFont="1" applyFill="1" applyBorder="1" applyAlignment="1">
      <alignment horizontal="center" vertical="center"/>
    </xf>
    <xf numFmtId="0" fontId="69" fillId="23" borderId="14" xfId="0" applyFont="1" applyFill="1" applyBorder="1" applyAlignment="1">
      <alignment horizontal="center" vertical="center" wrapText="1"/>
    </xf>
    <xf numFmtId="0" fontId="69" fillId="23" borderId="20" xfId="0" applyFont="1" applyFill="1" applyBorder="1" applyAlignment="1">
      <alignment horizontal="center" vertical="center" wrapText="1"/>
    </xf>
    <xf numFmtId="0" fontId="69" fillId="23" borderId="23" xfId="0" applyFont="1" applyFill="1" applyBorder="1" applyAlignment="1">
      <alignment horizontal="center" vertical="center" wrapText="1"/>
    </xf>
    <xf numFmtId="0" fontId="4" fillId="23" borderId="14" xfId="0" applyFont="1" applyFill="1" applyBorder="1" applyAlignment="1">
      <alignment horizontal="center" vertical="center" wrapText="1"/>
    </xf>
    <xf numFmtId="0" fontId="4" fillId="23" borderId="20" xfId="0" applyFont="1" applyFill="1" applyBorder="1" applyAlignment="1">
      <alignment horizontal="center" vertical="center" wrapText="1"/>
    </xf>
    <xf numFmtId="0" fontId="4" fillId="23" borderId="23" xfId="0" applyFont="1" applyFill="1" applyBorder="1" applyAlignment="1">
      <alignment horizontal="center" vertical="center" wrapText="1"/>
    </xf>
    <xf numFmtId="0" fontId="54" fillId="23" borderId="35" xfId="1" applyFont="1" applyFill="1" applyBorder="1" applyAlignment="1">
      <alignment horizontal="right" vertical="center"/>
    </xf>
    <xf numFmtId="0" fontId="24" fillId="23" borderId="9" xfId="1" applyFont="1" applyFill="1" applyBorder="1" applyAlignment="1">
      <alignment horizontal="left" vertical="center"/>
    </xf>
    <xf numFmtId="0" fontId="24" fillId="23" borderId="35" xfId="1" applyFont="1" applyFill="1" applyBorder="1" applyAlignment="1">
      <alignment horizontal="left" vertical="center"/>
    </xf>
    <xf numFmtId="0" fontId="71" fillId="0" borderId="9" xfId="1" applyFont="1" applyBorder="1" applyAlignment="1">
      <alignment horizontal="left" vertical="top" wrapText="1"/>
    </xf>
    <xf numFmtId="0" fontId="71" fillId="0" borderId="35" xfId="1" applyFont="1" applyBorder="1" applyAlignment="1">
      <alignment horizontal="left" vertical="top" wrapText="1"/>
    </xf>
    <xf numFmtId="0" fontId="71" fillId="0" borderId="36" xfId="1" applyFont="1" applyBorder="1" applyAlignment="1">
      <alignment horizontal="left" vertical="top" wrapText="1"/>
    </xf>
    <xf numFmtId="0" fontId="53" fillId="8" borderId="0" xfId="0" applyFont="1" applyFill="1" applyAlignment="1">
      <alignment horizontal="left"/>
    </xf>
    <xf numFmtId="0" fontId="0" fillId="0" borderId="0" xfId="0" applyAlignment="1">
      <alignment horizontal="center"/>
    </xf>
    <xf numFmtId="0" fontId="25" fillId="3" borderId="9" xfId="0" applyFont="1" applyFill="1" applyBorder="1" applyAlignment="1">
      <alignment horizontal="left" vertical="center" wrapText="1"/>
    </xf>
    <xf numFmtId="0" fontId="25" fillId="3" borderId="35" xfId="0" applyFont="1" applyFill="1" applyBorder="1" applyAlignment="1">
      <alignment horizontal="left" vertical="center" wrapText="1"/>
    </xf>
    <xf numFmtId="0" fontId="25" fillId="3" borderId="36" xfId="0" applyFont="1" applyFill="1" applyBorder="1" applyAlignment="1">
      <alignment horizontal="left" vertical="center" wrapText="1"/>
    </xf>
    <xf numFmtId="0" fontId="60" fillId="0" borderId="9" xfId="0" applyFont="1" applyBorder="1" applyAlignment="1">
      <alignment horizontal="center" vertical="center"/>
    </xf>
    <xf numFmtId="0" fontId="60" fillId="0" borderId="35" xfId="0" applyFont="1" applyBorder="1" applyAlignment="1">
      <alignment horizontal="center" vertical="center"/>
    </xf>
    <xf numFmtId="0" fontId="60" fillId="0" borderId="36" xfId="0" applyFont="1" applyBorder="1" applyAlignment="1">
      <alignment horizontal="center" vertical="center"/>
    </xf>
    <xf numFmtId="0" fontId="25" fillId="3" borderId="62" xfId="0" applyFont="1" applyFill="1" applyBorder="1" applyAlignment="1">
      <alignment horizontal="left" vertical="center" wrapText="1"/>
    </xf>
    <xf numFmtId="0" fontId="25" fillId="3" borderId="63" xfId="0" applyFont="1" applyFill="1" applyBorder="1" applyAlignment="1">
      <alignment horizontal="left" vertical="center" wrapText="1"/>
    </xf>
    <xf numFmtId="0" fontId="25" fillId="3" borderId="21" xfId="0" applyFont="1" applyFill="1" applyBorder="1" applyAlignment="1">
      <alignment horizontal="left" vertical="center" wrapText="1"/>
    </xf>
    <xf numFmtId="0" fontId="61" fillId="10" borderId="0" xfId="0" applyFont="1" applyFill="1" applyAlignment="1">
      <alignment horizontal="center" vertical="center" wrapText="1"/>
    </xf>
    <xf numFmtId="0" fontId="3" fillId="23" borderId="0" xfId="0" applyFont="1" applyFill="1" applyAlignment="1">
      <alignment horizontal="center" vertical="center" wrapText="1"/>
    </xf>
    <xf numFmtId="0" fontId="3" fillId="23" borderId="18" xfId="0" applyFont="1" applyFill="1" applyBorder="1" applyAlignment="1">
      <alignment horizontal="center" vertical="center" wrapText="1"/>
    </xf>
    <xf numFmtId="0" fontId="3" fillId="23" borderId="12" xfId="0" applyFont="1" applyFill="1" applyBorder="1" applyAlignment="1">
      <alignment horizontal="center" vertical="center" wrapText="1"/>
    </xf>
    <xf numFmtId="0" fontId="63" fillId="0" borderId="9" xfId="1" applyFont="1" applyBorder="1" applyAlignment="1">
      <alignment horizontal="left" vertical="top" wrapText="1"/>
    </xf>
    <xf numFmtId="0" fontId="63" fillId="0" borderId="35" xfId="1" applyFont="1" applyBorder="1" applyAlignment="1">
      <alignment horizontal="left" vertical="top" wrapText="1"/>
    </xf>
    <xf numFmtId="0" fontId="63" fillId="0" borderId="36" xfId="1" applyFont="1" applyBorder="1" applyAlignment="1">
      <alignment horizontal="left" vertical="top" wrapText="1"/>
    </xf>
    <xf numFmtId="0" fontId="53" fillId="0" borderId="0" xfId="0" applyFont="1" applyAlignment="1">
      <alignment horizontal="center"/>
    </xf>
    <xf numFmtId="0" fontId="40" fillId="8" borderId="0" xfId="0" applyFont="1" applyFill="1" applyAlignment="1">
      <alignment horizontal="left"/>
    </xf>
    <xf numFmtId="0" fontId="25" fillId="10" borderId="12" xfId="0" applyFont="1" applyFill="1" applyBorder="1" applyAlignment="1">
      <alignment horizontal="center" vertical="center" wrapText="1"/>
    </xf>
    <xf numFmtId="0" fontId="25" fillId="10" borderId="13" xfId="0" applyFont="1" applyFill="1" applyBorder="1" applyAlignment="1">
      <alignment horizontal="center" vertical="center" wrapText="1"/>
    </xf>
    <xf numFmtId="0" fontId="85" fillId="10" borderId="12" xfId="0" applyFont="1" applyFill="1" applyBorder="1" applyAlignment="1">
      <alignment horizontal="center" vertical="center"/>
    </xf>
    <xf numFmtId="0" fontId="85" fillId="10" borderId="13" xfId="0" applyFont="1" applyFill="1" applyBorder="1" applyAlignment="1">
      <alignment horizontal="center" vertical="center"/>
    </xf>
    <xf numFmtId="0" fontId="85" fillId="10" borderId="35" xfId="0" applyFont="1" applyFill="1" applyBorder="1" applyAlignment="1">
      <alignment horizontal="center" vertical="center"/>
    </xf>
    <xf numFmtId="0" fontId="85" fillId="10" borderId="36" xfId="0" applyFont="1" applyFill="1" applyBorder="1" applyAlignment="1">
      <alignment horizontal="center" vertical="center"/>
    </xf>
    <xf numFmtId="0" fontId="25" fillId="10" borderId="18" xfId="0" applyFont="1" applyFill="1" applyBorder="1" applyAlignment="1">
      <alignment horizontal="center" vertical="center" wrapText="1"/>
    </xf>
    <xf numFmtId="0" fontId="25" fillId="10" borderId="19" xfId="0" applyFont="1" applyFill="1" applyBorder="1" applyAlignment="1">
      <alignment horizontal="center" vertical="center" wrapText="1"/>
    </xf>
    <xf numFmtId="0" fontId="7" fillId="10" borderId="35" xfId="0" applyFont="1" applyFill="1" applyBorder="1" applyAlignment="1">
      <alignment horizontal="center" vertical="center"/>
    </xf>
    <xf numFmtId="0" fontId="20" fillId="0" borderId="17" xfId="4" applyBorder="1" applyAlignment="1">
      <alignment horizontal="left" vertical="top" wrapText="1"/>
    </xf>
    <xf numFmtId="0" fontId="20" fillId="0" borderId="18" xfId="4" applyBorder="1" applyAlignment="1">
      <alignment horizontal="left" vertical="top" wrapText="1"/>
    </xf>
    <xf numFmtId="0" fontId="20" fillId="0" borderId="19" xfId="4" applyBorder="1" applyAlignment="1">
      <alignment horizontal="left" vertical="top" wrapText="1"/>
    </xf>
    <xf numFmtId="0" fontId="97" fillId="31" borderId="0" xfId="3" applyFont="1" applyFill="1" applyBorder="1" applyAlignment="1">
      <alignment horizontal="left" vertical="center"/>
    </xf>
    <xf numFmtId="0" fontId="65" fillId="23" borderId="12" xfId="1" applyFont="1" applyFill="1" applyBorder="1" applyAlignment="1">
      <alignment horizontal="right" vertical="center"/>
    </xf>
    <xf numFmtId="0" fontId="66" fillId="23" borderId="11" xfId="1" applyFont="1" applyFill="1" applyBorder="1" applyAlignment="1">
      <alignment horizontal="left" vertical="center"/>
    </xf>
    <xf numFmtId="0" fontId="66" fillId="23" borderId="12" xfId="1" applyFont="1" applyFill="1" applyBorder="1" applyAlignment="1">
      <alignment horizontal="left" vertical="center"/>
    </xf>
    <xf numFmtId="0" fontId="48" fillId="0" borderId="11" xfId="1" applyFont="1" applyBorder="1" applyAlignment="1">
      <alignment horizontal="left" vertical="top" wrapText="1"/>
    </xf>
    <xf numFmtId="0" fontId="48" fillId="0" borderId="12" xfId="1" applyFont="1" applyBorder="1" applyAlignment="1">
      <alignment horizontal="left" vertical="top" wrapText="1"/>
    </xf>
    <xf numFmtId="0" fontId="48" fillId="0" borderId="13" xfId="1" applyFont="1" applyBorder="1" applyAlignment="1">
      <alignment horizontal="left" vertical="top" wrapText="1"/>
    </xf>
    <xf numFmtId="0" fontId="53" fillId="8" borderId="0" xfId="0" applyFont="1" applyFill="1" applyAlignment="1">
      <alignment horizontal="left" vertical="top"/>
    </xf>
    <xf numFmtId="0" fontId="8" fillId="0" borderId="0" xfId="0" applyFont="1" applyAlignment="1">
      <alignment horizontal="left" wrapText="1"/>
    </xf>
    <xf numFmtId="0" fontId="10" fillId="23" borderId="11" xfId="7" applyFont="1" applyFill="1" applyBorder="1" applyAlignment="1">
      <alignment horizontal="left"/>
    </xf>
    <xf numFmtId="0" fontId="10" fillId="23" borderId="12" xfId="7" applyFont="1" applyFill="1" applyBorder="1" applyAlignment="1">
      <alignment horizontal="left"/>
    </xf>
    <xf numFmtId="0" fontId="10" fillId="23" borderId="13" xfId="7" applyFont="1" applyFill="1" applyBorder="1" applyAlignment="1">
      <alignment horizontal="left"/>
    </xf>
    <xf numFmtId="0" fontId="63" fillId="0" borderId="11" xfId="1" applyFont="1" applyBorder="1" applyAlignment="1">
      <alignment horizontal="left" vertical="top" wrapText="1"/>
    </xf>
    <xf numFmtId="0" fontId="63" fillId="0" borderId="12" xfId="1" applyFont="1" applyBorder="1" applyAlignment="1">
      <alignment horizontal="left" vertical="top" wrapText="1"/>
    </xf>
    <xf numFmtId="0" fontId="63" fillId="0" borderId="13" xfId="1" applyFont="1" applyBorder="1" applyAlignment="1">
      <alignment horizontal="left" vertical="top" wrapText="1"/>
    </xf>
    <xf numFmtId="0" fontId="8" fillId="4" borderId="9" xfId="0" applyFont="1" applyFill="1" applyBorder="1" applyAlignment="1">
      <alignment horizontal="center" vertical="center" wrapText="1"/>
    </xf>
    <xf numFmtId="0" fontId="8" fillId="4" borderId="36" xfId="0" applyFont="1" applyFill="1" applyBorder="1" applyAlignment="1">
      <alignment horizontal="center" vertical="center" wrapText="1"/>
    </xf>
    <xf numFmtId="0" fontId="8" fillId="4" borderId="36" xfId="0" applyFont="1" applyFill="1" applyBorder="1" applyAlignment="1">
      <alignment horizontal="center" vertical="center"/>
    </xf>
    <xf numFmtId="14" fontId="8" fillId="4" borderId="9" xfId="0" applyNumberFormat="1" applyFont="1" applyFill="1" applyBorder="1" applyAlignment="1">
      <alignment horizontal="center" vertical="center" wrapText="1"/>
    </xf>
    <xf numFmtId="14" fontId="8" fillId="4" borderId="36" xfId="0" applyNumberFormat="1" applyFont="1" applyFill="1" applyBorder="1" applyAlignment="1">
      <alignment horizontal="center" vertical="center" wrapText="1"/>
    </xf>
    <xf numFmtId="0" fontId="5" fillId="23" borderId="9" xfId="0" applyFont="1" applyFill="1" applyBorder="1" applyAlignment="1">
      <alignment horizontal="left" vertical="top" wrapText="1"/>
    </xf>
    <xf numFmtId="0" fontId="5" fillId="23" borderId="35" xfId="0" applyFont="1" applyFill="1" applyBorder="1" applyAlignment="1">
      <alignment horizontal="left" vertical="top" wrapText="1"/>
    </xf>
    <xf numFmtId="0" fontId="5" fillId="23" borderId="36" xfId="0" applyFont="1" applyFill="1" applyBorder="1" applyAlignment="1">
      <alignment horizontal="left" vertical="top" wrapText="1"/>
    </xf>
    <xf numFmtId="0" fontId="13" fillId="25" borderId="9" xfId="1" applyFont="1" applyFill="1" applyBorder="1" applyAlignment="1">
      <alignment horizontal="center" vertical="top" wrapText="1"/>
    </xf>
    <xf numFmtId="0" fontId="13" fillId="25" borderId="35" xfId="1" applyFont="1" applyFill="1" applyBorder="1" applyAlignment="1">
      <alignment horizontal="center" vertical="top" wrapText="1"/>
    </xf>
    <xf numFmtId="0" fontId="13" fillId="25" borderId="36" xfId="1" applyFont="1" applyFill="1" applyBorder="1" applyAlignment="1">
      <alignment horizontal="center" vertical="top" wrapText="1"/>
    </xf>
    <xf numFmtId="0" fontId="48" fillId="0" borderId="17" xfId="1" applyFont="1" applyBorder="1" applyAlignment="1">
      <alignment horizontal="left" vertical="top" wrapText="1"/>
    </xf>
    <xf numFmtId="0" fontId="48" fillId="0" borderId="18" xfId="1" applyFont="1" applyBorder="1" applyAlignment="1">
      <alignment horizontal="left" vertical="top" wrapText="1"/>
    </xf>
    <xf numFmtId="0" fontId="48" fillId="0" borderId="19" xfId="1" applyFont="1" applyBorder="1" applyAlignment="1">
      <alignment horizontal="left" vertical="top" wrapText="1"/>
    </xf>
    <xf numFmtId="0" fontId="3" fillId="0" borderId="0" xfId="0" applyFont="1" applyAlignment="1">
      <alignment horizontal="center" vertical="center" wrapText="1"/>
    </xf>
    <xf numFmtId="0" fontId="18" fillId="34" borderId="31" xfId="0" applyFont="1" applyFill="1" applyBorder="1" applyAlignment="1">
      <alignment horizontal="center"/>
    </xf>
    <xf numFmtId="0" fontId="18" fillId="34" borderId="28" xfId="0" applyFont="1" applyFill="1" applyBorder="1" applyAlignment="1">
      <alignment horizontal="center"/>
    </xf>
    <xf numFmtId="0" fontId="18" fillId="34" borderId="38" xfId="0" applyFont="1" applyFill="1" applyBorder="1" applyAlignment="1">
      <alignment horizontal="center"/>
    </xf>
    <xf numFmtId="0" fontId="18" fillId="20" borderId="31" xfId="0" applyFont="1" applyFill="1" applyBorder="1" applyAlignment="1">
      <alignment horizontal="center"/>
    </xf>
    <xf numFmtId="0" fontId="18" fillId="20" borderId="28" xfId="0" applyFont="1" applyFill="1" applyBorder="1" applyAlignment="1">
      <alignment horizontal="center"/>
    </xf>
    <xf numFmtId="0" fontId="18" fillId="20" borderId="38" xfId="0" applyFont="1" applyFill="1" applyBorder="1" applyAlignment="1">
      <alignment horizontal="center"/>
    </xf>
    <xf numFmtId="0" fontId="18" fillId="35" borderId="0" xfId="0" applyFont="1" applyFill="1" applyAlignment="1">
      <alignment horizontal="center"/>
    </xf>
    <xf numFmtId="0" fontId="18" fillId="31" borderId="0" xfId="0" applyFont="1" applyFill="1" applyAlignment="1">
      <alignment horizontal="center"/>
    </xf>
    <xf numFmtId="0" fontId="18" fillId="36" borderId="0" xfId="0" applyFont="1" applyFill="1" applyAlignment="1">
      <alignment horizontal="center"/>
    </xf>
  </cellXfs>
  <cellStyles count="12">
    <cellStyle name="Accent3" xfId="3" builtinId="37"/>
    <cellStyle name="Bad" xfId="11" builtinId="27"/>
    <cellStyle name="END" xfId="8" xr:uid="{2945E6C4-4656-4EC9-833D-825024FA109C}"/>
    <cellStyle name="Heading 1" xfId="1" builtinId="16"/>
    <cellStyle name="Heading 2 2" xfId="9" xr:uid="{541B9025-968C-4E54-A3D8-4C32CB851E84}"/>
    <cellStyle name="Heading 3" xfId="7" builtinId="18"/>
    <cellStyle name="Heading 3 2" xfId="5" xr:uid="{D00C5222-B259-4EBA-9434-450F95A7A869}"/>
    <cellStyle name="Hyperlink" xfId="4" builtinId="8"/>
    <cellStyle name="Normal" xfId="0" builtinId="0"/>
    <cellStyle name="Normal 2" xfId="6" xr:uid="{0D65518E-FBF8-4732-869C-4C189A891C58}"/>
    <cellStyle name="Per cent" xfId="10" builtinId="5"/>
    <cellStyle name="Style 1" xfId="2" xr:uid="{502308F4-3FE6-473B-B7E5-77BFF19FF6B7}"/>
  </cellStyles>
  <dxfs count="1956">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theme="7"/>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FFEA8F"/>
        </patternFill>
      </fill>
    </dxf>
    <dxf>
      <fill>
        <patternFill>
          <bgColor rgb="FF35BD4F"/>
        </patternFill>
      </fill>
    </dxf>
    <dxf>
      <fill>
        <patternFill>
          <bgColor rgb="FF93E1A2"/>
        </patternFill>
      </fill>
    </dxf>
    <dxf>
      <fill>
        <patternFill>
          <bgColor rgb="FFFFEA8F"/>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35BD4F"/>
        </patternFill>
      </fill>
    </dxf>
    <dxf>
      <fill>
        <patternFill>
          <bgColor rgb="FF93E1A2"/>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bgColor rgb="FFFFEA8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patternType="solid">
          <bgColor theme="2"/>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93E1A2"/>
        </patternFill>
      </fill>
    </dxf>
    <dxf>
      <fill>
        <patternFill>
          <bgColor rgb="FF35BD4F"/>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DE0000"/>
        </patternFill>
      </fill>
    </dxf>
    <dxf>
      <fill>
        <patternFill>
          <bgColor rgb="FFFF7989"/>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93E1A2"/>
        </patternFill>
      </fill>
    </dxf>
    <dxf>
      <fill>
        <patternFill>
          <bgColor rgb="FF35BD4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FFEA8F"/>
        </patternFill>
      </fill>
    </dxf>
    <dxf>
      <fill>
        <patternFill>
          <bgColor rgb="FFFF7989"/>
        </patternFill>
      </fill>
    </dxf>
    <dxf>
      <fill>
        <patternFill>
          <bgColor rgb="FFEABD00"/>
        </patternFill>
      </fill>
    </dxf>
    <dxf>
      <fill>
        <patternFill>
          <bgColor rgb="FFDE0000"/>
        </patternFill>
      </fill>
    </dxf>
    <dxf>
      <fill>
        <patternFill>
          <bgColor rgb="FFFFEA8F"/>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DE0000"/>
        </patternFill>
      </fill>
    </dxf>
    <dxf>
      <fill>
        <patternFill>
          <bgColor rgb="FFFF7989"/>
        </patternFill>
      </fill>
    </dxf>
    <dxf>
      <fill>
        <patternFill>
          <bgColor rgb="FFEABD00"/>
        </patternFill>
      </fill>
    </dxf>
    <dxf>
      <fill>
        <patternFill>
          <bgColor rgb="FFFFEA8F"/>
        </patternFill>
      </fill>
    </dxf>
    <dxf>
      <fill>
        <patternFill>
          <bgColor rgb="FFDE0000"/>
        </patternFill>
      </fill>
    </dxf>
    <dxf>
      <fill>
        <patternFill>
          <bgColor rgb="FFFF7989"/>
        </patternFill>
      </fill>
    </dxf>
    <dxf>
      <fill>
        <patternFill>
          <bgColor rgb="FFEABD00"/>
        </patternFill>
      </fill>
    </dxf>
    <dxf>
      <fill>
        <patternFill>
          <bgColor rgb="FFFFEA8F"/>
        </patternFill>
      </fill>
    </dxf>
    <dxf>
      <font>
        <b/>
        <i val="0"/>
      </font>
      <fill>
        <patternFill>
          <bgColor rgb="FFFFCCCC"/>
        </patternFill>
      </fill>
    </dxf>
    <dxf>
      <fill>
        <patternFill>
          <bgColor theme="9" tint="0.79998168889431442"/>
        </patternFill>
      </fill>
    </dxf>
    <dxf>
      <fill>
        <patternFill>
          <bgColor theme="2" tint="-9.9948118533890809E-2"/>
        </patternFill>
      </fill>
    </dxf>
    <dxf>
      <fill>
        <patternFill>
          <bgColor theme="2" tint="-0.24994659260841701"/>
        </patternFill>
      </fill>
    </dxf>
    <dxf>
      <font>
        <color auto="1"/>
      </font>
      <fill>
        <patternFill>
          <bgColor theme="7" tint="0.59996337778862885"/>
        </patternFill>
      </fill>
    </dxf>
    <dxf>
      <font>
        <color theme="1"/>
      </font>
      <fill>
        <patternFill>
          <bgColor theme="9" tint="0.39994506668294322"/>
        </patternFill>
      </fill>
    </dxf>
    <dxf>
      <font>
        <b/>
        <i val="0"/>
      </font>
      <fill>
        <patternFill>
          <bgColor rgb="FFFFCCCC"/>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6" tint="0.59996337778862885"/>
        </patternFill>
      </fill>
    </dxf>
    <dxf>
      <font>
        <color auto="1"/>
      </font>
      <fill>
        <patternFill>
          <bgColor theme="7" tint="0.59996337778862885"/>
        </patternFill>
      </fill>
    </dxf>
    <dxf>
      <font>
        <color theme="1"/>
      </font>
      <fill>
        <patternFill>
          <bgColor theme="9" tint="0.39994506668294322"/>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b/>
        <i val="0"/>
        <strike val="0"/>
        <u val="none"/>
        <color theme="1"/>
      </font>
      <fill>
        <patternFill>
          <bgColor rgb="FFFFCCCC"/>
        </patternFill>
      </fill>
      <border>
        <left/>
        <right/>
        <top/>
        <bottom/>
        <vertical/>
        <horizontal/>
      </border>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0" tint="-0.499984740745262"/>
        </patternFill>
      </fill>
    </dxf>
    <dxf>
      <fill>
        <patternFill>
          <bgColor theme="0" tint="-0.499984740745262"/>
        </patternFill>
      </fill>
    </dxf>
    <dxf>
      <fill>
        <patternFill>
          <bgColor theme="2" tint="-9.9948118533890809E-2"/>
        </patternFill>
      </fill>
    </dxf>
    <dxf>
      <font>
        <color theme="0" tint="-0.499984740745262"/>
      </font>
      <fill>
        <patternFill>
          <bgColor theme="0" tint="-0.499984740745262"/>
        </patternFill>
      </fill>
    </dxf>
    <dxf>
      <fill>
        <patternFill patternType="darkGray">
          <bgColor theme="2" tint="-0.24994659260841701"/>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ill>
        <patternFill patternType="darkGray">
          <bgColor theme="2" tint="-0.24994659260841701"/>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theme="0" tint="-0.499984740745262"/>
      </font>
      <fill>
        <patternFill>
          <bgColor theme="0" tint="-0.499984740745262"/>
        </patternFill>
      </fill>
    </dxf>
    <dxf>
      <font>
        <color theme="0" tint="-0.499984740745262"/>
      </font>
      <fill>
        <patternFill>
          <bgColor theme="0" tint="-0.499984740745262"/>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ill>
        <patternFill patternType="darkGray">
          <bgColor theme="2" tint="-0.24994659260841701"/>
        </patternFill>
      </fill>
    </dxf>
    <dxf>
      <font>
        <color auto="1"/>
      </font>
      <fill>
        <patternFill>
          <bgColor theme="7" tint="0.59996337778862885"/>
        </patternFill>
      </fill>
    </dxf>
    <dxf>
      <font>
        <color theme="1"/>
      </font>
      <fill>
        <patternFill>
          <bgColor theme="9" tint="0.39994506668294322"/>
        </patternFill>
      </fill>
    </dxf>
    <dxf>
      <font>
        <color auto="1"/>
      </font>
      <fill>
        <patternFill>
          <bgColor theme="7" tint="0.59996337778862885"/>
        </patternFill>
      </fill>
    </dxf>
    <dxf>
      <font>
        <color theme="1"/>
      </font>
      <fill>
        <patternFill>
          <bgColor theme="9" tint="0.39994506668294322"/>
        </patternFill>
      </fill>
    </dxf>
    <dxf>
      <font>
        <b/>
        <i val="0"/>
        <strike val="0"/>
        <u val="none"/>
        <color theme="1"/>
      </font>
      <fill>
        <patternFill>
          <bgColor rgb="FFFFCCCC"/>
        </patternFill>
      </fill>
      <border>
        <left/>
        <right/>
        <top/>
        <bottom/>
        <vertical/>
        <horizontal/>
      </border>
    </dxf>
    <dxf>
      <fill>
        <patternFill>
          <bgColor theme="2" tint="-9.9948118533890809E-2"/>
        </patternFill>
      </fill>
    </dxf>
    <dxf>
      <font>
        <color theme="0" tint="-0.499984740745262"/>
      </font>
      <fill>
        <patternFill>
          <bgColor theme="0" tint="-0.499984740745262"/>
        </patternFill>
      </fill>
    </dxf>
    <dxf>
      <font>
        <color theme="0" tint="-0.499984740745262"/>
      </font>
      <fill>
        <patternFill>
          <bgColor theme="0" tint="-0.49998474074526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theme="2" tint="-9.9948118533890809E-2"/>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ill>
        <patternFill>
          <bgColor rgb="FFFF9999"/>
        </patternFill>
      </fill>
    </dxf>
    <dxf>
      <font>
        <color theme="0" tint="-0.499984740745262"/>
      </font>
      <fill>
        <patternFill>
          <bgColor theme="0" tint="-0.499984740745262"/>
        </patternFill>
      </fill>
    </dxf>
    <dxf>
      <fill>
        <patternFill>
          <bgColor rgb="FF92D050"/>
        </patternFill>
      </fill>
    </dxf>
    <dxf>
      <fill>
        <patternFill>
          <bgColor rgb="FF00B050"/>
        </patternFill>
      </fill>
    </dxf>
    <dxf>
      <fill>
        <patternFill>
          <bgColor rgb="FFFFC000"/>
        </patternFill>
      </fill>
    </dxf>
    <dxf>
      <fill>
        <patternFill>
          <bgColor theme="5"/>
        </patternFill>
      </fill>
    </dxf>
    <dxf>
      <fill>
        <patternFill>
          <bgColor rgb="FFFF0000"/>
        </patternFill>
      </fill>
    </dxf>
    <dxf>
      <fill>
        <patternFill>
          <bgColor theme="0" tint="-0.24994659260841701"/>
        </patternFill>
      </fill>
    </dxf>
    <dxf>
      <fill>
        <patternFill>
          <bgColor theme="0" tint="-0.24994659260841701"/>
        </patternFill>
      </fill>
    </dxf>
    <dxf>
      <fill>
        <patternFill>
          <bgColor theme="6"/>
        </patternFill>
      </fill>
    </dxf>
    <dxf>
      <fill>
        <patternFill>
          <bgColor theme="0" tint="-0.24994659260841701"/>
        </patternFill>
      </fill>
    </dxf>
    <dxf>
      <fill>
        <patternFill>
          <bgColor theme="6"/>
        </patternFill>
      </fill>
    </dxf>
    <dxf>
      <fill>
        <patternFill>
          <bgColor theme="6"/>
        </patternFill>
      </fill>
    </dxf>
    <dxf>
      <fill>
        <patternFill>
          <bgColor theme="0" tint="-0.24994659260841701"/>
        </patternFill>
      </fill>
    </dxf>
  </dxfs>
  <tableStyles count="0" defaultTableStyle="TableStyleLight21" defaultPivotStyle="PivotStyleLight16"/>
  <colors>
    <mruColors>
      <color rgb="FFC6E0B4"/>
      <color rgb="FFFFCCCC"/>
      <color rgb="FFFF9999"/>
      <color rgb="FFFF5050"/>
      <color rgb="FF33CC33"/>
      <color rgb="FFF9D9D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customXml" Target="../customXml/item1.xml"/><Relationship Id="rId3" Type="http://schemas.openxmlformats.org/officeDocument/2006/relationships/worksheet" Target="worksheets/sheet3.xml"/><Relationship Id="rId21"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eetMetadata" Target="metadata.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haredStrings" Target="sharedStrings.xml"/><Relationship Id="rId28" Type="http://schemas.openxmlformats.org/officeDocument/2006/relationships/customXml" Target="../customXml/item3.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styles" Target="styles.xml"/><Relationship Id="rId27" Type="http://schemas.openxmlformats.org/officeDocument/2006/relationships/customXml" Target="../customXml/item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2" Type="http://schemas.openxmlformats.org/officeDocument/2006/relationships/customProperty" Target="../customProperty1.bin"/><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4.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15.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6.xml.rels><?xml version="1.0" encoding="UTF-8" standalone="yes"?>
<Relationships xmlns="http://schemas.openxmlformats.org/package/2006/relationships"><Relationship Id="rId1" Type="http://schemas.openxmlformats.org/officeDocument/2006/relationships/printerSettings" Target="../printerSettings/printerSettings14.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5.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3596EEC-7ADD-44EF-B929-6B8209B33879}">
  <sheetPr codeName="Sheet1">
    <tabColor theme="9"/>
  </sheetPr>
  <dimension ref="A1:U8"/>
  <sheetViews>
    <sheetView showGridLines="0" tabSelected="1" zoomScale="80" zoomScaleNormal="80" workbookViewId="0">
      <selection activeCell="F3" sqref="F3"/>
    </sheetView>
  </sheetViews>
  <sheetFormatPr defaultRowHeight="14.5" x14ac:dyDescent="0.35"/>
  <cols>
    <col min="1" max="1" width="6.54296875" customWidth="1"/>
    <col min="2" max="2" width="74.54296875" customWidth="1"/>
    <col min="3" max="3" width="93.453125" customWidth="1"/>
    <col min="4" max="4" width="5" customWidth="1"/>
    <col min="5" max="5" width="4.54296875" style="36" customWidth="1"/>
    <col min="6" max="6" width="23.54296875" customWidth="1"/>
    <col min="7" max="7" width="26.453125" customWidth="1"/>
  </cols>
  <sheetData>
    <row r="1" spans="1:21" ht="25.4" customHeight="1" thickBot="1" x14ac:dyDescent="0.4"/>
    <row r="2" spans="1:21" ht="30" customHeight="1" x14ac:dyDescent="0.35">
      <c r="B2" s="565"/>
      <c r="C2" s="566"/>
      <c r="D2" s="567"/>
      <c r="M2" s="14"/>
    </row>
    <row r="3" spans="1:21" ht="30" customHeight="1" thickBot="1" x14ac:dyDescent="0.4">
      <c r="B3" s="568"/>
      <c r="C3" s="569"/>
      <c r="D3" s="570"/>
      <c r="M3" s="14"/>
    </row>
    <row r="4" spans="1:21" ht="15" customHeight="1" thickBot="1" x14ac:dyDescent="0.4"/>
    <row r="5" spans="1:21" ht="20.149999999999999" customHeight="1" thickBot="1" x14ac:dyDescent="0.4">
      <c r="B5" s="83" t="s">
        <v>0</v>
      </c>
      <c r="C5" s="84"/>
      <c r="D5" s="85"/>
    </row>
    <row r="6" spans="1:21" ht="20.149999999999999" customHeight="1" x14ac:dyDescent="0.35">
      <c r="A6" s="434">
        <f>IF((B6="&lt; please select a date &gt;"),1,0)</f>
        <v>0</v>
      </c>
      <c r="B6" s="571" t="s">
        <v>1</v>
      </c>
      <c r="C6" s="572"/>
      <c r="D6" s="573"/>
    </row>
    <row r="7" spans="1:21" ht="15" customHeight="1" thickBot="1" x14ac:dyDescent="0.4"/>
    <row r="8" spans="1:21" ht="41.15" customHeight="1" thickBot="1" x14ac:dyDescent="0.4">
      <c r="B8" s="87" t="s">
        <v>6077</v>
      </c>
      <c r="C8" s="86" t="s">
        <v>2</v>
      </c>
      <c r="D8" s="432">
        <f>IF((B6="&lt; Please Select a Date &gt;"),1,0)</f>
        <v>0</v>
      </c>
      <c r="T8" s="574"/>
      <c r="U8" s="574"/>
    </row>
  </sheetData>
  <protectedRanges>
    <protectedRange sqref="B6:D6" name="Range1"/>
  </protectedRanges>
  <mergeCells count="3">
    <mergeCell ref="B6:D6"/>
    <mergeCell ref="T8:U8"/>
    <mergeCell ref="B2:D3"/>
  </mergeCells>
  <conditionalFormatting sqref="A6">
    <cfRule type="iconSet" priority="1">
      <iconSet iconSet="3Signs" showValue="0" reverse="1">
        <cfvo type="percent" val="0"/>
        <cfvo type="num" val="0" gte="0"/>
        <cfvo type="num" val="1"/>
      </iconSet>
    </cfRule>
  </conditionalFormatting>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7" id="{6BEF6A60-19FB-49E5-9739-286FC8C56F5A}">
            <x14:iconSet showValue="0" custom="1">
              <x14:cfvo type="percent">
                <xm:f>0</xm:f>
              </x14:cfvo>
              <x14:cfvo type="num">
                <xm:f>0</xm:f>
              </x14:cfvo>
              <x14:cfvo type="num">
                <xm:f>1</xm:f>
              </x14:cfvo>
              <x14:cfIcon iconSet="3Symbols" iconId="1"/>
              <x14:cfIcon iconSet="3Symbols" iconId="2"/>
              <x14:cfIcon iconSet="3Symbols" iconId="0"/>
            </x14:iconSet>
          </x14:cfRule>
          <xm:sqref>D8</xm:sqref>
        </x14:conditionalFormatting>
        <x14:conditionalFormatting xmlns:xm="http://schemas.microsoft.com/office/excel/2006/main">
          <x14:cfRule type="iconSet" priority="8" id="{A30EAF3A-AC6D-497F-AA27-616868476BC9}">
            <x14:iconSet custom="1">
              <x14:cfvo type="percent">
                <xm:f>0</xm:f>
              </x14:cfvo>
              <x14:cfvo type="num">
                <xm:f>1</xm:f>
              </x14:cfvo>
              <x14:cfvo type="formula">
                <xm:f>$I$8</xm:f>
              </x14:cfvo>
              <x14:cfIcon iconSet="3TrafficLights1" iconId="0"/>
              <x14:cfIcon iconSet="3TrafficLights1" iconId="1"/>
              <x14:cfIcon iconSet="3TrafficLights1" iconId="2"/>
            </x14:iconSet>
          </x14:cfRule>
          <xm:sqref>J8</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xr:uid="{494BD09F-EA94-4865-B7E1-324FEE45D0D1}">
          <x14:formula1>
            <xm:f>'Reference Data'!$F$4:$F$21</xm:f>
          </x14:formula1>
          <xm:sqref>B6:D6</xm:sqref>
        </x14:dataValidation>
      </x14:dataValidation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EA8BCA7-EA2C-4B66-B514-E3B9C8866453}">
  <sheetPr codeName="Sheet3">
    <tabColor theme="9"/>
  </sheetPr>
  <dimension ref="A1:P62"/>
  <sheetViews>
    <sheetView showGridLines="0" zoomScale="50" zoomScaleNormal="50" workbookViewId="0">
      <selection activeCell="G12" sqref="G12"/>
    </sheetView>
  </sheetViews>
  <sheetFormatPr defaultRowHeight="18.5" x14ac:dyDescent="0.45"/>
  <cols>
    <col min="1" max="1" width="6.54296875" style="61" customWidth="1"/>
    <col min="2" max="2" width="7.453125" customWidth="1"/>
    <col min="3" max="3" width="42.453125" customWidth="1"/>
    <col min="4" max="4" width="35.54296875" customWidth="1"/>
    <col min="5" max="5" width="60.54296875" customWidth="1"/>
    <col min="6" max="6" width="40.54296875" customWidth="1"/>
    <col min="7" max="7" width="45.453125" customWidth="1"/>
    <col min="8" max="8" width="37.453125" customWidth="1"/>
    <col min="9" max="9" width="31.54296875" customWidth="1"/>
    <col min="10" max="10" width="34" customWidth="1"/>
    <col min="11" max="11" width="33.54296875" style="1" customWidth="1"/>
    <col min="12" max="12" width="31" customWidth="1"/>
    <col min="13" max="13" width="79" customWidth="1"/>
    <col min="18" max="18" width="24.54296875" customWidth="1"/>
  </cols>
  <sheetData>
    <row r="1" spans="1:16" ht="25.4" customHeight="1" thickBot="1" x14ac:dyDescent="0.5">
      <c r="M1" s="31"/>
    </row>
    <row r="2" spans="1:16" ht="20.5" thickBot="1" x14ac:dyDescent="0.5">
      <c r="B2" s="592" t="s">
        <v>11</v>
      </c>
      <c r="C2" s="593"/>
      <c r="D2" s="593"/>
      <c r="E2" s="593"/>
      <c r="F2" s="150"/>
      <c r="G2" s="89">
        <f>SUM(A7:A48)</f>
        <v>1</v>
      </c>
      <c r="H2" s="583" t="s">
        <v>12</v>
      </c>
      <c r="I2" s="584"/>
      <c r="J2" s="584"/>
      <c r="K2" s="584"/>
      <c r="L2" s="180"/>
      <c r="M2" s="180"/>
      <c r="N2" s="180"/>
      <c r="O2" s="12"/>
      <c r="P2" s="50"/>
    </row>
    <row r="3" spans="1:16" ht="102" customHeight="1" thickBot="1" x14ac:dyDescent="0.5">
      <c r="B3" s="594" t="s">
        <v>13</v>
      </c>
      <c r="C3" s="595"/>
      <c r="D3" s="595"/>
      <c r="E3" s="595"/>
      <c r="F3" s="595"/>
      <c r="G3" s="596"/>
      <c r="H3" s="186"/>
      <c r="I3" s="186"/>
      <c r="J3" s="186"/>
      <c r="K3" s="35"/>
      <c r="L3" s="13"/>
      <c r="O3" s="13"/>
      <c r="P3" s="13"/>
    </row>
    <row r="4" spans="1:16" x14ac:dyDescent="0.45">
      <c r="B4" s="37"/>
      <c r="C4" s="37"/>
      <c r="D4" s="37"/>
      <c r="E4" s="37"/>
      <c r="F4" s="37"/>
      <c r="G4" s="37"/>
      <c r="H4" s="37"/>
      <c r="I4" s="37"/>
      <c r="J4" s="37"/>
      <c r="K4" s="35"/>
      <c r="L4" s="13"/>
      <c r="O4" s="13"/>
      <c r="P4" s="13"/>
    </row>
    <row r="5" spans="1:16" ht="20" x14ac:dyDescent="0.45">
      <c r="B5" s="598" t="s">
        <v>14</v>
      </c>
      <c r="C5" s="598"/>
      <c r="D5" s="598"/>
      <c r="E5" s="598"/>
      <c r="F5" s="37"/>
      <c r="G5" s="37"/>
      <c r="H5" s="597"/>
      <c r="I5" s="597"/>
      <c r="J5" s="194"/>
      <c r="K5" s="35"/>
      <c r="L5" s="13"/>
      <c r="M5" s="52"/>
      <c r="N5" s="51"/>
      <c r="O5" s="13"/>
      <c r="P5" s="13"/>
    </row>
    <row r="6" spans="1:16" ht="19" thickBot="1" x14ac:dyDescent="0.5">
      <c r="B6" s="133"/>
      <c r="C6" s="37"/>
      <c r="D6" s="37"/>
      <c r="E6" s="37"/>
      <c r="F6" s="37"/>
      <c r="G6" s="37"/>
      <c r="H6" s="169"/>
      <c r="I6" s="51"/>
      <c r="J6" s="51"/>
      <c r="K6" s="35"/>
      <c r="L6" s="13"/>
      <c r="M6" s="52"/>
      <c r="N6" s="51"/>
      <c r="O6" s="13"/>
      <c r="P6" s="13"/>
    </row>
    <row r="7" spans="1:16" ht="57" customHeight="1" x14ac:dyDescent="0.35">
      <c r="A7" s="62">
        <f>IF(OR(E7="", E7 = "&lt; Select &gt;"), 1,0)</f>
        <v>0</v>
      </c>
      <c r="B7" s="224" t="s">
        <v>15</v>
      </c>
      <c r="C7" s="318" t="s">
        <v>16</v>
      </c>
      <c r="D7" s="319" t="s">
        <v>17</v>
      </c>
      <c r="E7" s="320" t="s">
        <v>6113</v>
      </c>
      <c r="F7" s="135"/>
      <c r="G7" s="135"/>
      <c r="H7" s="52"/>
      <c r="I7" s="51"/>
      <c r="J7" s="51"/>
      <c r="K7" s="54"/>
      <c r="L7" s="33"/>
    </row>
    <row r="8" spans="1:16" ht="57" customHeight="1" x14ac:dyDescent="0.35">
      <c r="A8" s="62">
        <f t="shared" ref="A8:A21" si="0">IF(OR(E8="", E8 = "&lt;Select&gt;"), 1,0)</f>
        <v>0</v>
      </c>
      <c r="B8" s="225" t="s">
        <v>19</v>
      </c>
      <c r="C8" s="134" t="s">
        <v>20</v>
      </c>
      <c r="D8" s="236" t="s">
        <v>17</v>
      </c>
      <c r="E8" s="321" t="s">
        <v>395</v>
      </c>
      <c r="F8" s="135"/>
      <c r="G8" s="135"/>
      <c r="H8" s="52"/>
      <c r="I8" s="51"/>
      <c r="J8" s="51"/>
      <c r="K8" s="54"/>
      <c r="L8" s="33"/>
    </row>
    <row r="9" spans="1:16" ht="60" customHeight="1" x14ac:dyDescent="0.35">
      <c r="A9" s="62">
        <f t="shared" si="0"/>
        <v>0</v>
      </c>
      <c r="B9" s="225" t="s">
        <v>21</v>
      </c>
      <c r="C9" s="134" t="s">
        <v>22</v>
      </c>
      <c r="D9" s="237" t="s">
        <v>23</v>
      </c>
      <c r="E9" s="539" t="str">
        <f>_xlfn.IFNA(VLOOKUP(E8,'LA Lookup'!B:C,2,0),"")</f>
        <v>Worcester City Council</v>
      </c>
      <c r="F9" s="136"/>
      <c r="G9" s="136"/>
      <c r="H9" s="136"/>
      <c r="I9" s="1"/>
      <c r="J9" s="1"/>
      <c r="K9" s="33"/>
      <c r="L9" s="33"/>
    </row>
    <row r="10" spans="1:16" ht="60" customHeight="1" x14ac:dyDescent="0.35">
      <c r="A10" s="62">
        <f t="shared" si="0"/>
        <v>0</v>
      </c>
      <c r="B10" s="578" t="s">
        <v>24</v>
      </c>
      <c r="C10" s="577" t="s">
        <v>25</v>
      </c>
      <c r="D10" s="237" t="s">
        <v>26</v>
      </c>
      <c r="E10" s="548" t="s">
        <v>6078</v>
      </c>
      <c r="F10" s="136"/>
      <c r="G10" s="136"/>
      <c r="H10" s="136"/>
      <c r="I10" s="1"/>
      <c r="J10" s="1"/>
      <c r="K10" s="33"/>
      <c r="L10" s="33"/>
    </row>
    <row r="11" spans="1:16" ht="60" customHeight="1" x14ac:dyDescent="0.35">
      <c r="A11" s="62">
        <f t="shared" si="0"/>
        <v>0</v>
      </c>
      <c r="B11" s="578"/>
      <c r="C11" s="577"/>
      <c r="D11" s="237" t="s">
        <v>27</v>
      </c>
      <c r="E11" s="549" t="s">
        <v>6079</v>
      </c>
      <c r="F11" s="137"/>
      <c r="G11" s="137"/>
      <c r="H11" s="137"/>
      <c r="I11" s="1"/>
      <c r="J11" s="1"/>
      <c r="K11" s="33"/>
      <c r="L11" s="33"/>
    </row>
    <row r="12" spans="1:16" ht="60" customHeight="1" x14ac:dyDescent="0.35">
      <c r="A12" s="62">
        <f t="shared" si="0"/>
        <v>0</v>
      </c>
      <c r="B12" s="578"/>
      <c r="C12" s="577"/>
      <c r="D12" s="237" t="s">
        <v>28</v>
      </c>
      <c r="E12" s="550" t="s">
        <v>6080</v>
      </c>
      <c r="F12" s="138"/>
      <c r="G12" s="138"/>
      <c r="H12" s="138"/>
      <c r="I12" s="1"/>
      <c r="J12" s="1"/>
      <c r="K12" s="33"/>
      <c r="L12" s="33"/>
    </row>
    <row r="13" spans="1:16" ht="60" customHeight="1" x14ac:dyDescent="0.35">
      <c r="A13" s="62">
        <f t="shared" si="0"/>
        <v>0</v>
      </c>
      <c r="B13" s="578" t="s">
        <v>29</v>
      </c>
      <c r="C13" s="577" t="s">
        <v>30</v>
      </c>
      <c r="D13" s="237" t="s">
        <v>26</v>
      </c>
      <c r="E13" s="548" t="s">
        <v>6081</v>
      </c>
      <c r="F13" s="136"/>
      <c r="G13" s="136"/>
      <c r="H13" s="136"/>
      <c r="I13" s="1"/>
      <c r="J13" s="1"/>
      <c r="K13" s="33"/>
      <c r="L13" s="33"/>
    </row>
    <row r="14" spans="1:16" ht="60" customHeight="1" x14ac:dyDescent="0.35">
      <c r="A14" s="62">
        <f t="shared" si="0"/>
        <v>0</v>
      </c>
      <c r="B14" s="578"/>
      <c r="C14" s="577"/>
      <c r="D14" s="237" t="s">
        <v>27</v>
      </c>
      <c r="E14" s="551" t="s">
        <v>6082</v>
      </c>
      <c r="F14" s="139"/>
      <c r="G14" s="139"/>
      <c r="H14" s="139"/>
      <c r="I14" s="1"/>
      <c r="J14" s="1"/>
      <c r="K14" s="33"/>
      <c r="L14" s="33"/>
    </row>
    <row r="15" spans="1:16" ht="60" customHeight="1" x14ac:dyDescent="0.35">
      <c r="A15" s="62">
        <f t="shared" si="0"/>
        <v>0</v>
      </c>
      <c r="B15" s="578"/>
      <c r="C15" s="577"/>
      <c r="D15" s="237" t="s">
        <v>28</v>
      </c>
      <c r="E15" s="550" t="s">
        <v>6083</v>
      </c>
      <c r="F15" s="138"/>
      <c r="G15" s="138"/>
      <c r="H15" s="138"/>
      <c r="I15" s="1"/>
      <c r="J15" s="1"/>
      <c r="K15" s="33"/>
      <c r="L15" s="33"/>
    </row>
    <row r="16" spans="1:16" ht="60" customHeight="1" x14ac:dyDescent="0.35">
      <c r="A16" s="62">
        <f t="shared" si="0"/>
        <v>0</v>
      </c>
      <c r="B16" s="578" t="s">
        <v>31</v>
      </c>
      <c r="C16" s="577" t="s">
        <v>32</v>
      </c>
      <c r="D16" s="237" t="s">
        <v>26</v>
      </c>
      <c r="E16" s="548" t="s">
        <v>6084</v>
      </c>
      <c r="F16" s="136"/>
      <c r="G16" s="136"/>
      <c r="H16" s="136"/>
      <c r="I16" s="1"/>
      <c r="J16" s="1"/>
      <c r="K16" s="33"/>
      <c r="L16" s="33"/>
    </row>
    <row r="17" spans="1:13" ht="60" customHeight="1" x14ac:dyDescent="0.35">
      <c r="A17" s="62">
        <f t="shared" si="0"/>
        <v>0</v>
      </c>
      <c r="B17" s="578"/>
      <c r="C17" s="577"/>
      <c r="D17" s="237" t="s">
        <v>27</v>
      </c>
      <c r="E17" s="551" t="s">
        <v>6085</v>
      </c>
      <c r="F17" s="139"/>
      <c r="G17" s="139"/>
      <c r="H17" s="139"/>
      <c r="I17" s="1"/>
      <c r="J17" s="1"/>
      <c r="K17"/>
    </row>
    <row r="18" spans="1:13" ht="60" customHeight="1" x14ac:dyDescent="0.35">
      <c r="A18" s="62">
        <f t="shared" si="0"/>
        <v>0</v>
      </c>
      <c r="B18" s="578"/>
      <c r="C18" s="577"/>
      <c r="D18" s="237" t="s">
        <v>28</v>
      </c>
      <c r="E18" s="550" t="s">
        <v>6086</v>
      </c>
      <c r="F18" s="138"/>
      <c r="G18" s="138"/>
      <c r="H18" s="138"/>
      <c r="I18" s="1"/>
      <c r="J18" s="1"/>
      <c r="K18"/>
    </row>
    <row r="19" spans="1:13" ht="60" customHeight="1" x14ac:dyDescent="0.35">
      <c r="A19" s="62">
        <f t="shared" si="0"/>
        <v>0</v>
      </c>
      <c r="B19" s="578" t="s">
        <v>33</v>
      </c>
      <c r="C19" s="577" t="s">
        <v>34</v>
      </c>
      <c r="D19" s="237" t="s">
        <v>26</v>
      </c>
      <c r="E19" s="548" t="s">
        <v>6087</v>
      </c>
      <c r="F19" s="136"/>
      <c r="G19" s="136"/>
      <c r="H19" s="136"/>
      <c r="I19" s="1"/>
      <c r="J19" s="1"/>
      <c r="K19"/>
    </row>
    <row r="20" spans="1:13" ht="60" customHeight="1" x14ac:dyDescent="0.35">
      <c r="A20" s="62">
        <f t="shared" si="0"/>
        <v>0</v>
      </c>
      <c r="B20" s="578"/>
      <c r="C20" s="577"/>
      <c r="D20" s="237" t="s">
        <v>27</v>
      </c>
      <c r="E20" s="551" t="s">
        <v>6088</v>
      </c>
      <c r="F20" s="139"/>
      <c r="G20" s="139"/>
      <c r="H20" s="139"/>
      <c r="I20" s="1"/>
      <c r="J20" s="1"/>
      <c r="K20"/>
    </row>
    <row r="21" spans="1:13" ht="60" customHeight="1" thickBot="1" x14ac:dyDescent="0.4">
      <c r="A21" s="62">
        <f t="shared" si="0"/>
        <v>0</v>
      </c>
      <c r="B21" s="581"/>
      <c r="C21" s="582"/>
      <c r="D21" s="322" t="s">
        <v>28</v>
      </c>
      <c r="E21" s="552" t="s">
        <v>6089</v>
      </c>
      <c r="F21" s="138"/>
      <c r="G21" s="267"/>
      <c r="H21" s="136"/>
      <c r="I21" s="1"/>
      <c r="J21" s="1"/>
      <c r="K21"/>
    </row>
    <row r="22" spans="1:13" x14ac:dyDescent="0.45">
      <c r="B22" s="3"/>
      <c r="C22" s="3"/>
      <c r="D22" s="3"/>
      <c r="E22" s="53"/>
      <c r="F22" s="53"/>
      <c r="G22" s="53"/>
      <c r="H22" s="136"/>
      <c r="I22" s="3"/>
      <c r="J22" s="3"/>
    </row>
    <row r="23" spans="1:13" ht="24" customHeight="1" x14ac:dyDescent="0.45">
      <c r="B23" s="599" t="s">
        <v>35</v>
      </c>
      <c r="C23" s="599"/>
      <c r="D23" s="599"/>
      <c r="E23" s="599"/>
      <c r="F23" s="599"/>
      <c r="G23" s="599"/>
      <c r="H23" s="599"/>
      <c r="I23" s="599"/>
      <c r="J23" s="599"/>
      <c r="K23" s="599"/>
      <c r="L23" s="599"/>
    </row>
    <row r="24" spans="1:13" s="2" customFormat="1" ht="15" thickBot="1" x14ac:dyDescent="0.4"/>
    <row r="25" spans="1:13" s="2" customFormat="1" ht="30.75" customHeight="1" thickBot="1" x14ac:dyDescent="0.4">
      <c r="E25" s="587" t="s">
        <v>36</v>
      </c>
      <c r="F25" s="587" t="s">
        <v>37</v>
      </c>
      <c r="G25" s="589" t="s">
        <v>38</v>
      </c>
      <c r="H25" s="585" t="s">
        <v>39</v>
      </c>
      <c r="I25" s="586"/>
      <c r="J25" s="585" t="s">
        <v>40</v>
      </c>
      <c r="K25" s="591"/>
      <c r="L25" s="586"/>
    </row>
    <row r="26" spans="1:13" ht="75" customHeight="1" thickBot="1" x14ac:dyDescent="0.5">
      <c r="B26" s="3"/>
      <c r="C26" s="3"/>
      <c r="D26" s="3"/>
      <c r="E26" s="588"/>
      <c r="F26" s="588"/>
      <c r="G26" s="590"/>
      <c r="H26" s="246" t="s">
        <v>41</v>
      </c>
      <c r="I26" s="214" t="s">
        <v>42</v>
      </c>
      <c r="J26" s="253" t="s">
        <v>43</v>
      </c>
      <c r="K26" s="246" t="s">
        <v>44</v>
      </c>
      <c r="L26" s="214" t="s">
        <v>45</v>
      </c>
    </row>
    <row r="27" spans="1:13" ht="60" customHeight="1" x14ac:dyDescent="0.35">
      <c r="A27" s="288"/>
      <c r="B27" s="579" t="s">
        <v>46</v>
      </c>
      <c r="C27" s="580" t="s">
        <v>47</v>
      </c>
      <c r="D27" s="232" t="s">
        <v>48</v>
      </c>
      <c r="E27" s="268" t="str">
        <f>IFERROR(IF(ISBLANK('Project Lookup'!E3),"",'Project Lookup'!E3),"")</f>
        <v>Scala Theatre &amp; Corn Exchange</v>
      </c>
      <c r="F27" s="188" t="s">
        <v>5562</v>
      </c>
      <c r="G27" s="189" t="s">
        <v>5553</v>
      </c>
      <c r="H27" s="189" t="s">
        <v>6090</v>
      </c>
      <c r="I27" s="190" t="s">
        <v>6091</v>
      </c>
      <c r="J27" s="189" t="s">
        <v>18</v>
      </c>
      <c r="K27" s="189"/>
      <c r="L27" s="190"/>
      <c r="M27" s="33"/>
    </row>
    <row r="28" spans="1:13" ht="60" customHeight="1" x14ac:dyDescent="0.35">
      <c r="A28" s="288"/>
      <c r="B28" s="578"/>
      <c r="C28" s="577"/>
      <c r="D28" s="233" t="s">
        <v>49</v>
      </c>
      <c r="E28" s="268" t="str">
        <f>IFERROR(IF(ISBLANK('Project Lookup'!E4),"",'Project Lookup'!E4),"")</f>
        <v>8 Angel Street</v>
      </c>
      <c r="F28" s="187" t="s">
        <v>5562</v>
      </c>
      <c r="G28" s="141" t="s">
        <v>5513</v>
      </c>
      <c r="H28" s="189"/>
      <c r="I28" s="190"/>
      <c r="J28" s="189" t="s">
        <v>5551</v>
      </c>
      <c r="K28" s="189" t="s">
        <v>6090</v>
      </c>
      <c r="L28" s="190" t="s">
        <v>6091</v>
      </c>
      <c r="M28" s="33"/>
    </row>
    <row r="29" spans="1:13" ht="60" customHeight="1" x14ac:dyDescent="0.35">
      <c r="A29" s="288"/>
      <c r="B29" s="578"/>
      <c r="C29" s="577"/>
      <c r="D29" s="233" t="s">
        <v>50</v>
      </c>
      <c r="E29" s="268" t="str">
        <f>IFERROR(IF(ISBLANK('Project Lookup'!E5),"",'Project Lookup'!E5),"")</f>
        <v>Vacant Premises Scheme</v>
      </c>
      <c r="F29" s="187" t="s">
        <v>5587</v>
      </c>
      <c r="G29" s="141" t="s">
        <v>5553</v>
      </c>
      <c r="H29" s="189" t="s">
        <v>6090</v>
      </c>
      <c r="I29" s="190" t="s">
        <v>6091</v>
      </c>
      <c r="J29" s="189" t="s">
        <v>18</v>
      </c>
      <c r="K29" s="189"/>
      <c r="L29" s="190"/>
      <c r="M29" s="33"/>
    </row>
    <row r="30" spans="1:13" ht="60" customHeight="1" x14ac:dyDescent="0.35">
      <c r="A30" s="288"/>
      <c r="B30" s="578"/>
      <c r="C30" s="577"/>
      <c r="D30" s="233" t="s">
        <v>51</v>
      </c>
      <c r="E30" s="268" t="str">
        <f>IFERROR(IF(ISBLANK('Project Lookup'!E6),"",'Project Lookup'!E6),"")</f>
        <v>Angel Place</v>
      </c>
      <c r="F30" s="187" t="s">
        <v>5575</v>
      </c>
      <c r="G30" s="141" t="s">
        <v>5553</v>
      </c>
      <c r="H30" s="189" t="s">
        <v>6090</v>
      </c>
      <c r="I30" s="190" t="s">
        <v>6091</v>
      </c>
      <c r="J30" s="189" t="s">
        <v>18</v>
      </c>
      <c r="K30" s="189"/>
      <c r="L30" s="190"/>
      <c r="M30" s="33"/>
    </row>
    <row r="31" spans="1:13" ht="60" customHeight="1" x14ac:dyDescent="0.35">
      <c r="A31" s="288"/>
      <c r="B31" s="578"/>
      <c r="C31" s="577"/>
      <c r="D31" s="233" t="s">
        <v>52</v>
      </c>
      <c r="E31" s="268" t="str">
        <f>IFERROR(IF(ISBLANK('Project Lookup'!E7),"",'Project Lookup'!E7),"")</f>
        <v xml:space="preserve">Public Realm </v>
      </c>
      <c r="F31" s="187" t="s">
        <v>4196</v>
      </c>
      <c r="G31" s="141" t="s">
        <v>5513</v>
      </c>
      <c r="H31" s="189"/>
      <c r="I31" s="190"/>
      <c r="J31" s="189" t="s">
        <v>5560</v>
      </c>
      <c r="K31" s="189" t="s">
        <v>6090</v>
      </c>
      <c r="L31" s="190" t="s">
        <v>6091</v>
      </c>
      <c r="M31" s="33"/>
    </row>
    <row r="32" spans="1:13" ht="60" customHeight="1" x14ac:dyDescent="0.35">
      <c r="A32" s="288"/>
      <c r="B32" s="578"/>
      <c r="C32" s="577"/>
      <c r="D32" s="233" t="s">
        <v>53</v>
      </c>
      <c r="E32" s="268" t="str">
        <f>IFERROR(IF(ISBLANK('Project Lookup'!E8),"",'Project Lookup'!E8),"")</f>
        <v/>
      </c>
      <c r="F32" s="187" t="s">
        <v>18</v>
      </c>
      <c r="G32" s="141" t="s">
        <v>18</v>
      </c>
      <c r="H32" s="189"/>
      <c r="I32" s="190"/>
      <c r="J32" s="189" t="s">
        <v>18</v>
      </c>
      <c r="K32" s="189"/>
      <c r="L32" s="190"/>
      <c r="M32" s="33"/>
    </row>
    <row r="33" spans="1:13" ht="60" customHeight="1" x14ac:dyDescent="0.35">
      <c r="A33" s="288"/>
      <c r="B33" s="578"/>
      <c r="C33" s="577"/>
      <c r="D33" s="233" t="s">
        <v>54</v>
      </c>
      <c r="E33" s="268" t="str">
        <f>IFERROR(IF(ISBLANK('Project Lookup'!E9),"",'Project Lookup'!E9),"")</f>
        <v/>
      </c>
      <c r="F33" s="187" t="s">
        <v>18</v>
      </c>
      <c r="G33" s="141" t="s">
        <v>18</v>
      </c>
      <c r="H33" s="189"/>
      <c r="I33" s="190"/>
      <c r="J33" s="189" t="s">
        <v>18</v>
      </c>
      <c r="K33" s="189"/>
      <c r="L33" s="190"/>
      <c r="M33" s="33"/>
    </row>
    <row r="34" spans="1:13" ht="60" customHeight="1" x14ac:dyDescent="0.35">
      <c r="A34" s="288"/>
      <c r="B34" s="578"/>
      <c r="C34" s="577"/>
      <c r="D34" s="233" t="s">
        <v>55</v>
      </c>
      <c r="E34" s="268" t="str">
        <f>IFERROR(IF(ISBLANK('Project Lookup'!E10),"",'Project Lookup'!E10),"")</f>
        <v/>
      </c>
      <c r="F34" s="187" t="s">
        <v>18</v>
      </c>
      <c r="G34" s="141" t="s">
        <v>18</v>
      </c>
      <c r="H34" s="189"/>
      <c r="I34" s="190"/>
      <c r="J34" s="189" t="s">
        <v>18</v>
      </c>
      <c r="K34" s="189"/>
      <c r="L34" s="190"/>
      <c r="M34" s="33"/>
    </row>
    <row r="35" spans="1:13" ht="60" customHeight="1" x14ac:dyDescent="0.35">
      <c r="A35" s="288"/>
      <c r="B35" s="578"/>
      <c r="C35" s="577"/>
      <c r="D35" s="233" t="s">
        <v>56</v>
      </c>
      <c r="E35" s="268" t="str">
        <f>IFERROR(IF(ISBLANK('Project Lookup'!E11),"",'Project Lookup'!E11),"")</f>
        <v/>
      </c>
      <c r="F35" s="187" t="s">
        <v>18</v>
      </c>
      <c r="G35" s="141" t="s">
        <v>18</v>
      </c>
      <c r="H35" s="189"/>
      <c r="I35" s="190"/>
      <c r="J35" s="189" t="s">
        <v>18</v>
      </c>
      <c r="K35" s="189"/>
      <c r="L35" s="190"/>
      <c r="M35" s="33"/>
    </row>
    <row r="36" spans="1:13" ht="60" customHeight="1" x14ac:dyDescent="0.35">
      <c r="A36" s="288"/>
      <c r="B36" s="578"/>
      <c r="C36" s="577"/>
      <c r="D36" s="233" t="s">
        <v>57</v>
      </c>
      <c r="E36" s="268" t="str">
        <f>IFERROR(IF(ISBLANK('Project Lookup'!E12),"",'Project Lookup'!E12),"")</f>
        <v/>
      </c>
      <c r="F36" s="187" t="s">
        <v>18</v>
      </c>
      <c r="G36" s="141" t="s">
        <v>18</v>
      </c>
      <c r="H36" s="189"/>
      <c r="I36" s="190"/>
      <c r="J36" s="189" t="s">
        <v>18</v>
      </c>
      <c r="K36" s="189"/>
      <c r="L36" s="190"/>
      <c r="M36" s="33"/>
    </row>
    <row r="37" spans="1:13" ht="60" customHeight="1" x14ac:dyDescent="0.35">
      <c r="A37" s="288"/>
      <c r="B37" s="578"/>
      <c r="C37" s="577"/>
      <c r="D37" s="233" t="s">
        <v>58</v>
      </c>
      <c r="E37" s="268" t="str">
        <f>IFERROR(IF(ISBLANK('Project Lookup'!E13),"",'Project Lookup'!E13),"")</f>
        <v/>
      </c>
      <c r="F37" s="187" t="s">
        <v>18</v>
      </c>
      <c r="G37" s="141" t="s">
        <v>18</v>
      </c>
      <c r="H37" s="189"/>
      <c r="I37" s="190"/>
      <c r="J37" s="189" t="s">
        <v>18</v>
      </c>
      <c r="K37" s="189"/>
      <c r="L37" s="190"/>
      <c r="M37" s="33"/>
    </row>
    <row r="38" spans="1:13" ht="60" customHeight="1" x14ac:dyDescent="0.35">
      <c r="A38" s="288"/>
      <c r="B38" s="578"/>
      <c r="C38" s="577"/>
      <c r="D38" s="233" t="s">
        <v>59</v>
      </c>
      <c r="E38" s="268" t="str">
        <f>IFERROR(IF(ISBLANK('Project Lookup'!E14),"",'Project Lookup'!E14),"")</f>
        <v/>
      </c>
      <c r="F38" s="187" t="s">
        <v>18</v>
      </c>
      <c r="G38" s="141" t="s">
        <v>18</v>
      </c>
      <c r="H38" s="189"/>
      <c r="I38" s="190"/>
      <c r="J38" s="189" t="s">
        <v>18</v>
      </c>
      <c r="K38" s="189"/>
      <c r="L38" s="190"/>
      <c r="M38" s="33"/>
    </row>
    <row r="39" spans="1:13" ht="60" customHeight="1" x14ac:dyDescent="0.35">
      <c r="A39" s="288"/>
      <c r="B39" s="578"/>
      <c r="C39" s="577"/>
      <c r="D39" s="233" t="s">
        <v>60</v>
      </c>
      <c r="E39" s="268" t="str">
        <f>IFERROR(IF(ISBLANK('Project Lookup'!E15),"",'Project Lookup'!E15),"")</f>
        <v/>
      </c>
      <c r="F39" s="187" t="s">
        <v>18</v>
      </c>
      <c r="G39" s="141" t="s">
        <v>18</v>
      </c>
      <c r="H39" s="189"/>
      <c r="I39" s="190"/>
      <c r="J39" s="189" t="s">
        <v>18</v>
      </c>
      <c r="K39" s="189"/>
      <c r="L39" s="190"/>
      <c r="M39" s="33"/>
    </row>
    <row r="40" spans="1:13" ht="60" customHeight="1" x14ac:dyDescent="0.35">
      <c r="A40" s="288"/>
      <c r="B40" s="578"/>
      <c r="C40" s="577"/>
      <c r="D40" s="233" t="s">
        <v>61</v>
      </c>
      <c r="E40" s="268" t="str">
        <f>IFERROR(IF(ISBLANK('Project Lookup'!E16),"",'Project Lookup'!E16),"")</f>
        <v/>
      </c>
      <c r="F40" s="187" t="s">
        <v>18</v>
      </c>
      <c r="G40" s="141" t="s">
        <v>18</v>
      </c>
      <c r="H40" s="189"/>
      <c r="I40" s="190"/>
      <c r="J40" s="189" t="s">
        <v>18</v>
      </c>
      <c r="K40" s="189"/>
      <c r="L40" s="190"/>
      <c r="M40" s="33"/>
    </row>
    <row r="41" spans="1:13" ht="60" customHeight="1" x14ac:dyDescent="0.35">
      <c r="A41" s="288"/>
      <c r="B41" s="578"/>
      <c r="C41" s="577"/>
      <c r="D41" s="233" t="s">
        <v>62</v>
      </c>
      <c r="E41" s="268" t="str">
        <f>IFERROR(IF(ISBLANK('Project Lookup'!E17),"",'Project Lookup'!E17),"")</f>
        <v/>
      </c>
      <c r="F41" s="187" t="s">
        <v>18</v>
      </c>
      <c r="G41" s="141" t="s">
        <v>18</v>
      </c>
      <c r="H41" s="189"/>
      <c r="I41" s="190"/>
      <c r="J41" s="189" t="s">
        <v>18</v>
      </c>
      <c r="K41" s="189"/>
      <c r="L41" s="190"/>
      <c r="M41" s="33"/>
    </row>
    <row r="42" spans="1:13" ht="60" customHeight="1" x14ac:dyDescent="0.35">
      <c r="A42" s="288"/>
      <c r="B42" s="578"/>
      <c r="C42" s="577"/>
      <c r="D42" s="233" t="s">
        <v>63</v>
      </c>
      <c r="E42" s="268" t="str">
        <f>IFERROR(IF(ISBLANK('Project Lookup'!E18),"",'Project Lookup'!E18),"")</f>
        <v/>
      </c>
      <c r="F42" s="187" t="s">
        <v>18</v>
      </c>
      <c r="G42" s="141" t="s">
        <v>18</v>
      </c>
      <c r="H42" s="189"/>
      <c r="I42" s="190"/>
      <c r="J42" s="189" t="s">
        <v>18</v>
      </c>
      <c r="K42" s="189"/>
      <c r="L42" s="190"/>
      <c r="M42" s="33"/>
    </row>
    <row r="43" spans="1:13" ht="60" customHeight="1" x14ac:dyDescent="0.35">
      <c r="A43" s="288"/>
      <c r="B43" s="578"/>
      <c r="C43" s="577"/>
      <c r="D43" s="233" t="s">
        <v>64</v>
      </c>
      <c r="E43" s="268" t="str">
        <f>IFERROR(IF(ISBLANK('Project Lookup'!E19),"",'Project Lookup'!E19),"")</f>
        <v/>
      </c>
      <c r="F43" s="187" t="s">
        <v>18</v>
      </c>
      <c r="G43" s="141" t="s">
        <v>18</v>
      </c>
      <c r="H43" s="189"/>
      <c r="I43" s="190"/>
      <c r="J43" s="189" t="s">
        <v>18</v>
      </c>
      <c r="K43" s="189"/>
      <c r="L43" s="190"/>
      <c r="M43" s="33"/>
    </row>
    <row r="44" spans="1:13" ht="60" customHeight="1" x14ac:dyDescent="0.35">
      <c r="A44" s="288"/>
      <c r="B44" s="578"/>
      <c r="C44" s="577"/>
      <c r="D44" s="233" t="s">
        <v>65</v>
      </c>
      <c r="E44" s="268" t="str">
        <f>IFERROR(IF(ISBLANK('Project Lookup'!E20),"",'Project Lookup'!E20),"")</f>
        <v/>
      </c>
      <c r="F44" s="187" t="s">
        <v>18</v>
      </c>
      <c r="G44" s="141" t="s">
        <v>18</v>
      </c>
      <c r="H44" s="189"/>
      <c r="I44" s="190"/>
      <c r="J44" s="189" t="s">
        <v>18</v>
      </c>
      <c r="K44" s="189"/>
      <c r="L44" s="190"/>
      <c r="M44" s="33"/>
    </row>
    <row r="45" spans="1:13" ht="60" customHeight="1" x14ac:dyDescent="0.35">
      <c r="A45" s="288"/>
      <c r="B45" s="578"/>
      <c r="C45" s="577"/>
      <c r="D45" s="233" t="s">
        <v>66</v>
      </c>
      <c r="E45" s="268" t="str">
        <f>IFERROR(IF(ISBLANK('Project Lookup'!E21),"",'Project Lookup'!E21),"")</f>
        <v/>
      </c>
      <c r="F45" s="187" t="s">
        <v>18</v>
      </c>
      <c r="G45" s="141" t="s">
        <v>18</v>
      </c>
      <c r="H45" s="189"/>
      <c r="I45" s="190"/>
      <c r="J45" s="189" t="s">
        <v>18</v>
      </c>
      <c r="K45" s="189"/>
      <c r="L45" s="190"/>
      <c r="M45" s="33"/>
    </row>
    <row r="46" spans="1:13" ht="60" customHeight="1" x14ac:dyDescent="0.35">
      <c r="A46" s="288"/>
      <c r="B46" s="578"/>
      <c r="C46" s="577"/>
      <c r="D46" s="233" t="s">
        <v>67</v>
      </c>
      <c r="E46" s="268" t="str">
        <f>IFERROR(IF(ISBLANK('Project Lookup'!E22),"",'Project Lookup'!E22),"")</f>
        <v/>
      </c>
      <c r="F46" s="187" t="s">
        <v>18</v>
      </c>
      <c r="G46" s="141" t="s">
        <v>18</v>
      </c>
      <c r="H46" s="189"/>
      <c r="I46" s="190"/>
      <c r="J46" s="189" t="s">
        <v>18</v>
      </c>
      <c r="K46" s="189"/>
      <c r="L46" s="190"/>
      <c r="M46" s="33"/>
    </row>
    <row r="47" spans="1:13" ht="60" customHeight="1" x14ac:dyDescent="0.35">
      <c r="A47" s="62">
        <f>IF(OR(ISBLANK(E47),E47='Data validation'!$B$4), 1,0)</f>
        <v>1</v>
      </c>
      <c r="B47" s="226" t="s">
        <v>68</v>
      </c>
      <c r="C47" s="575" t="s">
        <v>69</v>
      </c>
      <c r="D47" s="234" t="s">
        <v>70</v>
      </c>
      <c r="E47" s="142" t="s">
        <v>18</v>
      </c>
      <c r="F47" s="228"/>
      <c r="G47" s="228"/>
      <c r="H47" s="228"/>
      <c r="I47" s="229"/>
      <c r="J47" s="228"/>
      <c r="K47" s="228"/>
      <c r="L47" s="229"/>
      <c r="M47" s="33"/>
    </row>
    <row r="48" spans="1:13" ht="60" customHeight="1" thickBot="1" x14ac:dyDescent="0.4">
      <c r="A48" s="62" t="str">
        <f>IF(AND(E47='Data validation'!$B$6,ISBLANK(E48)),1,"")</f>
        <v/>
      </c>
      <c r="B48" s="227" t="s">
        <v>71</v>
      </c>
      <c r="C48" s="576"/>
      <c r="D48" s="235" t="s">
        <v>72</v>
      </c>
      <c r="E48" s="140"/>
      <c r="F48" s="230"/>
      <c r="G48" s="230"/>
      <c r="H48" s="230"/>
      <c r="I48" s="231"/>
      <c r="J48" s="254"/>
      <c r="K48" s="230"/>
      <c r="L48" s="231"/>
      <c r="M48" s="33"/>
    </row>
    <row r="49" spans="1:12" s="2" customFormat="1" x14ac:dyDescent="0.35">
      <c r="A49" s="127"/>
      <c r="B49" s="128"/>
      <c r="C49" s="129"/>
      <c r="D49" s="130"/>
      <c r="E49" s="126"/>
      <c r="F49" s="126"/>
      <c r="G49" s="126"/>
      <c r="H49" s="126"/>
      <c r="I49" s="131"/>
      <c r="J49" s="131"/>
      <c r="K49" s="132"/>
      <c r="L49" s="132"/>
    </row>
    <row r="50" spans="1:12" x14ac:dyDescent="0.45">
      <c r="B50" s="242" t="s">
        <v>10</v>
      </c>
      <c r="C50" s="242" t="s">
        <v>10</v>
      </c>
      <c r="D50" s="242" t="s">
        <v>10</v>
      </c>
      <c r="E50" s="242" t="s">
        <v>10</v>
      </c>
      <c r="F50" s="242" t="s">
        <v>10</v>
      </c>
      <c r="G50" s="242" t="s">
        <v>10</v>
      </c>
      <c r="H50" s="242" t="s">
        <v>10</v>
      </c>
      <c r="I50" s="242" t="s">
        <v>10</v>
      </c>
      <c r="J50" s="242" t="s">
        <v>10</v>
      </c>
      <c r="K50" s="242" t="s">
        <v>10</v>
      </c>
      <c r="L50" s="242" t="s">
        <v>10</v>
      </c>
    </row>
    <row r="58" spans="1:12" x14ac:dyDescent="0.45">
      <c r="C58" s="11"/>
    </row>
    <row r="62" spans="1:12" x14ac:dyDescent="0.45">
      <c r="C62" s="10"/>
    </row>
  </sheetData>
  <sheetProtection algorithmName="SHA-512" hashValue="iYTGw0URjA8Nk6YPclSjEomUf8EwfHjGetP2p9BQ9cpuXA0b2YicxWEIOA2LGMMsIlHoAdHEtylPfoBnFxb6UQ==" saltValue="ONQlvBVwWYMoH5WUZcGIAg==" spinCount="100000" sheet="1"/>
  <protectedRanges>
    <protectedRange sqref="F27:L46 E47:E48" name="Section_B_1"/>
    <protectedRange sqref="E7:E8 E10:E21" name="Section_A_1"/>
  </protectedRanges>
  <mergeCells count="22">
    <mergeCell ref="H2:K2"/>
    <mergeCell ref="H25:I25"/>
    <mergeCell ref="F25:F26"/>
    <mergeCell ref="E25:E26"/>
    <mergeCell ref="G25:G26"/>
    <mergeCell ref="J25:L25"/>
    <mergeCell ref="B2:E2"/>
    <mergeCell ref="B3:G3"/>
    <mergeCell ref="H5:I5"/>
    <mergeCell ref="B5:E5"/>
    <mergeCell ref="B23:L23"/>
    <mergeCell ref="C47:C48"/>
    <mergeCell ref="C10:C12"/>
    <mergeCell ref="B13:B15"/>
    <mergeCell ref="C13:C15"/>
    <mergeCell ref="B16:B18"/>
    <mergeCell ref="C16:C18"/>
    <mergeCell ref="B27:B46"/>
    <mergeCell ref="C27:C46"/>
    <mergeCell ref="B10:B12"/>
    <mergeCell ref="B19:B21"/>
    <mergeCell ref="C19:C21"/>
  </mergeCells>
  <conditionalFormatting sqref="H46:J46 K46:L48 E47:J48 E49:H49">
    <cfRule type="expression" dxfId="1954" priority="8">
      <formula>$K$7=15</formula>
    </cfRule>
    <cfRule type="expression" dxfId="1953" priority="21">
      <formula>$K$7=16</formula>
    </cfRule>
  </conditionalFormatting>
  <conditionalFormatting sqref="H35:L45">
    <cfRule type="expression" dxfId="1951" priority="4">
      <formula>$K$7=15</formula>
    </cfRule>
  </conditionalFormatting>
  <conditionalFormatting sqref="M5:N6 H6:J8">
    <cfRule type="iconSet" priority="10">
      <iconSet iconSet="3Symbols" showValue="0">
        <cfvo type="percent" val="0"/>
        <cfvo type="num" val="1"/>
        <cfvo type="num" val="2"/>
      </iconSet>
    </cfRule>
  </conditionalFormatting>
  <dataValidations count="12">
    <dataValidation type="list" allowBlank="1" showInputMessage="1" showErrorMessage="1" sqref="E8" xr:uid="{0EEF7DB3-E47B-428E-BCAD-1F7DDDFA9CEB}">
      <formula1>INDIRECT(E7)</formula1>
    </dataValidation>
    <dataValidation type="list" allowBlank="1" showInputMessage="1" showErrorMessage="1" sqref="E7" xr:uid="{5D1D546A-DDD2-49CE-8A14-8D08238AD77D}">
      <formula1>FundName</formula1>
    </dataValidation>
    <dataValidation type="custom" allowBlank="1" showInputMessage="1" showErrorMessage="1" errorTitle="Error: Package Bids Only!" error="As your bid is not a package bid, no additional project names are required." sqref="F47:F48" xr:uid="{A5857C34-4370-4509-A515-FA1A60B69350}">
      <formula1>K8&lt;&gt;15</formula1>
    </dataValidation>
    <dataValidation allowBlank="1" showInputMessage="1" showErrorMessage="1" errorTitle="Error: Package Bids Only!" error="As your bid is not a package bid, no additional project names are required." sqref="E48" xr:uid="{927338C0-9DFC-4645-9058-F95D2AC8911B}"/>
    <dataValidation type="custom" allowBlank="1" showInputMessage="1" showErrorMessage="1" errorTitle="Error: Package Bids Only!" error="As your bid is not a package bid, no additional project names are required." sqref="E49" xr:uid="{A8FBE40B-602B-4095-8E77-169242DCDF75}">
      <formula1>K8&lt;&gt;15</formula1>
    </dataValidation>
    <dataValidation type="custom" allowBlank="1" showInputMessage="1" showErrorMessage="1" errorTitle="Error: Package Bids Only!" error="As your bid is not a package bid, no additional project names are required." sqref="F49:H49" xr:uid="{F3CE0759-EE4C-48ED-BE07-5737363471DA}">
      <formula1>K8&lt;&gt;15</formula1>
    </dataValidation>
    <dataValidation type="custom" allowBlank="1" showInputMessage="1" showErrorMessage="1" errorTitle="Error: Package Bids Only!" error="As your bid is not a package bid, no additional project names are required." sqref="G47:G48" xr:uid="{44AD9E9C-9796-4219-A3B2-8166259907A0}">
      <formula1>I8&lt;&gt;15</formula1>
    </dataValidation>
    <dataValidation type="custom" allowBlank="1" showInputMessage="1" showErrorMessage="1" errorTitle="Error: Package Bids Only!" error="As your bid is not a package bid, no additional project names are required." sqref="J47:J48 I46:I48 H47:H48" xr:uid="{45A7F5A8-AF34-4A3E-AD81-0BADA4BC6D27}">
      <formula1>L7&lt;&gt;15</formula1>
    </dataValidation>
    <dataValidation type="custom" allowBlank="1" showInputMessage="1" showErrorMessage="1" errorTitle="Error: Package Bids Only!" error="As your bid is not a package bid, no additional project names are required." sqref="K46:L48" xr:uid="{F0386695-7E5D-4A1E-B13C-02416AABBEEF}">
      <formula1>N7&lt;&gt;15</formula1>
    </dataValidation>
    <dataValidation type="custom" allowBlank="1" showInputMessage="1" showErrorMessage="1" errorTitle="Error: Package Bids Only!" error="As your bid is not a package bid, no additional project names are required." sqref="I35:I45" xr:uid="{E346D9D5-63EE-4EF0-BBEA-19C388C13D62}">
      <formula1>N33&lt;&gt;15</formula1>
    </dataValidation>
    <dataValidation type="custom" allowBlank="1" showInputMessage="1" showErrorMessage="1" errorTitle="Error: Package Bids Only!" error="As your bid is not a package bid, no additional project names are required." sqref="K35:L45" xr:uid="{0353057F-2776-49CC-BE7D-681085282CF7}">
      <formula1>O33&lt;&gt;15</formula1>
    </dataValidation>
    <dataValidation type="textLength" allowBlank="1" showInputMessage="1" showErrorMessage="1" errorTitle="Post code error" error="Please enter a post code between 3 and 7 characters. If multiple post codes are required, please insert these in the multiple section in the column to the right. _x000a__x000a_Note: spaces at the end of postcode will count as characters" sqref="H27:H46" xr:uid="{46AECA82-783D-4415-B2D1-289675947FD2}">
      <formula1>3</formula1>
      <formula2>8</formula2>
    </dataValidation>
  </dataValidations>
  <hyperlinks>
    <hyperlink ref="H2:K2" location="'1 - Start Here'!B27" display="Click here to go to the explanatory notes for the Status Indicators" xr:uid="{F05A8200-AB3B-4B14-BBC2-DFDE6B3001D7}"/>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861" id="{B4533880-74F0-4DBE-A155-8554C98EF202}">
            <x14:iconSet showValue="0" custom="1">
              <x14:cfvo type="percent">
                <xm:f>0</xm:f>
              </x14:cfvo>
              <x14:cfvo type="num">
                <xm:f>0</xm:f>
              </x14:cfvo>
              <x14:cfvo type="num">
                <xm:f>1</xm:f>
              </x14:cfvo>
              <x14:cfIcon iconSet="3TrafficLights1" iconId="2"/>
              <x14:cfIcon iconSet="3TrafficLights1" iconId="2"/>
              <x14:cfIcon iconSet="3Signs" iconId="0"/>
            </x14:iconSet>
          </x14:cfRule>
          <xm:sqref>A7:A21 A27:A48</xm:sqref>
        </x14:conditionalFormatting>
        <x14:conditionalFormatting xmlns:xm="http://schemas.microsoft.com/office/excel/2006/main">
          <x14:cfRule type="iconSet" priority="279" id="{86A76494-7A53-4E42-A938-5252696D99B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A49</xm:sqref>
        </x14:conditionalFormatting>
        <x14:conditionalFormatting xmlns:xm="http://schemas.microsoft.com/office/excel/2006/main">
          <x14:cfRule type="iconSet" priority="19" id="{00000000-000E-0000-0200-000002000000}">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G2</xm:sqref>
        </x14:conditionalFormatting>
        <x14:conditionalFormatting xmlns:xm="http://schemas.microsoft.com/office/excel/2006/main">
          <x14:cfRule type="iconSet" priority="6" id="{71C86669-4B25-4BEA-B1D7-70AC97FC3389}">
            <x14:iconSet iconSet="3Symbols" showValue="0" custom="1">
              <x14:cfvo type="percent">
                <xm:f>0</xm:f>
              </x14:cfvo>
              <x14:cfvo type="num">
                <xm:f>1</xm:f>
              </x14:cfvo>
              <x14:cfvo type="num">
                <xm:f>5</xm:f>
              </x14:cfvo>
              <x14:cfIcon iconSet="3Symbols" iconId="2"/>
              <x14:cfIcon iconSet="3Symbols" iconId="1"/>
              <x14:cfIcon iconSet="3Symbols" iconId="0"/>
            </x14:iconSet>
          </x14:cfRule>
          <xm:sqref>H2</xm:sqref>
        </x14:conditionalFormatting>
        <x14:conditionalFormatting xmlns:xm="http://schemas.microsoft.com/office/excel/2006/main">
          <x14:cfRule type="expression" priority="2702" id="{76FBF098-B215-44A6-8AD2-88F9BB908303}">
            <xm:f>$G27='Data validation'!$L$6</xm:f>
            <x14:dxf>
              <fill>
                <patternFill>
                  <bgColor theme="0" tint="-0.24994659260841701"/>
                </patternFill>
              </fill>
            </x14:dxf>
          </x14:cfRule>
          <xm:sqref>H27:I46</xm:sqref>
        </x14:conditionalFormatting>
        <x14:conditionalFormatting xmlns:xm="http://schemas.microsoft.com/office/excel/2006/main">
          <x14:cfRule type="expression" priority="2700" id="{3AFCD287-280C-46D8-BE4F-4E6F22214D77}">
            <xm:f>$G27='Data validation'!$L$4</xm:f>
            <x14:dxf>
              <fill>
                <patternFill>
                  <bgColor theme="0" tint="-0.24994659260841701"/>
                </patternFill>
              </fill>
            </x14:dxf>
          </x14:cfRule>
          <xm:sqref>H27:L46</xm:sqref>
        </x14:conditionalFormatting>
        <x14:conditionalFormatting xmlns:xm="http://schemas.microsoft.com/office/excel/2006/main">
          <x14:cfRule type="expression" priority="2701" id="{2BC2AEAC-D21A-4A0E-80FF-912D66C9F11F}">
            <xm:f>$G27='Data validation'!$L$5</xm:f>
            <x14:dxf>
              <fill>
                <patternFill>
                  <bgColor theme="0" tint="-0.24994659260841701"/>
                </patternFill>
              </fill>
            </x14:dxf>
          </x14:cfRule>
          <xm:sqref>J27:L46</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E91CE2C9-E444-4A19-A9A6-4906E77ECF36}">
          <x14:formula1>
            <xm:f>'Data validation'!$L$4:$L$6</xm:f>
          </x14:formula1>
          <xm:sqref>G27:G46</xm:sqref>
        </x14:dataValidation>
        <x14:dataValidation type="list" allowBlank="1" showInputMessage="1" showErrorMessage="1" errorTitle="Error: Package Bids Only!" error="As your bid is not a package bid, no additional project names are required." xr:uid="{4061A947-AEDB-4A0F-8FD2-46EF59F935F6}">
          <x14:formula1>
            <xm:f>'Data validation'!$B$4:$B$6</xm:f>
          </x14:formula1>
          <xm:sqref>E47</xm:sqref>
        </x14:dataValidation>
        <x14:dataValidation type="list" allowBlank="1" showInputMessage="1" showErrorMessage="1" xr:uid="{460A4F9B-56C7-42B5-8FE9-94A50525C229}">
          <x14:formula1>
            <xm:f>'Data validation'!$B$4:$B$6</xm:f>
          </x14:formula1>
          <xm:sqref>J27:J46</xm:sqref>
        </x14:dataValidation>
        <x14:dataValidation type="list" allowBlank="1" showInputMessage="1" showErrorMessage="1" xr:uid="{A58309CC-5A17-48FD-A68D-EA6C7FF28A08}">
          <x14:formula1>
            <xm:f>'Data validation'!$J$4:$J$10</xm:f>
          </x14:formula1>
          <xm:sqref>F27:F46</xm:sqref>
        </x14:dataValidation>
      </x14:dataValidation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DB195C-D6F2-4123-BF61-33841379044B}">
  <sheetPr codeName="Sheet14">
    <tabColor theme="9"/>
  </sheetPr>
  <dimension ref="A1:V41"/>
  <sheetViews>
    <sheetView showGridLines="0" topLeftCell="A9" zoomScale="80" zoomScaleNormal="80" workbookViewId="0">
      <selection activeCell="G21" sqref="G21"/>
    </sheetView>
  </sheetViews>
  <sheetFormatPr defaultRowHeight="14.5" x14ac:dyDescent="0.35"/>
  <cols>
    <col min="1" max="1" width="10.453125" customWidth="1"/>
    <col min="2" max="2" width="11.54296875" customWidth="1"/>
    <col min="3" max="3" width="75.1796875" customWidth="1"/>
    <col min="4" max="4" width="28.54296875" customWidth="1"/>
    <col min="5" max="5" width="29.1796875" customWidth="1"/>
    <col min="6" max="9" width="26.453125" customWidth="1"/>
    <col min="10" max="12" width="13.453125" customWidth="1"/>
    <col min="13" max="14" width="55" customWidth="1"/>
    <col min="15" max="15" width="33.453125" customWidth="1"/>
    <col min="16" max="16" width="13.1796875" customWidth="1"/>
    <col min="17" max="17" width="60.54296875" customWidth="1"/>
    <col min="18" max="18" width="10.54296875" customWidth="1"/>
    <col min="19" max="19" width="60.54296875" customWidth="1"/>
    <col min="20" max="20" width="10.54296875" customWidth="1"/>
    <col min="21" max="21" width="60.54296875" customWidth="1"/>
    <col min="22" max="22" width="10.54296875" customWidth="1"/>
  </cols>
  <sheetData>
    <row r="1" spans="1:17" ht="15" thickBot="1" x14ac:dyDescent="0.4"/>
    <row r="2" spans="1:17" ht="20.25" customHeight="1" thickBot="1" x14ac:dyDescent="0.4">
      <c r="B2" s="610" t="s">
        <v>73</v>
      </c>
      <c r="C2" s="611"/>
      <c r="D2" s="611"/>
      <c r="E2" s="611"/>
      <c r="F2" s="611"/>
      <c r="G2" s="611"/>
      <c r="H2" s="611"/>
      <c r="I2" s="611"/>
      <c r="J2" s="611"/>
      <c r="K2" s="611"/>
      <c r="L2" s="611"/>
      <c r="M2" s="121"/>
      <c r="N2" s="173">
        <f>SUM(A7:A39)</f>
        <v>0</v>
      </c>
      <c r="O2" s="583" t="s">
        <v>12</v>
      </c>
      <c r="P2" s="603"/>
    </row>
    <row r="3" spans="1:17" ht="82.5" customHeight="1" thickBot="1" x14ac:dyDescent="0.4">
      <c r="B3" s="594" t="s">
        <v>74</v>
      </c>
      <c r="C3" s="595"/>
      <c r="D3" s="595"/>
      <c r="E3" s="595"/>
      <c r="F3" s="595"/>
      <c r="G3" s="595"/>
      <c r="H3" s="595"/>
      <c r="I3" s="595"/>
      <c r="J3" s="595"/>
      <c r="K3" s="595"/>
      <c r="L3" s="595"/>
      <c r="M3" s="595"/>
      <c r="N3" s="596"/>
      <c r="O3" s="516"/>
      <c r="P3" s="170"/>
      <c r="Q3" s="171"/>
    </row>
    <row r="4" spans="1:17" x14ac:dyDescent="0.35">
      <c r="B4" s="9"/>
      <c r="C4" s="9"/>
      <c r="D4" s="9"/>
      <c r="E4" s="9"/>
      <c r="K4" s="172"/>
      <c r="L4" s="172"/>
      <c r="M4" s="172"/>
      <c r="N4" s="172"/>
      <c r="O4" s="172"/>
      <c r="P4" s="172"/>
      <c r="Q4" s="171"/>
    </row>
    <row r="5" spans="1:17" ht="18" customHeight="1" x14ac:dyDescent="0.35">
      <c r="B5" s="615" t="s">
        <v>75</v>
      </c>
      <c r="C5" s="615"/>
      <c r="D5" s="615"/>
      <c r="E5" s="615"/>
      <c r="F5" s="615"/>
      <c r="G5" s="615"/>
      <c r="H5" s="615"/>
      <c r="I5" s="615"/>
      <c r="J5" s="615"/>
    </row>
    <row r="6" spans="1:17" ht="16" thickBot="1" x14ac:dyDescent="0.4">
      <c r="A6" s="59"/>
      <c r="B6" s="124"/>
      <c r="C6" s="125"/>
      <c r="D6" s="125"/>
      <c r="E6" s="88"/>
    </row>
    <row r="7" spans="1:17" ht="50.15" customHeight="1" x14ac:dyDescent="0.35">
      <c r="A7" s="59"/>
      <c r="B7" s="224" t="s">
        <v>15</v>
      </c>
      <c r="C7" s="535" t="s">
        <v>76</v>
      </c>
      <c r="D7" s="612" t="s">
        <v>6092</v>
      </c>
      <c r="E7" s="612"/>
      <c r="F7" s="612"/>
      <c r="G7" s="613"/>
      <c r="H7" s="613"/>
      <c r="I7" s="613"/>
      <c r="J7" s="614"/>
    </row>
    <row r="8" spans="1:17" ht="50.15" customHeight="1" x14ac:dyDescent="0.35">
      <c r="A8" s="59"/>
      <c r="B8" s="225" t="s">
        <v>19</v>
      </c>
      <c r="C8" s="534" t="s">
        <v>77</v>
      </c>
      <c r="D8" s="607" t="s">
        <v>6093</v>
      </c>
      <c r="E8" s="607"/>
      <c r="F8" s="607"/>
      <c r="G8" s="608"/>
      <c r="H8" s="608"/>
      <c r="I8" s="608"/>
      <c r="J8" s="609"/>
    </row>
    <row r="9" spans="1:17" ht="50.15" customHeight="1" x14ac:dyDescent="0.35">
      <c r="A9" s="59"/>
      <c r="B9" s="225" t="s">
        <v>21</v>
      </c>
      <c r="C9" s="534" t="s">
        <v>78</v>
      </c>
      <c r="D9" s="607" t="s">
        <v>6094</v>
      </c>
      <c r="E9" s="607"/>
      <c r="F9" s="607"/>
      <c r="G9" s="608"/>
      <c r="H9" s="608"/>
      <c r="I9" s="608"/>
      <c r="J9" s="609"/>
    </row>
    <row r="10" spans="1:17" ht="50.15" customHeight="1" x14ac:dyDescent="0.35">
      <c r="A10" s="59"/>
      <c r="B10" s="225" t="s">
        <v>24</v>
      </c>
      <c r="C10" s="534" t="s">
        <v>79</v>
      </c>
      <c r="D10" s="607" t="s">
        <v>6095</v>
      </c>
      <c r="E10" s="607"/>
      <c r="F10" s="607"/>
      <c r="G10" s="608"/>
      <c r="H10" s="608"/>
      <c r="I10" s="608"/>
      <c r="J10" s="609"/>
    </row>
    <row r="11" spans="1:17" ht="54" customHeight="1" x14ac:dyDescent="0.35">
      <c r="A11" s="59"/>
      <c r="B11" s="225" t="s">
        <v>29</v>
      </c>
      <c r="C11" s="534" t="s">
        <v>80</v>
      </c>
      <c r="D11" s="607" t="s">
        <v>6096</v>
      </c>
      <c r="E11" s="607"/>
      <c r="F11" s="607"/>
      <c r="G11" s="608"/>
      <c r="H11" s="608"/>
      <c r="I11" s="608"/>
      <c r="J11" s="609"/>
    </row>
    <row r="12" spans="1:17" ht="65.25" customHeight="1" x14ac:dyDescent="0.35">
      <c r="A12" s="59"/>
      <c r="B12" s="225" t="s">
        <v>31</v>
      </c>
      <c r="C12" s="534" t="s">
        <v>81</v>
      </c>
      <c r="D12" s="616" t="s">
        <v>82</v>
      </c>
      <c r="E12" s="617"/>
      <c r="F12" s="617"/>
      <c r="G12" s="617"/>
      <c r="H12" s="617"/>
      <c r="I12" s="617"/>
      <c r="J12" s="618"/>
    </row>
    <row r="13" spans="1:17" ht="77.25" customHeight="1" thickBot="1" x14ac:dyDescent="0.4">
      <c r="A13" s="59"/>
      <c r="B13" s="227" t="s">
        <v>33</v>
      </c>
      <c r="C13" s="269" t="s">
        <v>83</v>
      </c>
      <c r="D13" s="604" t="s">
        <v>6097</v>
      </c>
      <c r="E13" s="604"/>
      <c r="F13" s="604"/>
      <c r="G13" s="605"/>
      <c r="H13" s="605"/>
      <c r="I13" s="605"/>
      <c r="J13" s="606"/>
    </row>
    <row r="16" spans="1:17" ht="18.75" customHeight="1" x14ac:dyDescent="0.35">
      <c r="B16" s="615" t="s">
        <v>84</v>
      </c>
      <c r="C16" s="615"/>
      <c r="D16" s="615"/>
      <c r="E16" s="615"/>
      <c r="F16" s="615"/>
      <c r="G16" s="615"/>
      <c r="H16" s="615"/>
      <c r="I16" s="615"/>
      <c r="J16" s="615"/>
      <c r="K16" s="615"/>
      <c r="L16" s="615"/>
      <c r="M16" s="615"/>
      <c r="N16" s="615"/>
      <c r="O16" s="615"/>
    </row>
    <row r="18" spans="1:22" ht="49.5" customHeight="1" thickBot="1" x14ac:dyDescent="0.4">
      <c r="J18" s="619" t="s">
        <v>85</v>
      </c>
      <c r="K18" s="620"/>
      <c r="L18" s="620"/>
    </row>
    <row r="19" spans="1:22" ht="58" customHeight="1" thickBot="1" x14ac:dyDescent="0.4">
      <c r="B19" s="213"/>
      <c r="C19" s="508" t="s">
        <v>36</v>
      </c>
      <c r="D19" s="508" t="s">
        <v>86</v>
      </c>
      <c r="E19" s="508" t="s">
        <v>87</v>
      </c>
      <c r="F19" s="508" t="s">
        <v>88</v>
      </c>
      <c r="G19" s="508" t="s">
        <v>89</v>
      </c>
      <c r="H19" s="508" t="s">
        <v>90</v>
      </c>
      <c r="I19" s="508" t="s">
        <v>91</v>
      </c>
      <c r="J19" s="508" t="s">
        <v>92</v>
      </c>
      <c r="K19" s="508" t="s">
        <v>93</v>
      </c>
      <c r="L19" s="508" t="s">
        <v>94</v>
      </c>
      <c r="M19" s="508" t="s">
        <v>95</v>
      </c>
      <c r="N19" s="508" t="s">
        <v>96</v>
      </c>
      <c r="O19" s="509" t="s">
        <v>97</v>
      </c>
      <c r="P19" s="517"/>
      <c r="Q19" s="600" t="s">
        <v>98</v>
      </c>
      <c r="R19" s="601"/>
      <c r="S19" s="601"/>
      <c r="T19" s="601"/>
      <c r="U19" s="601"/>
      <c r="V19" s="602"/>
    </row>
    <row r="20" spans="1:22" ht="43.5" customHeight="1" x14ac:dyDescent="0.35">
      <c r="A20" s="59"/>
      <c r="B20" s="225" t="s">
        <v>46</v>
      </c>
      <c r="C20" s="211" t="str">
        <f>IF(ISBLANK('2 - Project Admin'!E27),"n/a",'2 - Project Admin'!E27)</f>
        <v>Scala Theatre &amp; Corn Exchange</v>
      </c>
      <c r="D20" s="553">
        <v>44197</v>
      </c>
      <c r="E20" s="553">
        <v>44197</v>
      </c>
      <c r="F20" s="554" t="s">
        <v>5554</v>
      </c>
      <c r="G20" s="554" t="s">
        <v>6098</v>
      </c>
      <c r="H20" s="554" t="s">
        <v>6076</v>
      </c>
      <c r="I20" s="555" t="s">
        <v>5565</v>
      </c>
      <c r="J20" s="556">
        <v>4</v>
      </c>
      <c r="K20" s="556">
        <v>5</v>
      </c>
      <c r="L20" s="556">
        <v>5</v>
      </c>
      <c r="M20" s="557" t="s">
        <v>95</v>
      </c>
      <c r="N20" s="557" t="s">
        <v>96</v>
      </c>
      <c r="O20" s="558">
        <v>44927</v>
      </c>
      <c r="P20" s="517"/>
      <c r="Q20" s="90" t="s">
        <v>99</v>
      </c>
      <c r="R20" s="91" t="s">
        <v>100</v>
      </c>
      <c r="S20" s="92" t="s">
        <v>101</v>
      </c>
      <c r="T20" s="91" t="s">
        <v>100</v>
      </c>
      <c r="U20" s="92" t="s">
        <v>102</v>
      </c>
      <c r="V20" s="91" t="s">
        <v>100</v>
      </c>
    </row>
    <row r="21" spans="1:22" ht="77.5" x14ac:dyDescent="0.35">
      <c r="A21" s="59"/>
      <c r="B21" s="225" t="s">
        <v>103</v>
      </c>
      <c r="C21" s="211" t="str">
        <f>IF(ISBLANK('2 - Project Admin'!E28),"n/a",'2 - Project Admin'!E28)</f>
        <v>8 Angel Street</v>
      </c>
      <c r="D21" s="553">
        <v>44197</v>
      </c>
      <c r="E21" s="553">
        <v>44927</v>
      </c>
      <c r="F21" s="554" t="s">
        <v>5563</v>
      </c>
      <c r="G21" s="554" t="s">
        <v>6099</v>
      </c>
      <c r="H21" s="554" t="s">
        <v>18</v>
      </c>
      <c r="I21" s="555" t="s">
        <v>5565</v>
      </c>
      <c r="J21" s="556">
        <v>1</v>
      </c>
      <c r="K21" s="556">
        <v>1</v>
      </c>
      <c r="L21" s="556">
        <v>1</v>
      </c>
      <c r="M21" s="557" t="s">
        <v>95</v>
      </c>
      <c r="N21" s="557" t="s">
        <v>96</v>
      </c>
      <c r="O21" s="558">
        <v>44927</v>
      </c>
      <c r="P21" s="517"/>
      <c r="Q21" s="174" t="s">
        <v>104</v>
      </c>
      <c r="R21" s="157">
        <v>5</v>
      </c>
      <c r="S21" s="177" t="s">
        <v>105</v>
      </c>
      <c r="T21" s="157">
        <v>5</v>
      </c>
      <c r="U21" s="177" t="s">
        <v>106</v>
      </c>
      <c r="V21" s="157">
        <v>5</v>
      </c>
    </row>
    <row r="22" spans="1:22" ht="46.5" x14ac:dyDescent="0.35">
      <c r="A22" s="59"/>
      <c r="B22" s="225" t="s">
        <v>107</v>
      </c>
      <c r="C22" s="211" t="str">
        <f>IF(ISBLANK('2 - Project Admin'!E29),"n/a",'2 - Project Admin'!E29)</f>
        <v>Vacant Premises Scheme</v>
      </c>
      <c r="D22" s="553">
        <v>44501</v>
      </c>
      <c r="E22" s="553">
        <v>45352</v>
      </c>
      <c r="F22" s="554" t="s">
        <v>5576</v>
      </c>
      <c r="G22" s="554" t="s">
        <v>6100</v>
      </c>
      <c r="H22" s="554" t="s">
        <v>18</v>
      </c>
      <c r="I22" s="555" t="s">
        <v>5565</v>
      </c>
      <c r="J22" s="556">
        <v>2</v>
      </c>
      <c r="K22" s="556">
        <v>1</v>
      </c>
      <c r="L22" s="556">
        <v>2</v>
      </c>
      <c r="M22" s="557" t="s">
        <v>95</v>
      </c>
      <c r="N22" s="557" t="s">
        <v>96</v>
      </c>
      <c r="O22" s="558">
        <v>45108</v>
      </c>
      <c r="P22" s="517"/>
      <c r="Q22" s="175" t="s">
        <v>108</v>
      </c>
      <c r="R22" s="158">
        <v>4</v>
      </c>
      <c r="S22" s="178" t="s">
        <v>109</v>
      </c>
      <c r="T22" s="158">
        <v>4</v>
      </c>
      <c r="U22" s="178" t="s">
        <v>110</v>
      </c>
      <c r="V22" s="158">
        <v>4</v>
      </c>
    </row>
    <row r="23" spans="1:22" ht="46.5" x14ac:dyDescent="0.35">
      <c r="A23" s="59"/>
      <c r="B23" s="225" t="s">
        <v>111</v>
      </c>
      <c r="C23" s="211" t="str">
        <f>IF(ISBLANK('2 - Project Admin'!E30),"n/a",'2 - Project Admin'!E30)</f>
        <v>Angel Place</v>
      </c>
      <c r="D23" s="553">
        <v>44470</v>
      </c>
      <c r="E23" s="553">
        <v>45352</v>
      </c>
      <c r="F23" s="554" t="s">
        <v>5588</v>
      </c>
      <c r="G23" s="554" t="s">
        <v>6100</v>
      </c>
      <c r="H23" s="554" t="s">
        <v>18</v>
      </c>
      <c r="I23" s="555" t="s">
        <v>5556</v>
      </c>
      <c r="J23" s="556">
        <v>3</v>
      </c>
      <c r="K23" s="556">
        <v>2</v>
      </c>
      <c r="L23" s="556">
        <v>2</v>
      </c>
      <c r="M23" s="557" t="s">
        <v>95</v>
      </c>
      <c r="N23" s="557" t="s">
        <v>96</v>
      </c>
      <c r="O23" s="558">
        <v>45231</v>
      </c>
      <c r="P23" s="517"/>
      <c r="Q23" s="174" t="s">
        <v>112</v>
      </c>
      <c r="R23" s="159">
        <v>3</v>
      </c>
      <c r="S23" s="177" t="s">
        <v>113</v>
      </c>
      <c r="T23" s="159">
        <v>3</v>
      </c>
      <c r="U23" s="177" t="s">
        <v>114</v>
      </c>
      <c r="V23" s="159">
        <v>3</v>
      </c>
    </row>
    <row r="24" spans="1:22" ht="46.5" x14ac:dyDescent="0.35">
      <c r="A24" s="59"/>
      <c r="B24" s="225" t="s">
        <v>115</v>
      </c>
      <c r="C24" s="211" t="str">
        <f>IF(ISBLANK('2 - Project Admin'!E31),"n/a",'2 - Project Admin'!E31)</f>
        <v xml:space="preserve">Public Realm </v>
      </c>
      <c r="D24" s="553">
        <v>44197</v>
      </c>
      <c r="E24" s="553">
        <v>45352</v>
      </c>
      <c r="F24" s="554" t="s">
        <v>5599</v>
      </c>
      <c r="G24" s="554" t="s">
        <v>6100</v>
      </c>
      <c r="H24" s="554" t="s">
        <v>18</v>
      </c>
      <c r="I24" s="555" t="s">
        <v>5556</v>
      </c>
      <c r="J24" s="556">
        <v>2</v>
      </c>
      <c r="K24" s="556">
        <v>2</v>
      </c>
      <c r="L24" s="556">
        <v>3</v>
      </c>
      <c r="M24" s="557" t="s">
        <v>95</v>
      </c>
      <c r="N24" s="557" t="s">
        <v>96</v>
      </c>
      <c r="O24" s="558">
        <v>45139</v>
      </c>
      <c r="P24" s="517"/>
      <c r="Q24" s="174" t="s">
        <v>116</v>
      </c>
      <c r="R24" s="160">
        <v>2</v>
      </c>
      <c r="S24" s="177" t="s">
        <v>117</v>
      </c>
      <c r="T24" s="160">
        <v>2</v>
      </c>
      <c r="U24" s="177" t="s">
        <v>118</v>
      </c>
      <c r="V24" s="160">
        <v>2</v>
      </c>
    </row>
    <row r="25" spans="1:22" ht="47" thickBot="1" x14ac:dyDescent="0.4">
      <c r="A25" s="59"/>
      <c r="B25" s="225" t="s">
        <v>119</v>
      </c>
      <c r="C25" s="211" t="str">
        <f>IF(ISBLANK('2 - Project Admin'!E32),"n/a",'2 - Project Admin'!E32)</f>
        <v/>
      </c>
      <c r="D25" s="553"/>
      <c r="E25" s="553"/>
      <c r="F25" s="554" t="s">
        <v>18</v>
      </c>
      <c r="G25" s="554" t="s">
        <v>18</v>
      </c>
      <c r="H25" s="554" t="s">
        <v>18</v>
      </c>
      <c r="I25" s="555" t="s">
        <v>18</v>
      </c>
      <c r="J25" s="556" t="s">
        <v>18</v>
      </c>
      <c r="K25" s="556" t="s">
        <v>18</v>
      </c>
      <c r="L25" s="556" t="s">
        <v>18</v>
      </c>
      <c r="M25" s="557"/>
      <c r="N25" s="557"/>
      <c r="O25" s="558"/>
      <c r="P25" s="517"/>
      <c r="Q25" s="176" t="s">
        <v>120</v>
      </c>
      <c r="R25" s="161">
        <v>1</v>
      </c>
      <c r="S25" s="179" t="s">
        <v>121</v>
      </c>
      <c r="T25" s="161">
        <v>1</v>
      </c>
      <c r="U25" s="176" t="s">
        <v>122</v>
      </c>
      <c r="V25" s="161">
        <v>1</v>
      </c>
    </row>
    <row r="26" spans="1:22" ht="31.5" customHeight="1" x14ac:dyDescent="0.35">
      <c r="A26" s="59"/>
      <c r="B26" s="225" t="s">
        <v>123</v>
      </c>
      <c r="C26" s="211" t="str">
        <f>IF(ISBLANK('2 - Project Admin'!E33),"n/a",'2 - Project Admin'!E33)</f>
        <v/>
      </c>
      <c r="D26" s="553"/>
      <c r="E26" s="553"/>
      <c r="F26" s="554" t="s">
        <v>18</v>
      </c>
      <c r="G26" s="554" t="s">
        <v>18</v>
      </c>
      <c r="H26" s="554" t="s">
        <v>18</v>
      </c>
      <c r="I26" s="555" t="s">
        <v>18</v>
      </c>
      <c r="J26" s="556" t="s">
        <v>18</v>
      </c>
      <c r="K26" s="556" t="s">
        <v>18</v>
      </c>
      <c r="L26" s="556" t="s">
        <v>18</v>
      </c>
      <c r="M26" s="557"/>
      <c r="N26" s="557"/>
      <c r="O26" s="558"/>
      <c r="P26" s="517"/>
    </row>
    <row r="27" spans="1:22" ht="31.5" customHeight="1" x14ac:dyDescent="0.35">
      <c r="A27" s="59"/>
      <c r="B27" s="225" t="s">
        <v>124</v>
      </c>
      <c r="C27" s="211" t="str">
        <f>IF(ISBLANK('2 - Project Admin'!E34),"n/a",'2 - Project Admin'!E34)</f>
        <v/>
      </c>
      <c r="D27" s="553"/>
      <c r="E27" s="553"/>
      <c r="F27" s="554" t="s">
        <v>18</v>
      </c>
      <c r="G27" s="554" t="s">
        <v>18</v>
      </c>
      <c r="H27" s="554" t="s">
        <v>18</v>
      </c>
      <c r="I27" s="555" t="s">
        <v>18</v>
      </c>
      <c r="J27" s="556" t="s">
        <v>18</v>
      </c>
      <c r="K27" s="556" t="s">
        <v>18</v>
      </c>
      <c r="L27" s="556" t="s">
        <v>18</v>
      </c>
      <c r="M27" s="557"/>
      <c r="N27" s="557"/>
      <c r="O27" s="558"/>
      <c r="P27" s="517"/>
    </row>
    <row r="28" spans="1:22" ht="31.5" customHeight="1" x14ac:dyDescent="0.35">
      <c r="A28" s="59"/>
      <c r="B28" s="225" t="s">
        <v>125</v>
      </c>
      <c r="C28" s="211" t="str">
        <f>IF(ISBLANK('2 - Project Admin'!E35),"n/a",'2 - Project Admin'!E35)</f>
        <v/>
      </c>
      <c r="D28" s="553"/>
      <c r="E28" s="553"/>
      <c r="F28" s="554" t="s">
        <v>18</v>
      </c>
      <c r="G28" s="554" t="s">
        <v>18</v>
      </c>
      <c r="H28" s="554" t="s">
        <v>18</v>
      </c>
      <c r="I28" s="555" t="s">
        <v>18</v>
      </c>
      <c r="J28" s="556" t="s">
        <v>18</v>
      </c>
      <c r="K28" s="556" t="s">
        <v>18</v>
      </c>
      <c r="L28" s="556" t="s">
        <v>18</v>
      </c>
      <c r="M28" s="557"/>
      <c r="N28" s="557"/>
      <c r="O28" s="558"/>
      <c r="P28" s="517"/>
    </row>
    <row r="29" spans="1:22" ht="31.5" customHeight="1" x14ac:dyDescent="0.35">
      <c r="A29" s="59"/>
      <c r="B29" s="225" t="s">
        <v>126</v>
      </c>
      <c r="C29" s="211" t="str">
        <f>IF(ISBLANK('2 - Project Admin'!E36),"n/a",'2 - Project Admin'!E36)</f>
        <v/>
      </c>
      <c r="D29" s="553"/>
      <c r="E29" s="553"/>
      <c r="F29" s="554" t="s">
        <v>18</v>
      </c>
      <c r="G29" s="554" t="s">
        <v>18</v>
      </c>
      <c r="H29" s="554" t="s">
        <v>18</v>
      </c>
      <c r="I29" s="555" t="s">
        <v>18</v>
      </c>
      <c r="J29" s="556" t="s">
        <v>18</v>
      </c>
      <c r="K29" s="556" t="s">
        <v>18</v>
      </c>
      <c r="L29" s="556" t="s">
        <v>18</v>
      </c>
      <c r="M29" s="557"/>
      <c r="N29" s="557"/>
      <c r="O29" s="558"/>
      <c r="P29" s="517"/>
    </row>
    <row r="30" spans="1:22" ht="31.5" customHeight="1" x14ac:dyDescent="0.35">
      <c r="A30" s="59"/>
      <c r="B30" s="225" t="s">
        <v>127</v>
      </c>
      <c r="C30" s="211" t="str">
        <f>IF(ISBLANK('2 - Project Admin'!E37),"n/a",'2 - Project Admin'!E37)</f>
        <v/>
      </c>
      <c r="D30" s="553"/>
      <c r="E30" s="553"/>
      <c r="F30" s="554" t="s">
        <v>18</v>
      </c>
      <c r="G30" s="554" t="s">
        <v>18</v>
      </c>
      <c r="H30" s="554" t="s">
        <v>18</v>
      </c>
      <c r="I30" s="555" t="s">
        <v>18</v>
      </c>
      <c r="J30" s="556" t="s">
        <v>18</v>
      </c>
      <c r="K30" s="556" t="s">
        <v>18</v>
      </c>
      <c r="L30" s="556" t="s">
        <v>18</v>
      </c>
      <c r="M30" s="557"/>
      <c r="N30" s="557"/>
      <c r="O30" s="558"/>
      <c r="P30" s="517"/>
    </row>
    <row r="31" spans="1:22" ht="31.5" customHeight="1" x14ac:dyDescent="0.35">
      <c r="A31" s="59"/>
      <c r="B31" s="225" t="s">
        <v>128</v>
      </c>
      <c r="C31" s="211" t="str">
        <f>IF(ISBLANK('2 - Project Admin'!E38),"n/a",'2 - Project Admin'!E38)</f>
        <v/>
      </c>
      <c r="D31" s="553"/>
      <c r="E31" s="553"/>
      <c r="F31" s="554" t="s">
        <v>18</v>
      </c>
      <c r="G31" s="554" t="s">
        <v>18</v>
      </c>
      <c r="H31" s="554" t="s">
        <v>18</v>
      </c>
      <c r="I31" s="555" t="s">
        <v>18</v>
      </c>
      <c r="J31" s="556" t="s">
        <v>18</v>
      </c>
      <c r="K31" s="556" t="s">
        <v>18</v>
      </c>
      <c r="L31" s="556" t="s">
        <v>18</v>
      </c>
      <c r="M31" s="557"/>
      <c r="N31" s="557"/>
      <c r="O31" s="558"/>
      <c r="P31" s="517"/>
    </row>
    <row r="32" spans="1:22" ht="31.5" customHeight="1" x14ac:dyDescent="0.35">
      <c r="A32" s="59"/>
      <c r="B32" s="225" t="s">
        <v>129</v>
      </c>
      <c r="C32" s="211" t="str">
        <f>IF(ISBLANK('2 - Project Admin'!E39),"n/a",'2 - Project Admin'!E39)</f>
        <v/>
      </c>
      <c r="D32" s="553"/>
      <c r="E32" s="553"/>
      <c r="F32" s="554" t="s">
        <v>18</v>
      </c>
      <c r="G32" s="554" t="s">
        <v>18</v>
      </c>
      <c r="H32" s="554" t="s">
        <v>18</v>
      </c>
      <c r="I32" s="555" t="s">
        <v>18</v>
      </c>
      <c r="J32" s="556" t="s">
        <v>18</v>
      </c>
      <c r="K32" s="556" t="s">
        <v>18</v>
      </c>
      <c r="L32" s="556" t="s">
        <v>18</v>
      </c>
      <c r="M32" s="557"/>
      <c r="N32" s="557"/>
      <c r="O32" s="558"/>
      <c r="P32" s="517"/>
    </row>
    <row r="33" spans="1:22" ht="31.5" customHeight="1" x14ac:dyDescent="0.35">
      <c r="A33" s="59"/>
      <c r="B33" s="225" t="s">
        <v>130</v>
      </c>
      <c r="C33" s="211" t="str">
        <f>IF(ISBLANK('2 - Project Admin'!E40),"n/a",'2 - Project Admin'!E40)</f>
        <v/>
      </c>
      <c r="D33" s="553"/>
      <c r="E33" s="553"/>
      <c r="F33" s="554" t="s">
        <v>18</v>
      </c>
      <c r="G33" s="554" t="s">
        <v>18</v>
      </c>
      <c r="H33" s="554" t="s">
        <v>18</v>
      </c>
      <c r="I33" s="555" t="s">
        <v>18</v>
      </c>
      <c r="J33" s="556" t="s">
        <v>18</v>
      </c>
      <c r="K33" s="556" t="s">
        <v>18</v>
      </c>
      <c r="L33" s="556" t="s">
        <v>18</v>
      </c>
      <c r="M33" s="557"/>
      <c r="N33" s="557"/>
      <c r="O33" s="558"/>
      <c r="P33" s="517"/>
    </row>
    <row r="34" spans="1:22" ht="31.5" customHeight="1" x14ac:dyDescent="0.35">
      <c r="A34" s="59"/>
      <c r="B34" s="225" t="s">
        <v>131</v>
      </c>
      <c r="C34" s="211" t="str">
        <f>IF(ISBLANK('2 - Project Admin'!E41),"n/a",'2 - Project Admin'!E41)</f>
        <v/>
      </c>
      <c r="D34" s="553"/>
      <c r="E34" s="553"/>
      <c r="F34" s="554" t="s">
        <v>18</v>
      </c>
      <c r="G34" s="554" t="s">
        <v>18</v>
      </c>
      <c r="H34" s="554" t="s">
        <v>18</v>
      </c>
      <c r="I34" s="555" t="s">
        <v>18</v>
      </c>
      <c r="J34" s="556" t="s">
        <v>18</v>
      </c>
      <c r="K34" s="556" t="s">
        <v>18</v>
      </c>
      <c r="L34" s="556" t="s">
        <v>18</v>
      </c>
      <c r="M34" s="557"/>
      <c r="N34" s="557"/>
      <c r="O34" s="558"/>
      <c r="P34" s="517"/>
    </row>
    <row r="35" spans="1:22" ht="31.5" customHeight="1" x14ac:dyDescent="0.35">
      <c r="A35" s="59"/>
      <c r="B35" s="225" t="s">
        <v>132</v>
      </c>
      <c r="C35" s="211" t="str">
        <f>IF(ISBLANK('2 - Project Admin'!E42),"n/a",'2 - Project Admin'!E42)</f>
        <v/>
      </c>
      <c r="D35" s="553"/>
      <c r="E35" s="553"/>
      <c r="F35" s="554" t="s">
        <v>18</v>
      </c>
      <c r="G35" s="554" t="s">
        <v>18</v>
      </c>
      <c r="H35" s="554" t="s">
        <v>18</v>
      </c>
      <c r="I35" s="555" t="s">
        <v>18</v>
      </c>
      <c r="J35" s="556" t="s">
        <v>18</v>
      </c>
      <c r="K35" s="556" t="s">
        <v>18</v>
      </c>
      <c r="L35" s="556" t="s">
        <v>18</v>
      </c>
      <c r="M35" s="557"/>
      <c r="N35" s="557"/>
      <c r="O35" s="558"/>
      <c r="P35" s="517"/>
    </row>
    <row r="36" spans="1:22" ht="31.5" customHeight="1" x14ac:dyDescent="0.35">
      <c r="A36" s="59"/>
      <c r="B36" s="225" t="s">
        <v>133</v>
      </c>
      <c r="C36" s="211" t="str">
        <f>IF(ISBLANK('2 - Project Admin'!E43),"n/a",'2 - Project Admin'!E43)</f>
        <v/>
      </c>
      <c r="D36" s="553"/>
      <c r="E36" s="553"/>
      <c r="F36" s="554" t="s">
        <v>18</v>
      </c>
      <c r="G36" s="554" t="s">
        <v>18</v>
      </c>
      <c r="H36" s="554" t="s">
        <v>18</v>
      </c>
      <c r="I36" s="555" t="s">
        <v>18</v>
      </c>
      <c r="J36" s="556" t="s">
        <v>18</v>
      </c>
      <c r="K36" s="556" t="s">
        <v>18</v>
      </c>
      <c r="L36" s="556" t="s">
        <v>18</v>
      </c>
      <c r="M36" s="557"/>
      <c r="N36" s="557"/>
      <c r="O36" s="558"/>
      <c r="P36" s="517"/>
    </row>
    <row r="37" spans="1:22" ht="31.5" customHeight="1" x14ac:dyDescent="0.35">
      <c r="A37" s="59"/>
      <c r="B37" s="225" t="s">
        <v>134</v>
      </c>
      <c r="C37" s="211" t="str">
        <f>IF(ISBLANK('2 - Project Admin'!E44),"n/a",'2 - Project Admin'!E44)</f>
        <v/>
      </c>
      <c r="D37" s="553"/>
      <c r="E37" s="553"/>
      <c r="F37" s="554" t="s">
        <v>18</v>
      </c>
      <c r="G37" s="554" t="s">
        <v>18</v>
      </c>
      <c r="H37" s="554" t="s">
        <v>18</v>
      </c>
      <c r="I37" s="555" t="s">
        <v>18</v>
      </c>
      <c r="J37" s="556" t="s">
        <v>18</v>
      </c>
      <c r="K37" s="556" t="s">
        <v>18</v>
      </c>
      <c r="L37" s="556" t="s">
        <v>18</v>
      </c>
      <c r="M37" s="557"/>
      <c r="N37" s="557"/>
      <c r="O37" s="558"/>
      <c r="P37" s="517"/>
    </row>
    <row r="38" spans="1:22" ht="31.5" customHeight="1" x14ac:dyDescent="0.35">
      <c r="A38" s="59"/>
      <c r="B38" s="225" t="s">
        <v>135</v>
      </c>
      <c r="C38" s="211" t="str">
        <f>IF(ISBLANK('2 - Project Admin'!E45),"n/a",'2 - Project Admin'!E45)</f>
        <v/>
      </c>
      <c r="D38" s="553"/>
      <c r="E38" s="553"/>
      <c r="F38" s="554" t="s">
        <v>18</v>
      </c>
      <c r="G38" s="554" t="s">
        <v>18</v>
      </c>
      <c r="H38" s="554" t="s">
        <v>18</v>
      </c>
      <c r="I38" s="555" t="s">
        <v>18</v>
      </c>
      <c r="J38" s="556" t="s">
        <v>18</v>
      </c>
      <c r="K38" s="556" t="s">
        <v>18</v>
      </c>
      <c r="L38" s="556" t="s">
        <v>18</v>
      </c>
      <c r="M38" s="557"/>
      <c r="N38" s="557"/>
      <c r="O38" s="558"/>
      <c r="P38" s="517"/>
    </row>
    <row r="39" spans="1:22" ht="31.5" customHeight="1" thickBot="1" x14ac:dyDescent="0.4">
      <c r="A39" s="59"/>
      <c r="B39" s="227" t="s">
        <v>136</v>
      </c>
      <c r="C39" s="533" t="str">
        <f>IF(ISBLANK('2 - Project Admin'!E46),"n/a",'2 - Project Admin'!E46)</f>
        <v/>
      </c>
      <c r="D39" s="559"/>
      <c r="E39" s="559"/>
      <c r="F39" s="560" t="s">
        <v>18</v>
      </c>
      <c r="G39" s="560" t="s">
        <v>18</v>
      </c>
      <c r="H39" s="560" t="s">
        <v>18</v>
      </c>
      <c r="I39" s="561" t="s">
        <v>18</v>
      </c>
      <c r="J39" s="562" t="s">
        <v>18</v>
      </c>
      <c r="K39" s="562" t="s">
        <v>18</v>
      </c>
      <c r="L39" s="562" t="s">
        <v>18</v>
      </c>
      <c r="M39" s="563"/>
      <c r="N39" s="563"/>
      <c r="O39" s="564"/>
      <c r="P39" s="517"/>
    </row>
    <row r="40" spans="1:22" ht="15.5" x14ac:dyDescent="0.35">
      <c r="A40" s="59"/>
    </row>
    <row r="41" spans="1:22" x14ac:dyDescent="0.35">
      <c r="B41" s="243" t="s">
        <v>10</v>
      </c>
      <c r="C41" s="243" t="s">
        <v>10</v>
      </c>
      <c r="D41" s="243" t="s">
        <v>10</v>
      </c>
      <c r="E41" s="243" t="s">
        <v>10</v>
      </c>
      <c r="F41" s="243" t="s">
        <v>10</v>
      </c>
      <c r="G41" s="243"/>
      <c r="H41" s="243"/>
      <c r="I41" s="243"/>
      <c r="J41" s="243" t="s">
        <v>10</v>
      </c>
      <c r="K41" s="243" t="s">
        <v>10</v>
      </c>
      <c r="L41" s="243" t="s">
        <v>10</v>
      </c>
      <c r="M41" s="243" t="s">
        <v>10</v>
      </c>
      <c r="N41" s="243" t="s">
        <v>10</v>
      </c>
      <c r="O41" s="243"/>
      <c r="P41" s="243"/>
      <c r="Q41" s="243" t="s">
        <v>10</v>
      </c>
      <c r="R41" s="243" t="s">
        <v>10</v>
      </c>
      <c r="S41" s="243" t="s">
        <v>10</v>
      </c>
      <c r="T41" s="243" t="s">
        <v>10</v>
      </c>
      <c r="U41" s="243" t="s">
        <v>10</v>
      </c>
      <c r="V41" s="243" t="s">
        <v>10</v>
      </c>
    </row>
  </sheetData>
  <sheetProtection algorithmName="SHA-512" hashValue="8TfiEMMSbhDGzxFu9ymjnXvLuNFfY9CQQ9Zdbd1Tsvlctsx0m3q8+BRY+QuDkH1X5TreGxNUla+YB8ZWoNyD1w==" saltValue="r3bU6TDHqa7SBFHSFzQo4A==" spinCount="100000" sheet="1"/>
  <protectedRanges>
    <protectedRange sqref="D20:O39" name="Section_B_1"/>
    <protectedRange sqref="D7:J11 D13" name="Section_A_1"/>
  </protectedRanges>
  <mergeCells count="14">
    <mergeCell ref="Q19:V19"/>
    <mergeCell ref="B3:N3"/>
    <mergeCell ref="O2:P2"/>
    <mergeCell ref="D13:J13"/>
    <mergeCell ref="D11:J11"/>
    <mergeCell ref="B2:L2"/>
    <mergeCell ref="D9:J9"/>
    <mergeCell ref="D8:J8"/>
    <mergeCell ref="D7:J7"/>
    <mergeCell ref="B5:J5"/>
    <mergeCell ref="D12:J12"/>
    <mergeCell ref="D10:J10"/>
    <mergeCell ref="J18:L18"/>
    <mergeCell ref="B16:O16"/>
  </mergeCells>
  <phoneticPr fontId="14" type="noConversion"/>
  <conditionalFormatting sqref="F20:H39">
    <cfRule type="expression" dxfId="1949" priority="6">
      <formula>$C$15="Not Applicable"</formula>
    </cfRule>
  </conditionalFormatting>
  <conditionalFormatting sqref="J20:M39">
    <cfRule type="cellIs" dxfId="1948" priority="7" operator="equal">
      <formula>5</formula>
    </cfRule>
    <cfRule type="cellIs" dxfId="1947" priority="8" operator="equal">
      <formula>4</formula>
    </cfRule>
    <cfRule type="cellIs" dxfId="1946" priority="9" operator="equal">
      <formula>3</formula>
    </cfRule>
    <cfRule type="cellIs" dxfId="1945" priority="10" operator="equal">
      <formula>1</formula>
    </cfRule>
    <cfRule type="cellIs" dxfId="1944" priority="11" operator="equal">
      <formula>2</formula>
    </cfRule>
  </conditionalFormatting>
  <conditionalFormatting sqref="P3:Q3 K4:Q4">
    <cfRule type="iconSet" priority="4256">
      <iconSet iconSet="3Symbols" showValue="0">
        <cfvo type="percent" val="0"/>
        <cfvo type="num" val="1"/>
        <cfvo type="num" val="2"/>
      </iconSet>
    </cfRule>
  </conditionalFormatting>
  <dataValidations count="3">
    <dataValidation allowBlank="1" showInputMessage="1" showErrorMessage="1" error="Please enter a valid date in the following format:_x000a_mmm-yy" sqref="I19:L19 D19:E19" xr:uid="{1F8E5761-5B74-40CD-A783-7883A4092BBB}"/>
    <dataValidation type="list" allowBlank="1" showInputMessage="1" showErrorMessage="1" sqref="G20:G39" xr:uid="{6684A42B-F31D-4263-A626-20292F2DD077}">
      <formula1>"&lt; Select &gt;, 1. Not yet started, 2. Ongoing - on track, 3. Ongoing - delayed, 4. Completed, 5. Other"</formula1>
    </dataValidation>
    <dataValidation type="date" allowBlank="1" showInputMessage="1" showErrorMessage="1" sqref="D20:E39 O20:O39" xr:uid="{A7A0F521-641E-4A02-8055-CC744004B11E}">
      <formula1>42005</formula1>
      <formula2>47484</formula2>
    </dataValidation>
  </dataValidations>
  <hyperlinks>
    <hyperlink ref="O2:P2" location="'1 - Start Here'!B27" display="Click here to go to the explanatory notes for the Status Indicators" xr:uid="{35994766-EAFF-40D6-B4AD-0C03ECF8F6B8}"/>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757" id="{1B083E8D-4EC7-4644-94C8-BE28B3217C3B}">
            <x14:iconSet showValue="0" custom="1">
              <x14:cfvo type="percent">
                <xm:f>0</xm:f>
              </x14:cfvo>
              <x14:cfvo type="num">
                <xm:f>0</xm:f>
              </x14:cfvo>
              <x14:cfvo type="num">
                <xm:f>1</xm:f>
              </x14:cfvo>
              <x14:cfIcon iconSet="3TrafficLights1" iconId="2"/>
              <x14:cfIcon iconSet="3TrafficLights1" iconId="2"/>
              <x14:cfIcon iconSet="3Signs" iconId="0"/>
            </x14:iconSet>
          </x14:cfRule>
          <xm:sqref>A6:A13</xm:sqref>
        </x14:conditionalFormatting>
        <x14:conditionalFormatting xmlns:xm="http://schemas.microsoft.com/office/excel/2006/main">
          <x14:cfRule type="iconSet" priority="756" id="{27E948E8-3B43-4D07-9E15-BD56DF1F5705}">
            <x14:iconSet showValue="0" custom="1">
              <x14:cfvo type="percent">
                <xm:f>0</xm:f>
              </x14:cfvo>
              <x14:cfvo type="num">
                <xm:f>0</xm:f>
              </x14:cfvo>
              <x14:cfvo type="num">
                <xm:f>1</xm:f>
              </x14:cfvo>
              <x14:cfIcon iconSet="3TrafficLights1" iconId="2"/>
              <x14:cfIcon iconSet="3TrafficLights1" iconId="2"/>
              <x14:cfIcon iconSet="3Signs" iconId="0"/>
            </x14:iconSet>
          </x14:cfRule>
          <xm:sqref>A20:A40</xm:sqref>
        </x14:conditionalFormatting>
        <x14:conditionalFormatting xmlns:xm="http://schemas.microsoft.com/office/excel/2006/main">
          <x14:cfRule type="iconSet" priority="4259" id="{BF3EF5B9-ECEC-4F65-8839-D16C25F2F61B}">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N2:O2</xm:sqref>
        </x14:conditionalFormatting>
      </x14:conditionalFormattings>
    </ext>
    <ext xmlns:x14="http://schemas.microsoft.com/office/spreadsheetml/2009/9/main" uri="{CCE6A557-97BC-4b89-ADB6-D9C93CAAB3DF}">
      <x14:dataValidations xmlns:xm="http://schemas.microsoft.com/office/excel/2006/main" count="4">
        <x14:dataValidation type="list" allowBlank="1" showInputMessage="1" showErrorMessage="1" xr:uid="{A80B1C99-08E6-4C23-B554-BD49E58CFC1D}">
          <x14:formula1>
            <xm:f>'Data validation'!$N$4:$N$9</xm:f>
          </x14:formula1>
          <xm:sqref>J20:L39</xm:sqref>
        </x14:dataValidation>
        <x14:dataValidation type="list" allowBlank="1" showInputMessage="1" showErrorMessage="1" xr:uid="{028B3F91-0511-4A26-B1EC-4C45C0014E62}">
          <x14:formula1>
            <xm:f>'Data validation'!$Q$4:$Q$8</xm:f>
          </x14:formula1>
          <xm:sqref>I20:I39</xm:sqref>
        </x14:dataValidation>
        <x14:dataValidation type="list" allowBlank="1" showInputMessage="1" showErrorMessage="1" xr:uid="{18A190C3-6584-4CC7-A9E2-4565CB7E83D9}">
          <x14:formula1>
            <xm:f>'Data validation'!$O$4:$O$9</xm:f>
          </x14:formula1>
          <xm:sqref>F20:F39</xm:sqref>
        </x14:dataValidation>
        <x14:dataValidation type="list" allowBlank="1" showInputMessage="1" showErrorMessage="1" xr:uid="{1600367D-6500-4F22-AA32-772A5BF07B51}">
          <x14:formula1>
            <xm:f>'Data validation'!$P$4:$P$12</xm:f>
          </x14:formula1>
          <xm:sqref>H20:H39</xm:sqref>
        </x14:dataValidation>
      </x14:dataValidations>
    </ext>
  </extLst>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07F8A8F-82E3-4F3A-9DBD-BF356230E1A9}">
  <sheetPr codeName="Sheet4">
    <tabColor theme="9"/>
  </sheetPr>
  <dimension ref="A1:AN604"/>
  <sheetViews>
    <sheetView showGridLines="0" topLeftCell="A3" zoomScale="70" zoomScaleNormal="70" workbookViewId="0">
      <selection activeCell="T142" sqref="T142"/>
    </sheetView>
  </sheetViews>
  <sheetFormatPr defaultColWidth="8.54296875" defaultRowHeight="13" outlineLevelRow="1" x14ac:dyDescent="0.3"/>
  <cols>
    <col min="1" max="1" width="3.54296875" style="18" customWidth="1"/>
    <col min="2" max="2" width="7.1796875" style="18" customWidth="1"/>
    <col min="3" max="3" width="45.54296875" style="18" customWidth="1"/>
    <col min="4" max="4" width="50" style="18" customWidth="1"/>
    <col min="5" max="5" width="53.54296875" style="18" customWidth="1"/>
    <col min="6" max="6" width="15.54296875" style="18" customWidth="1"/>
    <col min="7" max="8" width="17" style="18" customWidth="1"/>
    <col min="9" max="9" width="15.54296875" style="18" customWidth="1"/>
    <col min="10" max="11" width="16" style="18" customWidth="1"/>
    <col min="12" max="12" width="15.54296875" style="18" customWidth="1"/>
    <col min="13" max="14" width="17.453125" style="18" customWidth="1"/>
    <col min="15" max="15" width="15.54296875" style="18" customWidth="1"/>
    <col min="16" max="17" width="18.453125" style="18" customWidth="1"/>
    <col min="18" max="18" width="15.54296875" style="18" customWidth="1"/>
    <col min="19" max="20" width="17.1796875" style="18" customWidth="1"/>
    <col min="21" max="21" width="15.54296875" style="18" customWidth="1"/>
    <col min="22" max="23" width="17.54296875" style="18" customWidth="1"/>
    <col min="24" max="24" width="13.453125" style="18" customWidth="1"/>
    <col min="25" max="25" width="12.54296875" style="18" customWidth="1"/>
    <col min="26" max="26" width="12.453125" style="18" customWidth="1"/>
    <col min="27" max="27" width="13.54296875" style="18" customWidth="1"/>
    <col min="28" max="28" width="8.54296875" style="18"/>
    <col min="29" max="32" width="12.453125" style="18" customWidth="1"/>
    <col min="33" max="33" width="8.54296875" style="18"/>
    <col min="34" max="37" width="12.81640625" style="18" customWidth="1"/>
    <col min="38" max="16384" width="8.54296875" style="18"/>
  </cols>
  <sheetData>
    <row r="1" spans="2:26" ht="25.4" customHeight="1" thickBot="1" x14ac:dyDescent="0.35"/>
    <row r="2" spans="2:26" s="39" customFormat="1" ht="20.5" thickBot="1" x14ac:dyDescent="0.3">
      <c r="C2" s="708" t="s">
        <v>137</v>
      </c>
      <c r="D2" s="709"/>
      <c r="E2" s="709"/>
      <c r="F2" s="709"/>
      <c r="G2" s="709"/>
      <c r="H2" s="709"/>
      <c r="I2" s="709"/>
      <c r="J2" s="709"/>
      <c r="K2" s="709"/>
      <c r="L2" s="709"/>
      <c r="M2" s="689"/>
      <c r="N2" s="689"/>
      <c r="O2" s="185">
        <f>SUM(B9:B20)+B33+B61+B89+B117+B145+B173+B201+B229+B257+B285+B313+B341+B369+B397+B425+B453+B481+B509+B537+B565</f>
        <v>1</v>
      </c>
      <c r="P2" s="583" t="s">
        <v>12</v>
      </c>
      <c r="Q2" s="603"/>
      <c r="R2" s="603"/>
      <c r="S2" s="603"/>
      <c r="W2" s="182"/>
      <c r="X2" s="182"/>
    </row>
    <row r="3" spans="2:26" ht="343.5" customHeight="1" thickBot="1" x14ac:dyDescent="0.35">
      <c r="C3" s="594" t="s">
        <v>138</v>
      </c>
      <c r="D3" s="595"/>
      <c r="E3" s="595"/>
      <c r="F3" s="595"/>
      <c r="G3" s="595"/>
      <c r="H3" s="595"/>
      <c r="I3" s="595"/>
      <c r="J3" s="595"/>
      <c r="K3" s="595"/>
      <c r="L3" s="595"/>
      <c r="M3" s="595"/>
      <c r="N3" s="595"/>
      <c r="O3" s="596"/>
      <c r="P3" s="191"/>
      <c r="Q3" s="191"/>
      <c r="R3" s="191"/>
      <c r="S3" s="184"/>
      <c r="T3" s="184"/>
      <c r="U3" s="183"/>
      <c r="V3" s="183"/>
      <c r="W3" s="183"/>
      <c r="X3" s="181"/>
    </row>
    <row r="4" spans="2:26" ht="15" customHeight="1" x14ac:dyDescent="0.3">
      <c r="C4" s="58"/>
      <c r="D4" s="58"/>
      <c r="E4" s="58"/>
      <c r="F4" s="58"/>
      <c r="G4" s="58"/>
      <c r="H4" s="58"/>
      <c r="I4" s="58"/>
      <c r="J4" s="58"/>
      <c r="K4" s="58"/>
      <c r="L4" s="58"/>
      <c r="M4" s="58"/>
      <c r="N4" s="58"/>
      <c r="O4" s="58"/>
      <c r="P4" s="58"/>
      <c r="Q4" s="58"/>
      <c r="R4" s="58"/>
      <c r="S4" s="58"/>
      <c r="T4" s="58"/>
      <c r="U4" s="58"/>
      <c r="V4" s="58"/>
      <c r="W4" s="58"/>
      <c r="X4" s="58"/>
    </row>
    <row r="5" spans="2:26" ht="20" x14ac:dyDescent="0.4">
      <c r="C5" s="687" t="str">
        <f>CONCATENATE("You are reporting for the period: ",IF('1 - Start Here'!B6='Reference Data'!F4," ",'1 - Start Here'!B6))</f>
        <v>You are reporting for the period: 1 April 2023 to 30 September 2023</v>
      </c>
      <c r="D5" s="687"/>
      <c r="E5" s="687"/>
      <c r="G5" s="698" t="str">
        <f>IF(C5="You are reporting for the period:  ", "&lt;&lt;&lt; Please select a reporting period on the 'Start Here' page","")</f>
        <v/>
      </c>
      <c r="H5" s="698"/>
      <c r="I5" s="698"/>
      <c r="J5" s="698"/>
      <c r="K5" s="698"/>
      <c r="L5" s="698"/>
      <c r="M5" s="79">
        <f>IF(G5="",0,1)</f>
        <v>0</v>
      </c>
    </row>
    <row r="6" spans="2:26" ht="20" x14ac:dyDescent="0.4">
      <c r="C6" s="81"/>
      <c r="G6" s="82"/>
      <c r="H6" s="82"/>
      <c r="I6" s="82"/>
      <c r="J6" s="82"/>
      <c r="K6" s="82"/>
      <c r="L6" s="82"/>
      <c r="M6" s="79"/>
    </row>
    <row r="7" spans="2:26" ht="20.25" customHeight="1" x14ac:dyDescent="0.4">
      <c r="C7" s="688" t="s">
        <v>139</v>
      </c>
      <c r="D7" s="688"/>
      <c r="E7" s="688"/>
      <c r="G7" s="82"/>
      <c r="H7" s="82"/>
      <c r="I7" s="82"/>
      <c r="J7" s="82"/>
      <c r="K7" s="82"/>
      <c r="L7" s="82"/>
      <c r="M7" s="79"/>
      <c r="U7" s="164"/>
      <c r="V7" s="164"/>
      <c r="W7" s="163"/>
      <c r="X7" s="163"/>
      <c r="Y7" s="24"/>
    </row>
    <row r="8" spans="2:26" ht="20" x14ac:dyDescent="0.4">
      <c r="C8" s="162"/>
      <c r="G8" s="82"/>
      <c r="H8" s="82"/>
      <c r="I8" s="82"/>
      <c r="J8" s="82"/>
      <c r="K8" s="82"/>
      <c r="L8" s="82"/>
      <c r="M8" s="79"/>
      <c r="U8" s="164"/>
      <c r="V8" s="164"/>
      <c r="W8" s="163"/>
      <c r="X8" s="163"/>
      <c r="Y8" s="24"/>
    </row>
    <row r="9" spans="2:26" ht="43.5" customHeight="1" x14ac:dyDescent="0.4">
      <c r="B9" s="59">
        <f>IF(E9='Data validation'!$B$5,0,1)</f>
        <v>1</v>
      </c>
      <c r="C9" s="700" t="s">
        <v>140</v>
      </c>
      <c r="D9" s="691"/>
      <c r="E9" s="219" t="s">
        <v>18</v>
      </c>
      <c r="G9" s="82"/>
      <c r="H9" s="82"/>
      <c r="I9" s="82"/>
      <c r="J9" s="82"/>
      <c r="K9" s="82"/>
      <c r="L9" s="82"/>
      <c r="M9" s="79"/>
      <c r="U9" s="164"/>
      <c r="V9" s="164"/>
      <c r="W9" s="163"/>
      <c r="X9" s="163"/>
      <c r="Y9" s="24"/>
    </row>
    <row r="10" spans="2:26" s="41" customFormat="1" ht="20" x14ac:dyDescent="0.4">
      <c r="C10" s="164"/>
      <c r="D10" s="164"/>
      <c r="E10" s="168"/>
      <c r="G10" s="166"/>
      <c r="H10" s="166"/>
      <c r="I10" s="166"/>
      <c r="J10" s="166"/>
      <c r="K10" s="166"/>
      <c r="L10" s="166"/>
      <c r="M10" s="167"/>
      <c r="U10" s="164"/>
      <c r="V10" s="164"/>
      <c r="W10" s="168"/>
      <c r="X10" s="168"/>
      <c r="Y10" s="165"/>
    </row>
    <row r="11" spans="2:26" s="41" customFormat="1" ht="20" x14ac:dyDescent="0.4">
      <c r="C11" s="164"/>
      <c r="D11" s="164"/>
      <c r="E11" s="168"/>
      <c r="G11" s="166"/>
      <c r="H11" s="166"/>
      <c r="I11" s="166"/>
      <c r="J11" s="166"/>
      <c r="K11" s="166"/>
      <c r="L11" s="166"/>
      <c r="M11" s="167"/>
      <c r="U11" s="164"/>
      <c r="V11" s="164"/>
      <c r="W11" s="168"/>
      <c r="X11" s="168"/>
      <c r="Y11" s="165"/>
    </row>
    <row r="12" spans="2:26" s="41" customFormat="1" ht="20.25" customHeight="1" x14ac:dyDescent="0.3">
      <c r="C12" s="688" t="s">
        <v>141</v>
      </c>
      <c r="D12" s="688"/>
      <c r="E12" s="688"/>
      <c r="F12" s="688"/>
      <c r="G12" s="688"/>
      <c r="H12" s="688"/>
      <c r="I12" s="688"/>
      <c r="J12" s="688"/>
      <c r="K12" s="688"/>
      <c r="L12" s="688"/>
      <c r="M12" s="688"/>
      <c r="N12" s="688"/>
      <c r="O12" s="688"/>
      <c r="P12" s="688"/>
      <c r="Q12" s="688"/>
      <c r="R12" s="688"/>
      <c r="S12" s="688"/>
      <c r="T12" s="688"/>
      <c r="U12" s="688"/>
      <c r="V12" s="688"/>
      <c r="W12" s="688"/>
      <c r="X12" s="688"/>
      <c r="Y12" s="688"/>
      <c r="Z12" s="688"/>
    </row>
    <row r="13" spans="2:26" s="41" customFormat="1" ht="20.5" thickBot="1" x14ac:dyDescent="0.45">
      <c r="C13" s="164"/>
      <c r="D13" s="164"/>
      <c r="E13" s="168"/>
      <c r="G13" s="166"/>
      <c r="H13" s="166"/>
      <c r="I13" s="166"/>
      <c r="J13" s="166"/>
      <c r="K13" s="166"/>
      <c r="L13" s="166"/>
      <c r="M13" s="167"/>
      <c r="U13" s="164"/>
      <c r="V13" s="164"/>
      <c r="W13" s="168"/>
      <c r="X13" s="168"/>
      <c r="Y13" s="165"/>
    </row>
    <row r="14" spans="2:26" s="41" customFormat="1" ht="77.25" customHeight="1" thickBot="1" x14ac:dyDescent="0.35">
      <c r="C14" s="728" t="s">
        <v>142</v>
      </c>
      <c r="D14" s="729"/>
      <c r="E14" s="246" t="s">
        <v>143</v>
      </c>
      <c r="F14" s="585" t="s">
        <v>144</v>
      </c>
      <c r="G14" s="591"/>
      <c r="H14" s="586"/>
      <c r="I14" s="751" t="s">
        <v>145</v>
      </c>
      <c r="J14" s="752"/>
      <c r="K14" s="752"/>
      <c r="L14" s="753"/>
      <c r="M14" s="739" t="s">
        <v>146</v>
      </c>
      <c r="N14" s="740"/>
      <c r="O14" s="740"/>
      <c r="P14" s="741"/>
      <c r="U14" s="164"/>
      <c r="V14" s="164"/>
      <c r="W14" s="168"/>
      <c r="X14" s="168"/>
      <c r="Y14" s="165"/>
    </row>
    <row r="15" spans="2:26" s="41" customFormat="1" ht="42" customHeight="1" thickBot="1" x14ac:dyDescent="0.35">
      <c r="B15" s="59"/>
      <c r="C15" s="747" t="s">
        <v>147</v>
      </c>
      <c r="D15" s="748"/>
      <c r="E15" s="749" t="s">
        <v>18</v>
      </c>
      <c r="F15" s="750"/>
      <c r="G15" s="750"/>
      <c r="H15" s="750"/>
      <c r="I15" s="750"/>
      <c r="J15" s="750"/>
      <c r="K15" s="750"/>
      <c r="L15" s="750"/>
      <c r="M15" s="736" t="str">
        <f>IF(E15='Data validation'!$B$6,"Given your answer, you only need to complete this table on this tab","")</f>
        <v/>
      </c>
      <c r="N15" s="737"/>
      <c r="O15" s="737"/>
      <c r="P15" s="738"/>
      <c r="U15" s="164"/>
      <c r="V15" s="164"/>
      <c r="W15" s="168"/>
      <c r="X15" s="168"/>
      <c r="Y15" s="165"/>
    </row>
    <row r="16" spans="2:26" s="41" customFormat="1" ht="30" customHeight="1" x14ac:dyDescent="0.3">
      <c r="B16" s="59"/>
      <c r="C16" s="690" t="s">
        <v>148</v>
      </c>
      <c r="D16" s="691"/>
      <c r="E16" s="410"/>
      <c r="F16" s="704"/>
      <c r="G16" s="705"/>
      <c r="H16" s="706"/>
      <c r="I16" s="742"/>
      <c r="J16" s="743"/>
      <c r="K16" s="743"/>
      <c r="L16" s="744"/>
      <c r="M16" s="733"/>
      <c r="N16" s="734"/>
      <c r="O16" s="734"/>
      <c r="P16" s="735"/>
      <c r="U16" s="164"/>
      <c r="V16" s="164"/>
      <c r="W16" s="168"/>
      <c r="X16" s="168"/>
      <c r="Y16" s="165"/>
    </row>
    <row r="17" spans="2:26" s="41" customFormat="1" ht="30" customHeight="1" x14ac:dyDescent="0.3">
      <c r="B17" s="59"/>
      <c r="C17" s="690" t="s">
        <v>149</v>
      </c>
      <c r="D17" s="691"/>
      <c r="E17" s="411" t="s">
        <v>18</v>
      </c>
      <c r="F17" s="701" t="s">
        <v>18</v>
      </c>
      <c r="G17" s="702"/>
      <c r="H17" s="703"/>
      <c r="I17" s="713" t="s">
        <v>18</v>
      </c>
      <c r="J17" s="714"/>
      <c r="K17" s="714"/>
      <c r="L17" s="715"/>
      <c r="M17" s="733"/>
      <c r="N17" s="734"/>
      <c r="O17" s="734"/>
      <c r="P17" s="735"/>
      <c r="U17" s="164"/>
      <c r="V17" s="164"/>
      <c r="W17" s="168"/>
      <c r="X17" s="168"/>
      <c r="Y17" s="165"/>
    </row>
    <row r="18" spans="2:26" s="41" customFormat="1" ht="75" customHeight="1" x14ac:dyDescent="0.3">
      <c r="B18" s="59"/>
      <c r="C18" s="690" t="s">
        <v>150</v>
      </c>
      <c r="D18" s="691"/>
      <c r="E18" s="413"/>
      <c r="F18" s="701"/>
      <c r="G18" s="702"/>
      <c r="H18" s="703"/>
      <c r="I18" s="713"/>
      <c r="J18" s="714"/>
      <c r="K18" s="714"/>
      <c r="L18" s="715"/>
      <c r="M18" s="733"/>
      <c r="N18" s="734"/>
      <c r="O18" s="734"/>
      <c r="P18" s="735"/>
      <c r="U18" s="164"/>
      <c r="V18" s="164"/>
      <c r="W18" s="168"/>
      <c r="X18" s="168"/>
      <c r="Y18" s="165"/>
    </row>
    <row r="19" spans="2:26" s="41" customFormat="1" ht="53.25" customHeight="1" x14ac:dyDescent="0.3">
      <c r="B19" s="59"/>
      <c r="C19" s="690" t="s">
        <v>151</v>
      </c>
      <c r="D19" s="691"/>
      <c r="E19" s="411" t="s">
        <v>18</v>
      </c>
      <c r="F19" s="701" t="s">
        <v>18</v>
      </c>
      <c r="G19" s="702"/>
      <c r="H19" s="703"/>
      <c r="I19" s="713" t="s">
        <v>18</v>
      </c>
      <c r="J19" s="714"/>
      <c r="K19" s="714"/>
      <c r="L19" s="715"/>
      <c r="M19" s="733" t="str">
        <f>IF(OR(E19='Data validation'!$S$6,E19='Data validation'!$S$7),"Given your answer on the 5% CDEL Pre-Payment, please ensure you detail this spend in the project tables below","")</f>
        <v/>
      </c>
      <c r="N19" s="734"/>
      <c r="O19" s="734"/>
      <c r="P19" s="735"/>
      <c r="U19" s="164"/>
      <c r="V19" s="164"/>
      <c r="W19" s="168"/>
      <c r="X19" s="168"/>
      <c r="Y19" s="165"/>
    </row>
    <row r="20" spans="2:26" s="41" customFormat="1" ht="75" customHeight="1" thickBot="1" x14ac:dyDescent="0.35">
      <c r="B20" s="59"/>
      <c r="C20" s="745" t="s">
        <v>152</v>
      </c>
      <c r="D20" s="746"/>
      <c r="E20" s="412"/>
      <c r="F20" s="725"/>
      <c r="G20" s="726"/>
      <c r="H20" s="727"/>
      <c r="I20" s="716"/>
      <c r="J20" s="717"/>
      <c r="K20" s="717"/>
      <c r="L20" s="718"/>
      <c r="M20" s="730"/>
      <c r="N20" s="731"/>
      <c r="O20" s="731"/>
      <c r="P20" s="732"/>
      <c r="U20" s="164"/>
      <c r="V20" s="164"/>
      <c r="W20" s="168"/>
      <c r="X20" s="168"/>
      <c r="Y20" s="165"/>
    </row>
    <row r="21" spans="2:26" s="41" customFormat="1" ht="20.5" thickBot="1" x14ac:dyDescent="0.45">
      <c r="C21" s="164"/>
      <c r="D21" s="164"/>
      <c r="E21" s="168"/>
      <c r="G21" s="166"/>
      <c r="H21" s="166"/>
      <c r="I21" s="166"/>
      <c r="J21" s="166"/>
      <c r="K21" s="166"/>
      <c r="L21" s="166"/>
      <c r="M21" s="167"/>
      <c r="U21" s="164"/>
      <c r="V21" s="164"/>
      <c r="W21" s="168"/>
      <c r="X21" s="168"/>
      <c r="Y21" s="165"/>
    </row>
    <row r="22" spans="2:26" s="2" customFormat="1" ht="20.25" hidden="1" customHeight="1" thickBot="1" x14ac:dyDescent="0.4">
      <c r="H22" s="201" t="s">
        <v>153</v>
      </c>
      <c r="I22" s="201"/>
      <c r="J22" s="201"/>
      <c r="K22" s="202">
        <v>44652</v>
      </c>
      <c r="L22" s="201"/>
      <c r="M22" s="202">
        <v>44835</v>
      </c>
      <c r="N22" s="202">
        <v>45017</v>
      </c>
      <c r="O22" s="201"/>
      <c r="P22" s="202">
        <v>45200</v>
      </c>
      <c r="Q22" s="202">
        <v>45383</v>
      </c>
      <c r="R22" s="201"/>
      <c r="S22" s="202">
        <v>45566</v>
      </c>
      <c r="T22" s="202">
        <v>45748</v>
      </c>
      <c r="U22" s="201"/>
      <c r="V22" s="202">
        <v>45931</v>
      </c>
      <c r="W22" s="202">
        <v>46113</v>
      </c>
      <c r="X22" s="200"/>
      <c r="Y22" s="200"/>
      <c r="Z22" s="200"/>
    </row>
    <row r="23" spans="2:26" s="41" customFormat="1" ht="18" customHeight="1" x14ac:dyDescent="0.3">
      <c r="C23" s="692" t="s">
        <v>154</v>
      </c>
      <c r="D23" s="693"/>
      <c r="E23" s="694"/>
      <c r="F23" s="621" t="s">
        <v>155</v>
      </c>
      <c r="G23" s="658" t="s">
        <v>156</v>
      </c>
      <c r="H23" s="659"/>
      <c r="I23" s="660"/>
      <c r="J23" s="658" t="s">
        <v>157</v>
      </c>
      <c r="K23" s="659"/>
      <c r="L23" s="660"/>
      <c r="M23" s="658" t="s">
        <v>158</v>
      </c>
      <c r="N23" s="659"/>
      <c r="O23" s="660"/>
      <c r="P23" s="658" t="s">
        <v>159</v>
      </c>
      <c r="Q23" s="659"/>
      <c r="R23" s="660"/>
      <c r="S23" s="658" t="s">
        <v>160</v>
      </c>
      <c r="T23" s="659"/>
      <c r="U23" s="660"/>
      <c r="V23" s="658" t="s">
        <v>161</v>
      </c>
      <c r="W23" s="659"/>
      <c r="X23" s="660"/>
      <c r="Y23" s="621" t="s">
        <v>162</v>
      </c>
      <c r="Z23" s="661" t="s">
        <v>163</v>
      </c>
    </row>
    <row r="24" spans="2:26" s="41" customFormat="1" ht="16" thickBot="1" x14ac:dyDescent="0.35">
      <c r="C24" s="695"/>
      <c r="D24" s="696"/>
      <c r="E24" s="697"/>
      <c r="F24" s="622"/>
      <c r="G24" s="195" t="s">
        <v>164</v>
      </c>
      <c r="H24" s="196" t="s">
        <v>165</v>
      </c>
      <c r="I24" s="664" t="s">
        <v>166</v>
      </c>
      <c r="J24" s="195" t="s">
        <v>164</v>
      </c>
      <c r="K24" s="196" t="s">
        <v>165</v>
      </c>
      <c r="L24" s="664" t="s">
        <v>166</v>
      </c>
      <c r="M24" s="195" t="s">
        <v>164</v>
      </c>
      <c r="N24" s="196" t="s">
        <v>165</v>
      </c>
      <c r="O24" s="664" t="s">
        <v>166</v>
      </c>
      <c r="P24" s="195" t="s">
        <v>164</v>
      </c>
      <c r="Q24" s="196" t="s">
        <v>165</v>
      </c>
      <c r="R24" s="664" t="s">
        <v>166</v>
      </c>
      <c r="S24" s="195" t="s">
        <v>164</v>
      </c>
      <c r="T24" s="196" t="s">
        <v>165</v>
      </c>
      <c r="U24" s="664" t="s">
        <v>166</v>
      </c>
      <c r="V24" s="195" t="s">
        <v>164</v>
      </c>
      <c r="W24" s="196" t="s">
        <v>165</v>
      </c>
      <c r="X24" s="664" t="s">
        <v>166</v>
      </c>
      <c r="Y24" s="622"/>
      <c r="Z24" s="699"/>
    </row>
    <row r="25" spans="2:26" s="41" customFormat="1" ht="15.75" customHeight="1" thickBot="1" x14ac:dyDescent="0.35">
      <c r="C25" s="695"/>
      <c r="D25" s="696"/>
      <c r="E25" s="697"/>
      <c r="F25" s="623"/>
      <c r="G25" s="289" t="s">
        <v>167</v>
      </c>
      <c r="H25" s="289" t="s">
        <v>167</v>
      </c>
      <c r="I25" s="622"/>
      <c r="J25" s="289" t="s">
        <v>167</v>
      </c>
      <c r="K25" s="289" t="str">
        <f>IF(INDEX('Reference Data'!$G$5:$G$18,MATCH('Reference Data'!$C$4,'Reference Data'!$F$5:$F$21,0),1)&gt;=K$22,"Actual","Forecast")</f>
        <v>Actual</v>
      </c>
      <c r="L25" s="622"/>
      <c r="M25" s="289" t="str">
        <f>IF(INDEX('Reference Data'!$G$5:$G$18,MATCH('Reference Data'!$C$4,'Reference Data'!$F$5:$F$21,0),1)&gt;=M$22,"Actual","Forecast")</f>
        <v>Actual</v>
      </c>
      <c r="N25" s="289" t="str">
        <f>IF(INDEX('Reference Data'!$G$5:$G$18,MATCH('Reference Data'!$C$4,'Reference Data'!$F$5:$F$21,0),1)&gt;=N$22,"Actual","Forecast")</f>
        <v>Actual</v>
      </c>
      <c r="O25" s="622"/>
      <c r="P25" s="289" t="str">
        <f>IF(INDEX('Reference Data'!$G$5:$G$18,MATCH('Reference Data'!$C$4,'Reference Data'!$F$5:$F$21,0),1)&gt;=P$22,"Actual","Forecast")</f>
        <v>Actual</v>
      </c>
      <c r="Q25" s="289" t="str">
        <f>IF(INDEX('Reference Data'!$G$5:$G$18,MATCH('Reference Data'!$C$4,'Reference Data'!$F$5:$F$21,0),1)&gt;=Q$22,"Actual","Forecast")</f>
        <v>Forecast</v>
      </c>
      <c r="R25" s="622"/>
      <c r="S25" s="289" t="str">
        <f>IF(INDEX('Reference Data'!$G$5:$G$18,MATCH('Reference Data'!$C$4,'Reference Data'!$F$5:$F$21,0),1)&gt;=S$22,"Actual","Forecast")</f>
        <v>Forecast</v>
      </c>
      <c r="T25" s="289" t="str">
        <f>IF(INDEX('Reference Data'!$G$5:$G$18,MATCH('Reference Data'!$C$4,'Reference Data'!$F$5:$F$21,0),1)&gt;=T$22,"Actual","Forecast")</f>
        <v>Forecast</v>
      </c>
      <c r="U25" s="622"/>
      <c r="V25" s="289" t="str">
        <f>IF(INDEX('Reference Data'!$G$5:$G$18,MATCH('Reference Data'!$C$4,'Reference Data'!$F$5:$F$21,0),1)&gt;=V$22,"Actual","Forecast")</f>
        <v>Forecast</v>
      </c>
      <c r="W25" s="289" t="str">
        <f>IF(INDEX('Reference Data'!$G$5:$G$18,MATCH('Reference Data'!$C$4,'Reference Data'!$F$5:$F$21,0),1)&gt;=W$22,"Actual","Forecast")</f>
        <v>Forecast</v>
      </c>
      <c r="X25" s="622"/>
      <c r="Y25" s="622"/>
      <c r="Z25" s="699"/>
    </row>
    <row r="26" spans="2:26" s="41" customFormat="1" ht="14.5" x14ac:dyDescent="0.3">
      <c r="C26" s="710" t="s">
        <v>168</v>
      </c>
      <c r="D26" s="711"/>
      <c r="E26" s="712"/>
      <c r="F26" s="420"/>
      <c r="G26" s="428"/>
      <c r="H26" s="428"/>
      <c r="I26" s="372">
        <f>G26+H26</f>
        <v>0</v>
      </c>
      <c r="J26" s="374"/>
      <c r="K26" s="374"/>
      <c r="L26" s="372">
        <f>J26+K26</f>
        <v>0</v>
      </c>
      <c r="M26" s="374"/>
      <c r="N26" s="374"/>
      <c r="O26" s="372">
        <f>M26+N26</f>
        <v>0</v>
      </c>
      <c r="P26" s="429"/>
      <c r="Q26" s="375"/>
      <c r="R26" s="372">
        <f>P26+Q26</f>
        <v>0</v>
      </c>
      <c r="S26" s="374"/>
      <c r="T26" s="374"/>
      <c r="U26" s="372">
        <f>S26+T26</f>
        <v>0</v>
      </c>
      <c r="V26" s="374"/>
      <c r="W26" s="374"/>
      <c r="X26" s="372">
        <f>V26+W26</f>
        <v>0</v>
      </c>
      <c r="Y26" s="420"/>
      <c r="Z26" s="376">
        <f>SUM(F26,I26,L26,O26,R26,U26,X26,Y26)</f>
        <v>0</v>
      </c>
    </row>
    <row r="27" spans="2:26" s="41" customFormat="1" ht="15" thickBot="1" x14ac:dyDescent="0.35">
      <c r="C27" s="719" t="s">
        <v>169</v>
      </c>
      <c r="D27" s="720"/>
      <c r="E27" s="721"/>
      <c r="F27" s="421"/>
      <c r="G27" s="430"/>
      <c r="H27" s="430"/>
      <c r="I27" s="378">
        <f>G27+H27</f>
        <v>0</v>
      </c>
      <c r="J27" s="379"/>
      <c r="K27" s="379"/>
      <c r="L27" s="378">
        <f>J27+K27</f>
        <v>0</v>
      </c>
      <c r="M27" s="379"/>
      <c r="N27" s="379"/>
      <c r="O27" s="378">
        <f>M27+N27</f>
        <v>0</v>
      </c>
      <c r="P27" s="431"/>
      <c r="Q27" s="380"/>
      <c r="R27" s="378">
        <f>P27+Q27</f>
        <v>0</v>
      </c>
      <c r="S27" s="379"/>
      <c r="T27" s="379"/>
      <c r="U27" s="378">
        <f>S27+T27</f>
        <v>0</v>
      </c>
      <c r="V27" s="379"/>
      <c r="W27" s="379"/>
      <c r="X27" s="378">
        <f>V27+W27</f>
        <v>0</v>
      </c>
      <c r="Y27" s="421"/>
      <c r="Z27" s="381">
        <f>SUM(F27,I27,L27,O27,R27,U27,X27,Y27)</f>
        <v>0</v>
      </c>
    </row>
    <row r="28" spans="2:26" s="41" customFormat="1" ht="15" thickBot="1" x14ac:dyDescent="0.35">
      <c r="C28" s="722" t="s">
        <v>166</v>
      </c>
      <c r="D28" s="723"/>
      <c r="E28" s="724"/>
      <c r="F28" s="383">
        <f t="shared" ref="F28:Y28" si="0">F26+F27</f>
        <v>0</v>
      </c>
      <c r="G28" s="383">
        <f t="shared" si="0"/>
        <v>0</v>
      </c>
      <c r="H28" s="383">
        <f t="shared" si="0"/>
        <v>0</v>
      </c>
      <c r="I28" s="383">
        <f t="shared" si="0"/>
        <v>0</v>
      </c>
      <c r="J28" s="383">
        <f t="shared" si="0"/>
        <v>0</v>
      </c>
      <c r="K28" s="383">
        <f t="shared" si="0"/>
        <v>0</v>
      </c>
      <c r="L28" s="383">
        <f t="shared" si="0"/>
        <v>0</v>
      </c>
      <c r="M28" s="383">
        <f t="shared" si="0"/>
        <v>0</v>
      </c>
      <c r="N28" s="383">
        <f t="shared" si="0"/>
        <v>0</v>
      </c>
      <c r="O28" s="383">
        <f t="shared" si="0"/>
        <v>0</v>
      </c>
      <c r="P28" s="383">
        <f t="shared" si="0"/>
        <v>0</v>
      </c>
      <c r="Q28" s="383">
        <f t="shared" si="0"/>
        <v>0</v>
      </c>
      <c r="R28" s="383">
        <f t="shared" si="0"/>
        <v>0</v>
      </c>
      <c r="S28" s="383">
        <v>0</v>
      </c>
      <c r="T28" s="383">
        <f t="shared" si="0"/>
        <v>0</v>
      </c>
      <c r="U28" s="383">
        <f t="shared" si="0"/>
        <v>0</v>
      </c>
      <c r="V28" s="383">
        <f t="shared" si="0"/>
        <v>0</v>
      </c>
      <c r="W28" s="383">
        <f t="shared" si="0"/>
        <v>0</v>
      </c>
      <c r="X28" s="383">
        <f t="shared" si="0"/>
        <v>0</v>
      </c>
      <c r="Y28" s="383">
        <f t="shared" si="0"/>
        <v>0</v>
      </c>
      <c r="Z28" s="323">
        <f>Z26+Z27</f>
        <v>0</v>
      </c>
    </row>
    <row r="29" spans="2:26" s="2" customFormat="1" ht="14.5" x14ac:dyDescent="0.35"/>
    <row r="30" spans="2:26" s="2" customFormat="1" ht="14.5" x14ac:dyDescent="0.35"/>
    <row r="31" spans="2:26" s="41" customFormat="1" ht="20.25" customHeight="1" x14ac:dyDescent="0.3">
      <c r="C31" s="688" t="s">
        <v>170</v>
      </c>
      <c r="D31" s="688"/>
      <c r="E31" s="688"/>
      <c r="F31" s="688"/>
      <c r="G31" s="688"/>
      <c r="H31" s="688"/>
      <c r="I31" s="688"/>
      <c r="J31" s="688"/>
      <c r="K31" s="688"/>
      <c r="L31" s="688"/>
      <c r="M31" s="688"/>
      <c r="N31" s="688"/>
      <c r="O31" s="688"/>
      <c r="P31" s="688"/>
      <c r="Q31" s="688"/>
      <c r="R31" s="688"/>
      <c r="S31" s="688"/>
      <c r="T31" s="688"/>
      <c r="U31" s="688"/>
      <c r="V31" s="688"/>
      <c r="W31" s="688"/>
      <c r="X31" s="688"/>
      <c r="Y31" s="688"/>
      <c r="Z31" s="688"/>
    </row>
    <row r="32" spans="2:26" s="41" customFormat="1" ht="20" x14ac:dyDescent="0.4">
      <c r="C32" s="164"/>
      <c r="D32" s="164"/>
      <c r="E32" s="168"/>
      <c r="F32" s="166"/>
      <c r="G32" s="166"/>
      <c r="H32" s="166"/>
      <c r="I32" s="167"/>
      <c r="O32" s="168"/>
      <c r="P32" s="168"/>
      <c r="Q32" s="165"/>
    </row>
    <row r="33" spans="1:26" customFormat="1" ht="85" customHeight="1" x14ac:dyDescent="0.35">
      <c r="A33" s="18"/>
      <c r="B33" s="60"/>
      <c r="C33" s="633" t="str">
        <f>CONCATENATE("Project 1: ",'2 - Project Admin'!E27)</f>
        <v>Project 1: Scala Theatre &amp; Corn Exchange</v>
      </c>
      <c r="D33" s="634"/>
      <c r="E33" s="634"/>
      <c r="F33" s="634"/>
      <c r="G33" s="634"/>
      <c r="H33" s="634"/>
      <c r="I33" s="634"/>
      <c r="J33" s="634"/>
      <c r="K33" s="634"/>
      <c r="L33" s="634"/>
      <c r="M33" s="634"/>
      <c r="N33" s="634"/>
      <c r="O33" s="634"/>
      <c r="P33" s="634"/>
      <c r="Q33" s="634"/>
      <c r="R33" s="634"/>
      <c r="S33" s="634"/>
      <c r="T33" s="634"/>
      <c r="U33" s="634"/>
      <c r="V33" s="634"/>
      <c r="W33" s="634"/>
      <c r="X33" s="634"/>
      <c r="Y33" s="634"/>
      <c r="Z33" s="635"/>
    </row>
    <row r="34" spans="1:26" customFormat="1" ht="15" customHeight="1" x14ac:dyDescent="0.35">
      <c r="A34" s="18"/>
      <c r="B34" s="1"/>
      <c r="C34" s="6"/>
      <c r="D34" s="7"/>
      <c r="E34" s="8"/>
      <c r="F34" s="8"/>
      <c r="G34" s="8"/>
      <c r="S34" s="18"/>
    </row>
    <row r="35" spans="1:26" s="24" customFormat="1" ht="21" customHeight="1" x14ac:dyDescent="0.35">
      <c r="B35" s="46"/>
      <c r="C35" s="671" t="s">
        <v>171</v>
      </c>
      <c r="D35" s="672"/>
      <c r="E35" s="673"/>
      <c r="F35" s="684" t="s">
        <v>155</v>
      </c>
      <c r="G35" s="677" t="s">
        <v>156</v>
      </c>
      <c r="H35" s="678"/>
      <c r="I35" s="678"/>
      <c r="J35" s="677" t="s">
        <v>157</v>
      </c>
      <c r="K35" s="678"/>
      <c r="L35" s="679"/>
      <c r="M35" s="659" t="s">
        <v>158</v>
      </c>
      <c r="N35" s="659"/>
      <c r="O35" s="660"/>
      <c r="P35" s="658" t="s">
        <v>159</v>
      </c>
      <c r="Q35" s="659"/>
      <c r="R35" s="660"/>
      <c r="S35" s="658" t="s">
        <v>160</v>
      </c>
      <c r="T35" s="659"/>
      <c r="U35" s="660"/>
      <c r="V35" s="658" t="s">
        <v>161</v>
      </c>
      <c r="W35" s="659"/>
      <c r="X35" s="660"/>
      <c r="Y35" s="621" t="s">
        <v>172</v>
      </c>
      <c r="Z35" s="621" t="s">
        <v>163</v>
      </c>
    </row>
    <row r="36" spans="1:26" s="24" customFormat="1" ht="22.5" customHeight="1" x14ac:dyDescent="0.35">
      <c r="A36" s="414"/>
      <c r="B36" s="46"/>
      <c r="C36" s="674"/>
      <c r="D36" s="675"/>
      <c r="E36" s="676"/>
      <c r="F36" s="685"/>
      <c r="G36" s="447" t="s">
        <v>164</v>
      </c>
      <c r="H36" s="196" t="s">
        <v>165</v>
      </c>
      <c r="I36" s="680" t="s">
        <v>166</v>
      </c>
      <c r="J36" s="447" t="s">
        <v>164</v>
      </c>
      <c r="K36" s="196" t="s">
        <v>165</v>
      </c>
      <c r="L36" s="682" t="s">
        <v>166</v>
      </c>
      <c r="M36" s="446" t="s">
        <v>164</v>
      </c>
      <c r="N36" s="196" t="s">
        <v>165</v>
      </c>
      <c r="O36" s="664" t="s">
        <v>166</v>
      </c>
      <c r="P36" s="195" t="s">
        <v>164</v>
      </c>
      <c r="Q36" s="196" t="s">
        <v>165</v>
      </c>
      <c r="R36" s="664" t="s">
        <v>166</v>
      </c>
      <c r="S36" s="195" t="s">
        <v>164</v>
      </c>
      <c r="T36" s="196" t="s">
        <v>165</v>
      </c>
      <c r="U36" s="664" t="s">
        <v>166</v>
      </c>
      <c r="V36" s="195" t="s">
        <v>164</v>
      </c>
      <c r="W36" s="196" t="s">
        <v>165</v>
      </c>
      <c r="X36" s="664" t="s">
        <v>166</v>
      </c>
      <c r="Y36" s="622"/>
      <c r="Z36" s="622"/>
    </row>
    <row r="37" spans="1:26" s="24" customFormat="1" ht="20.25" customHeight="1" thickBot="1" x14ac:dyDescent="0.4">
      <c r="A37" s="414"/>
      <c r="B37" s="46"/>
      <c r="C37" s="674"/>
      <c r="D37" s="675"/>
      <c r="E37" s="676"/>
      <c r="F37" s="686"/>
      <c r="G37" s="448" t="s">
        <v>167</v>
      </c>
      <c r="H37" s="449" t="s">
        <v>167</v>
      </c>
      <c r="I37" s="681"/>
      <c r="J37" s="448" t="s">
        <v>167</v>
      </c>
      <c r="K37" s="449" t="str">
        <f>IF(INDEX('Reference Data'!$G$5:$G$18,MATCH('Reference Data'!$C$4,'Reference Data'!$F$5:$F$21,0),1)&gt;=K$22,"Actual","Forecast")</f>
        <v>Actual</v>
      </c>
      <c r="L37" s="683"/>
      <c r="M37" s="450" t="str">
        <f>IF(INDEX('Reference Data'!$G$5:$G$18,MATCH('Reference Data'!$C$4,'Reference Data'!$F$5:$F$21,0),1)&gt;=M$22,"Actual","Forecast")</f>
        <v>Actual</v>
      </c>
      <c r="N37" s="289" t="str">
        <f>IF(INDEX('Reference Data'!$G$5:$G$18,MATCH('Reference Data'!$C$4,'Reference Data'!$F$5:$F$21,0),1)&gt;=N$22,"Actual","Forecast")</f>
        <v>Actual</v>
      </c>
      <c r="O37" s="622"/>
      <c r="P37" s="289" t="str">
        <f>IF(INDEX('Reference Data'!$G$5:$G$18,MATCH('Reference Data'!$C$4,'Reference Data'!$F$5:$F$21,0),1)&gt;=P$22,"Actual","Forecast")</f>
        <v>Actual</v>
      </c>
      <c r="Q37" s="289" t="str">
        <f>IF(INDEX('Reference Data'!$G$5:$G$18,MATCH('Reference Data'!$C$4,'Reference Data'!$F$5:$F$21,0),1)&gt;=Q$22,"Actual","Forecast")</f>
        <v>Forecast</v>
      </c>
      <c r="R37" s="622"/>
      <c r="S37" s="289" t="str">
        <f>IF(INDEX('Reference Data'!$G$5:$G$18,MATCH('Reference Data'!$C$4,'Reference Data'!$F$5:$F$21,0),1)&gt;=S$22,"Actual","Forecast")</f>
        <v>Forecast</v>
      </c>
      <c r="T37" s="289" t="str">
        <f>IF(INDEX('Reference Data'!$G$5:$G$18,MATCH('Reference Data'!$C$4,'Reference Data'!$F$5:$F$21,0),1)&gt;=T$22,"Actual","Forecast")</f>
        <v>Forecast</v>
      </c>
      <c r="U37" s="622"/>
      <c r="V37" s="289" t="str">
        <f>IF(INDEX('Reference Data'!$G$5:$G$18,MATCH('Reference Data'!$C$4,'Reference Data'!$F$5:$F$21,0),1)&gt;=V$22,"Actual","Forecast")</f>
        <v>Forecast</v>
      </c>
      <c r="W37" s="289" t="str">
        <f>IF(INDEX('Reference Data'!$G$5:$G$18,MATCH('Reference Data'!$C$4,'Reference Data'!$F$5:$F$21,0),1)&gt;=W$22,"Actual","Forecast")</f>
        <v>Forecast</v>
      </c>
      <c r="X37" s="622"/>
      <c r="Y37" s="622"/>
      <c r="Z37" s="622"/>
    </row>
    <row r="38" spans="1:26" ht="14.9" customHeight="1" x14ac:dyDescent="0.3">
      <c r="A38" s="414"/>
      <c r="B38" s="77"/>
      <c r="C38" s="627" t="s">
        <v>173</v>
      </c>
      <c r="D38" s="628"/>
      <c r="E38" s="629"/>
      <c r="F38" s="420">
        <v>0</v>
      </c>
      <c r="G38" s="451">
        <v>1</v>
      </c>
      <c r="H38" s="451">
        <v>1</v>
      </c>
      <c r="I38" s="452">
        <f t="shared" ref="I38:I43" si="1">SUM(G38:H38)</f>
        <v>2</v>
      </c>
      <c r="J38" s="451">
        <v>1</v>
      </c>
      <c r="K38" s="451">
        <v>1</v>
      </c>
      <c r="L38" s="452">
        <f t="shared" ref="L38:L43" si="2">SUM(J38:K38)</f>
        <v>2</v>
      </c>
      <c r="M38" s="384">
        <v>1</v>
      </c>
      <c r="N38" s="384">
        <v>1</v>
      </c>
      <c r="O38" s="372">
        <f t="shared" ref="O38:O43" si="3">SUM(M38:N38)</f>
        <v>2</v>
      </c>
      <c r="P38" s="384">
        <v>1</v>
      </c>
      <c r="Q38" s="387">
        <v>1</v>
      </c>
      <c r="R38" s="372">
        <f t="shared" ref="R38:R43" si="4">SUM(P38:Q38)</f>
        <v>2</v>
      </c>
      <c r="S38" s="384">
        <v>8888</v>
      </c>
      <c r="T38" s="384"/>
      <c r="U38" s="372">
        <f>SUM(S38:T38)</f>
        <v>8888</v>
      </c>
      <c r="V38" s="384"/>
      <c r="W38" s="384"/>
      <c r="X38" s="372">
        <f t="shared" ref="X38:X43" si="5">SUM(V38:W38)</f>
        <v>0</v>
      </c>
      <c r="Y38" s="420"/>
      <c r="Z38" s="415">
        <f>SUM(O38,L38,I38,F38)+R38+U38+X38+Y38</f>
        <v>8896</v>
      </c>
    </row>
    <row r="39" spans="1:26" ht="15.75" customHeight="1" x14ac:dyDescent="0.3">
      <c r="A39" s="414"/>
      <c r="B39" s="77"/>
      <c r="C39" s="624" t="s">
        <v>174</v>
      </c>
      <c r="D39" s="625"/>
      <c r="E39" s="626"/>
      <c r="F39" s="422"/>
      <c r="G39" s="385"/>
      <c r="H39" s="385"/>
      <c r="I39" s="373">
        <f t="shared" si="1"/>
        <v>0</v>
      </c>
      <c r="J39" s="385"/>
      <c r="K39" s="385"/>
      <c r="L39" s="373">
        <f t="shared" si="2"/>
        <v>0</v>
      </c>
      <c r="M39" s="385"/>
      <c r="N39" s="385"/>
      <c r="O39" s="373">
        <f t="shared" si="3"/>
        <v>0</v>
      </c>
      <c r="P39" s="385"/>
      <c r="Q39" s="388"/>
      <c r="R39" s="373">
        <f t="shared" si="4"/>
        <v>0</v>
      </c>
      <c r="S39" s="385"/>
      <c r="T39" s="385"/>
      <c r="U39" s="373">
        <f>SUM(S39:T39)</f>
        <v>0</v>
      </c>
      <c r="V39" s="385"/>
      <c r="W39" s="385"/>
      <c r="X39" s="373">
        <f t="shared" si="5"/>
        <v>0</v>
      </c>
      <c r="Y39" s="422"/>
      <c r="Z39" s="377">
        <f>SUM(O39,L39,I39,F39)+R39+U39+X39+Y39</f>
        <v>0</v>
      </c>
    </row>
    <row r="40" spans="1:26" ht="15.75" customHeight="1" x14ac:dyDescent="0.3">
      <c r="A40" s="414"/>
      <c r="B40" s="46"/>
      <c r="C40" s="630" t="s">
        <v>175</v>
      </c>
      <c r="D40" s="631"/>
      <c r="E40" s="632"/>
      <c r="F40" s="422"/>
      <c r="G40" s="385">
        <v>1</v>
      </c>
      <c r="H40" s="385">
        <v>1</v>
      </c>
      <c r="I40" s="373">
        <f t="shared" si="1"/>
        <v>2</v>
      </c>
      <c r="J40" s="385">
        <v>1</v>
      </c>
      <c r="K40" s="385">
        <v>1</v>
      </c>
      <c r="L40" s="373">
        <f t="shared" si="2"/>
        <v>2</v>
      </c>
      <c r="M40" s="385">
        <v>1</v>
      </c>
      <c r="N40" s="385">
        <v>1</v>
      </c>
      <c r="O40" s="373">
        <f t="shared" si="3"/>
        <v>2</v>
      </c>
      <c r="P40" s="385">
        <v>1</v>
      </c>
      <c r="Q40" s="388">
        <v>1</v>
      </c>
      <c r="R40" s="373">
        <f t="shared" si="4"/>
        <v>2</v>
      </c>
      <c r="S40" s="385">
        <v>8888</v>
      </c>
      <c r="T40" s="385"/>
      <c r="U40" s="373">
        <f t="shared" ref="U40:U43" si="6">SUM(S40:T40)</f>
        <v>8888</v>
      </c>
      <c r="V40" s="385"/>
      <c r="W40" s="385"/>
      <c r="X40" s="373">
        <f t="shared" si="5"/>
        <v>0</v>
      </c>
      <c r="Y40" s="422"/>
      <c r="Z40" s="377">
        <f>SUM(O40,L40,I40,F40)+R40+U40+X40+Y40</f>
        <v>8896</v>
      </c>
    </row>
    <row r="41" spans="1:26" ht="15.75" customHeight="1" x14ac:dyDescent="0.3">
      <c r="A41" s="414"/>
      <c r="B41" s="46"/>
      <c r="C41" s="639" t="s">
        <v>176</v>
      </c>
      <c r="D41" s="640"/>
      <c r="E41" s="641"/>
      <c r="F41" s="386">
        <f t="shared" ref="F41:Z41" si="7">F38+F39</f>
        <v>0</v>
      </c>
      <c r="G41" s="386">
        <f t="shared" si="7"/>
        <v>1</v>
      </c>
      <c r="H41" s="386">
        <f t="shared" si="7"/>
        <v>1</v>
      </c>
      <c r="I41" s="386">
        <f t="shared" si="7"/>
        <v>2</v>
      </c>
      <c r="J41" s="386">
        <f t="shared" si="7"/>
        <v>1</v>
      </c>
      <c r="K41" s="386">
        <f t="shared" si="7"/>
        <v>1</v>
      </c>
      <c r="L41" s="386">
        <f t="shared" si="7"/>
        <v>2</v>
      </c>
      <c r="M41" s="386">
        <f t="shared" si="7"/>
        <v>1</v>
      </c>
      <c r="N41" s="386">
        <f t="shared" si="7"/>
        <v>1</v>
      </c>
      <c r="O41" s="386">
        <f t="shared" si="7"/>
        <v>2</v>
      </c>
      <c r="P41" s="386">
        <f t="shared" si="7"/>
        <v>1</v>
      </c>
      <c r="Q41" s="389">
        <f t="shared" si="7"/>
        <v>1</v>
      </c>
      <c r="R41" s="386">
        <f t="shared" si="7"/>
        <v>2</v>
      </c>
      <c r="S41" s="386">
        <f>S38+S39</f>
        <v>8888</v>
      </c>
      <c r="T41" s="386">
        <f>T38+T39</f>
        <v>0</v>
      </c>
      <c r="U41" s="386">
        <f t="shared" si="7"/>
        <v>8888</v>
      </c>
      <c r="V41" s="386">
        <f t="shared" si="7"/>
        <v>0</v>
      </c>
      <c r="W41" s="386">
        <f t="shared" si="7"/>
        <v>0</v>
      </c>
      <c r="X41" s="386">
        <f t="shared" si="7"/>
        <v>0</v>
      </c>
      <c r="Y41" s="386">
        <f t="shared" si="7"/>
        <v>0</v>
      </c>
      <c r="Z41" s="377">
        <f t="shared" si="7"/>
        <v>8896</v>
      </c>
    </row>
    <row r="42" spans="1:26" ht="15.75" customHeight="1" x14ac:dyDescent="0.3">
      <c r="A42" s="414"/>
      <c r="B42" s="46"/>
      <c r="C42" s="636" t="s">
        <v>177</v>
      </c>
      <c r="D42" s="637"/>
      <c r="E42" s="638"/>
      <c r="F42" s="422"/>
      <c r="G42" s="385"/>
      <c r="H42" s="385"/>
      <c r="I42" s="373">
        <f t="shared" si="1"/>
        <v>0</v>
      </c>
      <c r="J42" s="385"/>
      <c r="K42" s="385"/>
      <c r="L42" s="373">
        <f t="shared" si="2"/>
        <v>0</v>
      </c>
      <c r="M42" s="385"/>
      <c r="N42" s="385"/>
      <c r="O42" s="373">
        <f t="shared" si="3"/>
        <v>0</v>
      </c>
      <c r="P42" s="385"/>
      <c r="Q42" s="388"/>
      <c r="R42" s="373">
        <f t="shared" si="4"/>
        <v>0</v>
      </c>
      <c r="S42" s="385"/>
      <c r="T42" s="385"/>
      <c r="U42" s="373">
        <f t="shared" si="6"/>
        <v>0</v>
      </c>
      <c r="V42" s="385"/>
      <c r="W42" s="385"/>
      <c r="X42" s="373">
        <f t="shared" si="5"/>
        <v>0</v>
      </c>
      <c r="Y42" s="422"/>
      <c r="Z42" s="377">
        <f>SUM(O42,L42,I42,F42)+R42+U42+X42+Y42</f>
        <v>0</v>
      </c>
    </row>
    <row r="43" spans="1:26" ht="15.75" customHeight="1" x14ac:dyDescent="0.3">
      <c r="A43" s="414"/>
      <c r="B43" s="46"/>
      <c r="C43" s="630" t="s">
        <v>178</v>
      </c>
      <c r="D43" s="631"/>
      <c r="E43" s="632"/>
      <c r="F43" s="422"/>
      <c r="G43" s="385"/>
      <c r="H43" s="385"/>
      <c r="I43" s="373">
        <f t="shared" si="1"/>
        <v>0</v>
      </c>
      <c r="J43" s="385"/>
      <c r="K43" s="385"/>
      <c r="L43" s="373">
        <f t="shared" si="2"/>
        <v>0</v>
      </c>
      <c r="M43" s="385"/>
      <c r="N43" s="385"/>
      <c r="O43" s="373">
        <f t="shared" si="3"/>
        <v>0</v>
      </c>
      <c r="P43" s="385"/>
      <c r="Q43" s="388"/>
      <c r="R43" s="373">
        <f t="shared" si="4"/>
        <v>0</v>
      </c>
      <c r="S43" s="385"/>
      <c r="T43" s="385"/>
      <c r="U43" s="373">
        <f t="shared" si="6"/>
        <v>0</v>
      </c>
      <c r="V43" s="385"/>
      <c r="W43" s="385"/>
      <c r="X43" s="373">
        <f t="shared" si="5"/>
        <v>0</v>
      </c>
      <c r="Y43" s="422"/>
      <c r="Z43" s="377">
        <f>SUM(O43,L43,I43,F43)+R43+U43+X43+Y43</f>
        <v>0</v>
      </c>
    </row>
    <row r="44" spans="1:26" ht="15.75" customHeight="1" thickBot="1" x14ac:dyDescent="0.35">
      <c r="A44" s="414"/>
      <c r="B44" s="46"/>
      <c r="C44" s="645" t="s">
        <v>179</v>
      </c>
      <c r="D44" s="646"/>
      <c r="E44" s="647"/>
      <c r="F44" s="390">
        <f t="shared" ref="F44:Y44" si="8">F42</f>
        <v>0</v>
      </c>
      <c r="G44" s="390">
        <f t="shared" si="8"/>
        <v>0</v>
      </c>
      <c r="H44" s="390">
        <f t="shared" si="8"/>
        <v>0</v>
      </c>
      <c r="I44" s="390">
        <f t="shared" si="8"/>
        <v>0</v>
      </c>
      <c r="J44" s="390">
        <f t="shared" si="8"/>
        <v>0</v>
      </c>
      <c r="K44" s="390">
        <f t="shared" si="8"/>
        <v>0</v>
      </c>
      <c r="L44" s="390">
        <f t="shared" si="8"/>
        <v>0</v>
      </c>
      <c r="M44" s="390">
        <f t="shared" si="8"/>
        <v>0</v>
      </c>
      <c r="N44" s="390">
        <f t="shared" si="8"/>
        <v>0</v>
      </c>
      <c r="O44" s="390">
        <f t="shared" si="8"/>
        <v>0</v>
      </c>
      <c r="P44" s="390">
        <f t="shared" si="8"/>
        <v>0</v>
      </c>
      <c r="Q44" s="391">
        <f t="shared" si="8"/>
        <v>0</v>
      </c>
      <c r="R44" s="390">
        <f t="shared" si="8"/>
        <v>0</v>
      </c>
      <c r="S44" s="390">
        <f t="shared" si="8"/>
        <v>0</v>
      </c>
      <c r="T44" s="390">
        <f t="shared" si="8"/>
        <v>0</v>
      </c>
      <c r="U44" s="390">
        <f t="shared" si="8"/>
        <v>0</v>
      </c>
      <c r="V44" s="390">
        <f t="shared" si="8"/>
        <v>0</v>
      </c>
      <c r="W44" s="390">
        <f t="shared" si="8"/>
        <v>0</v>
      </c>
      <c r="X44" s="390">
        <f t="shared" si="8"/>
        <v>0</v>
      </c>
      <c r="Y44" s="390">
        <f t="shared" si="8"/>
        <v>0</v>
      </c>
      <c r="Z44" s="381">
        <f>SUM(O44,L44,I44,F44)+R44+U44+X44+Y44</f>
        <v>0</v>
      </c>
    </row>
    <row r="45" spans="1:26" ht="16" thickBot="1" x14ac:dyDescent="0.35">
      <c r="A45" s="414"/>
      <c r="B45" s="46"/>
      <c r="C45" s="642" t="s">
        <v>163</v>
      </c>
      <c r="D45" s="643"/>
      <c r="E45" s="644"/>
      <c r="F45" s="382">
        <f t="shared" ref="F45:Y45" si="9">F41+F44</f>
        <v>0</v>
      </c>
      <c r="G45" s="382">
        <f t="shared" si="9"/>
        <v>1</v>
      </c>
      <c r="H45" s="382">
        <f t="shared" si="9"/>
        <v>1</v>
      </c>
      <c r="I45" s="382">
        <f t="shared" si="9"/>
        <v>2</v>
      </c>
      <c r="J45" s="382">
        <f t="shared" si="9"/>
        <v>1</v>
      </c>
      <c r="K45" s="382">
        <f t="shared" si="9"/>
        <v>1</v>
      </c>
      <c r="L45" s="382">
        <f t="shared" si="9"/>
        <v>2</v>
      </c>
      <c r="M45" s="382">
        <f t="shared" si="9"/>
        <v>1</v>
      </c>
      <c r="N45" s="382">
        <f t="shared" si="9"/>
        <v>1</v>
      </c>
      <c r="O45" s="382">
        <f t="shared" si="9"/>
        <v>2</v>
      </c>
      <c r="P45" s="382">
        <f t="shared" si="9"/>
        <v>1</v>
      </c>
      <c r="Q45" s="392">
        <f t="shared" si="9"/>
        <v>1</v>
      </c>
      <c r="R45" s="382">
        <f t="shared" si="9"/>
        <v>2</v>
      </c>
      <c r="S45" s="382">
        <f t="shared" si="9"/>
        <v>8888</v>
      </c>
      <c r="T45" s="382">
        <f t="shared" si="9"/>
        <v>0</v>
      </c>
      <c r="U45" s="382">
        <f t="shared" si="9"/>
        <v>8888</v>
      </c>
      <c r="V45" s="382">
        <f t="shared" si="9"/>
        <v>0</v>
      </c>
      <c r="W45" s="382">
        <f t="shared" si="9"/>
        <v>0</v>
      </c>
      <c r="X45" s="382">
        <f t="shared" si="9"/>
        <v>0</v>
      </c>
      <c r="Y45" s="382">
        <f t="shared" si="9"/>
        <v>0</v>
      </c>
      <c r="Z45" s="323">
        <f>SUM(O45,L45,I45,F45)+R45+U45+X45+Y45</f>
        <v>8896</v>
      </c>
    </row>
    <row r="46" spans="1:26" ht="15.75" customHeight="1" thickBot="1" x14ac:dyDescent="0.35">
      <c r="C46" s="21"/>
      <c r="D46" s="21"/>
      <c r="E46" s="21"/>
      <c r="F46" s="23"/>
      <c r="G46" s="22"/>
      <c r="H46" s="22"/>
      <c r="I46" s="26"/>
      <c r="J46" s="22"/>
      <c r="K46" s="22"/>
      <c r="L46" s="23"/>
      <c r="M46" s="22"/>
      <c r="N46" s="22"/>
    </row>
    <row r="47" spans="1:26" ht="21.65" customHeight="1" thickBot="1" x14ac:dyDescent="0.35">
      <c r="A47" s="707"/>
      <c r="B47" s="38"/>
      <c r="C47" s="648" t="s">
        <v>180</v>
      </c>
      <c r="D47" s="649"/>
      <c r="E47" s="650"/>
      <c r="F47" s="621" t="s">
        <v>155</v>
      </c>
      <c r="G47" s="658" t="str">
        <f>G35</f>
        <v>Financial Year 2020/21 (£s)</v>
      </c>
      <c r="H47" s="659"/>
      <c r="I47" s="660"/>
      <c r="J47" s="658" t="str">
        <f>J35</f>
        <v>Financial Year 2021/22 (£s)</v>
      </c>
      <c r="K47" s="659"/>
      <c r="L47" s="660"/>
      <c r="M47" s="658" t="str">
        <f>M35</f>
        <v>Financial Year 2022/23 (£s)</v>
      </c>
      <c r="N47" s="659"/>
      <c r="O47" s="660"/>
      <c r="P47" s="658" t="str">
        <f>P35</f>
        <v>Financial Year 2023/24 (£s)</v>
      </c>
      <c r="Q47" s="659"/>
      <c r="R47" s="660"/>
      <c r="S47" s="658" t="str">
        <f>S35</f>
        <v>Financial Year 2024/25 (£s)</v>
      </c>
      <c r="T47" s="659"/>
      <c r="U47" s="661"/>
      <c r="V47" s="658" t="str">
        <f>V35</f>
        <v>Financial Year 2025/26 (£s)</v>
      </c>
      <c r="W47" s="659"/>
      <c r="X47" s="660"/>
      <c r="Y47" s="621" t="s">
        <v>172</v>
      </c>
      <c r="Z47" s="621" t="s">
        <v>163</v>
      </c>
    </row>
    <row r="48" spans="1:26" ht="22.5" customHeight="1" x14ac:dyDescent="0.3">
      <c r="A48" s="707"/>
      <c r="B48" s="38"/>
      <c r="C48" s="662" t="s">
        <v>181</v>
      </c>
      <c r="D48" s="662" t="s">
        <v>182</v>
      </c>
      <c r="E48" s="662" t="s">
        <v>183</v>
      </c>
      <c r="F48" s="622"/>
      <c r="G48" s="195" t="s">
        <v>164</v>
      </c>
      <c r="H48" s="196" t="s">
        <v>165</v>
      </c>
      <c r="I48" s="664" t="s">
        <v>166</v>
      </c>
      <c r="J48" s="195" t="s">
        <v>164</v>
      </c>
      <c r="K48" s="196" t="s">
        <v>165</v>
      </c>
      <c r="L48" s="664" t="s">
        <v>166</v>
      </c>
      <c r="M48" s="195" t="s">
        <v>164</v>
      </c>
      <c r="N48" s="196" t="s">
        <v>165</v>
      </c>
      <c r="O48" s="664" t="s">
        <v>166</v>
      </c>
      <c r="P48" s="195" t="s">
        <v>164</v>
      </c>
      <c r="Q48" s="196" t="s">
        <v>165</v>
      </c>
      <c r="R48" s="664" t="s">
        <v>166</v>
      </c>
      <c r="S48" s="195" t="s">
        <v>164</v>
      </c>
      <c r="T48" s="196" t="s">
        <v>165</v>
      </c>
      <c r="U48" s="664" t="s">
        <v>166</v>
      </c>
      <c r="V48" s="195" t="s">
        <v>164</v>
      </c>
      <c r="W48" s="196" t="s">
        <v>165</v>
      </c>
      <c r="X48" s="664" t="s">
        <v>166</v>
      </c>
      <c r="Y48" s="622"/>
      <c r="Z48" s="622"/>
    </row>
    <row r="49" spans="1:26" ht="22.5" customHeight="1" thickBot="1" x14ac:dyDescent="0.35">
      <c r="A49" s="707"/>
      <c r="B49" s="38"/>
      <c r="C49" s="663"/>
      <c r="D49" s="663"/>
      <c r="E49" s="663"/>
      <c r="F49" s="623"/>
      <c r="G49" s="289" t="s">
        <v>167</v>
      </c>
      <c r="H49" s="289" t="s">
        <v>167</v>
      </c>
      <c r="I49" s="622"/>
      <c r="J49" s="289" t="s">
        <v>167</v>
      </c>
      <c r="K49" s="289" t="str">
        <f>IF(INDEX('Reference Data'!$G$5:$G$18,MATCH('Reference Data'!$C$4,'Reference Data'!$F$5:$F$21,0),1)&gt;=K$22,"Actual","Forecast")</f>
        <v>Actual</v>
      </c>
      <c r="L49" s="622"/>
      <c r="M49" s="289" t="str">
        <f>IF(INDEX('Reference Data'!$G$5:$G$18,MATCH('Reference Data'!$C$4,'Reference Data'!$F$5:$F$21,0),1)&gt;=M$22,"Actual","Forecast")</f>
        <v>Actual</v>
      </c>
      <c r="N49" s="289" t="str">
        <f>IF(INDEX('Reference Data'!$G$5:$G$18,MATCH('Reference Data'!$C$4,'Reference Data'!$F$5:$F$21,0),1)&gt;=N$22,"Actual","Forecast")</f>
        <v>Actual</v>
      </c>
      <c r="O49" s="622"/>
      <c r="P49" s="289" t="str">
        <f>IF(INDEX('Reference Data'!$G$5:$G$18,MATCH('Reference Data'!$C$4,'Reference Data'!$F$5:$F$21,0),1)&gt;=P$22,"Actual","Forecast")</f>
        <v>Actual</v>
      </c>
      <c r="Q49" s="289" t="str">
        <f>IF(INDEX('Reference Data'!$G$5:$G$18,MATCH('Reference Data'!$C$4,'Reference Data'!$F$5:$F$21,0),1)&gt;=Q$22,"Actual","Forecast")</f>
        <v>Forecast</v>
      </c>
      <c r="R49" s="622"/>
      <c r="S49" s="289" t="str">
        <f>IF(INDEX('Reference Data'!$G$5:$G$18,MATCH('Reference Data'!$C$4,'Reference Data'!$F$5:$F$21,0),1)&gt;=S$22,"Actual","Forecast")</f>
        <v>Forecast</v>
      </c>
      <c r="T49" s="289" t="str">
        <f>IF(INDEX('Reference Data'!$G$5:$G$18,MATCH('Reference Data'!$C$4,'Reference Data'!$F$5:$F$21,0),1)&gt;=T$22,"Actual","Forecast")</f>
        <v>Forecast</v>
      </c>
      <c r="U49" s="622"/>
      <c r="V49" s="289" t="str">
        <f>IF(INDEX('Reference Data'!$G$5:$G$18,MATCH('Reference Data'!$C$4,'Reference Data'!$F$5:$F$21,0),1)&gt;=V$22,"Actual","Forecast")</f>
        <v>Forecast</v>
      </c>
      <c r="W49" s="289" t="str">
        <f>IF(INDEX('Reference Data'!$G$5:$G$18,MATCH('Reference Data'!$C$4,'Reference Data'!$F$5:$F$21,0),1)&gt;=W$22,"Actual","Forecast")</f>
        <v>Forecast</v>
      </c>
      <c r="X49" s="622"/>
      <c r="Y49" s="622"/>
      <c r="Z49" s="622"/>
    </row>
    <row r="50" spans="1:26" ht="16" thickBot="1" x14ac:dyDescent="0.35">
      <c r="A50" s="707"/>
      <c r="B50" s="38">
        <f>IF(C50="",IF((Z50=0),0,1),IF(AND((COUNTBLANK(D50:E50))=0,Z50&gt;0), 0,1))</f>
        <v>1</v>
      </c>
      <c r="C50" s="393" t="s">
        <v>6101</v>
      </c>
      <c r="D50" s="393" t="s">
        <v>6102</v>
      </c>
      <c r="E50" s="394" t="s">
        <v>5551</v>
      </c>
      <c r="F50" s="401">
        <v>0</v>
      </c>
      <c r="G50" s="396">
        <v>0</v>
      </c>
      <c r="H50" s="396">
        <v>0</v>
      </c>
      <c r="I50" s="310">
        <f>SUM(G50:H50)</f>
        <v>0</v>
      </c>
      <c r="J50" s="396">
        <v>0</v>
      </c>
      <c r="K50" s="396">
        <v>0</v>
      </c>
      <c r="L50" s="310">
        <f>SUM(J50:K50)</f>
        <v>0</v>
      </c>
      <c r="M50" s="396">
        <v>0</v>
      </c>
      <c r="N50" s="396">
        <v>0</v>
      </c>
      <c r="O50" s="310">
        <f>SUM(M50:N50)</f>
        <v>0</v>
      </c>
      <c r="P50" s="396">
        <v>0</v>
      </c>
      <c r="Q50" s="396">
        <v>0</v>
      </c>
      <c r="R50" s="310">
        <f>SUM(P50:Q50)</f>
        <v>0</v>
      </c>
      <c r="S50" s="396">
        <v>0</v>
      </c>
      <c r="T50" s="396">
        <v>0</v>
      </c>
      <c r="U50" s="310">
        <f>SUM(S50:T50)</f>
        <v>0</v>
      </c>
      <c r="V50" s="396">
        <v>0</v>
      </c>
      <c r="W50" s="396">
        <v>0</v>
      </c>
      <c r="X50" s="310">
        <f>SUM(V50:W50)</f>
        <v>0</v>
      </c>
      <c r="Y50" s="401">
        <v>0</v>
      </c>
      <c r="Z50" s="416">
        <f>SUM(O50,L50,I50,F50,R50,U50,X50,Y50)</f>
        <v>0</v>
      </c>
    </row>
    <row r="51" spans="1:26" ht="15.5" x14ac:dyDescent="0.3">
      <c r="A51" s="707"/>
      <c r="B51" s="38">
        <f>IF(C51="",IF((Z51=0),0,1),IF(AND((COUNTBLANK(D51:E51))=0,Z51&gt;0), 0,1))</f>
        <v>1</v>
      </c>
      <c r="C51" s="311" t="s">
        <v>6081</v>
      </c>
      <c r="D51" s="311" t="s">
        <v>6103</v>
      </c>
      <c r="E51" s="395" t="s">
        <v>5560</v>
      </c>
      <c r="F51" s="402">
        <v>0</v>
      </c>
      <c r="G51" s="396">
        <v>0</v>
      </c>
      <c r="H51" s="396">
        <v>0</v>
      </c>
      <c r="I51" s="398">
        <f>SUM(G51:H51)</f>
        <v>0</v>
      </c>
      <c r="J51" s="396">
        <v>0</v>
      </c>
      <c r="K51" s="396">
        <v>0</v>
      </c>
      <c r="L51" s="398">
        <f>SUM(J51:K51)</f>
        <v>0</v>
      </c>
      <c r="M51" s="396">
        <v>0</v>
      </c>
      <c r="N51" s="396">
        <v>0</v>
      </c>
      <c r="O51" s="398">
        <f>SUM(M51:N51)</f>
        <v>0</v>
      </c>
      <c r="P51" s="396">
        <v>0</v>
      </c>
      <c r="Q51" s="396">
        <v>0</v>
      </c>
      <c r="R51" s="398">
        <f>SUM(P51:Q51)</f>
        <v>0</v>
      </c>
      <c r="S51" s="396">
        <v>0</v>
      </c>
      <c r="T51" s="396">
        <v>0</v>
      </c>
      <c r="U51" s="398">
        <f>SUM(S51:T51)</f>
        <v>0</v>
      </c>
      <c r="V51" s="396">
        <v>0</v>
      </c>
      <c r="W51" s="396">
        <v>0</v>
      </c>
      <c r="X51" s="398">
        <f>SUM(V51:W51)</f>
        <v>0</v>
      </c>
      <c r="Y51" s="402">
        <v>0</v>
      </c>
      <c r="Z51" s="409">
        <f>SUM(O51,L51,I51,F51,R51,U51,X51,Y51)</f>
        <v>0</v>
      </c>
    </row>
    <row r="52" spans="1:26" ht="15.5" x14ac:dyDescent="0.3">
      <c r="A52" s="707"/>
      <c r="B52" s="38">
        <f>IF(C52="",IF((Z52=0),0,1),IF(AND((COUNTBLANK(D52:E52))=0,Z52&gt;0), 0,1))</f>
        <v>0</v>
      </c>
      <c r="C52" s="311"/>
      <c r="D52" s="311"/>
      <c r="E52" s="395"/>
      <c r="F52" s="402"/>
      <c r="G52" s="397"/>
      <c r="H52" s="397"/>
      <c r="I52" s="398">
        <f>SUM(G52:H52)</f>
        <v>0</v>
      </c>
      <c r="J52" s="397"/>
      <c r="K52" s="397"/>
      <c r="L52" s="398">
        <f>SUM(J52:K52)</f>
        <v>0</v>
      </c>
      <c r="M52" s="397"/>
      <c r="N52" s="397"/>
      <c r="O52" s="398">
        <f>SUM(M52:N52)</f>
        <v>0</v>
      </c>
      <c r="P52" s="397"/>
      <c r="Q52" s="400"/>
      <c r="R52" s="398">
        <f>SUM(P52:Q52)</f>
        <v>0</v>
      </c>
      <c r="S52" s="397"/>
      <c r="T52" s="397"/>
      <c r="U52" s="398">
        <f>SUM(S52:T52)</f>
        <v>0</v>
      </c>
      <c r="V52" s="397"/>
      <c r="W52" s="397"/>
      <c r="X52" s="398">
        <f>SUM(V52:W52)</f>
        <v>0</v>
      </c>
      <c r="Y52" s="402"/>
      <c r="Z52" s="409">
        <f>SUM(O52,L52,I52,F52,R52,U52,X52,Y52)</f>
        <v>0</v>
      </c>
    </row>
    <row r="53" spans="1:26" ht="15.5" x14ac:dyDescent="0.3">
      <c r="A53" s="707"/>
      <c r="B53" s="38">
        <f>IF(C53="",IF((Z53=0),0,1),IF(AND((COUNTBLANK(D53:E53))=0,Z53&gt;0), 0,1))</f>
        <v>0</v>
      </c>
      <c r="C53" s="311"/>
      <c r="D53" s="311"/>
      <c r="E53" s="395"/>
      <c r="F53" s="402"/>
      <c r="G53" s="397"/>
      <c r="H53" s="397"/>
      <c r="I53" s="398">
        <f>SUM(G53:H53)</f>
        <v>0</v>
      </c>
      <c r="J53" s="397"/>
      <c r="K53" s="397"/>
      <c r="L53" s="398">
        <f>SUM(J53:K53)</f>
        <v>0</v>
      </c>
      <c r="M53" s="397"/>
      <c r="N53" s="397"/>
      <c r="O53" s="398">
        <f>SUM(M53:N53)</f>
        <v>0</v>
      </c>
      <c r="P53" s="397"/>
      <c r="Q53" s="400"/>
      <c r="R53" s="398">
        <f>SUM(P53:Q53)</f>
        <v>0</v>
      </c>
      <c r="S53" s="397"/>
      <c r="T53" s="397"/>
      <c r="U53" s="398">
        <f>SUM(S53:T53)</f>
        <v>0</v>
      </c>
      <c r="V53" s="397"/>
      <c r="W53" s="397"/>
      <c r="X53" s="398">
        <f>SUM(V53:W53)</f>
        <v>0</v>
      </c>
      <c r="Y53" s="402"/>
      <c r="Z53" s="409">
        <f>SUM(O53,L53,I53,F53,R53,U53,X53,Y53)</f>
        <v>0</v>
      </c>
    </row>
    <row r="54" spans="1:26" ht="16" thickBot="1" x14ac:dyDescent="0.35">
      <c r="A54" s="707"/>
      <c r="B54" s="38">
        <f>IF(C54="",IF((Z54=0),0,1),IF(AND((COUNTBLANK(D54:E54))=0,Z54&gt;0), 0,1))</f>
        <v>0</v>
      </c>
      <c r="C54" s="403"/>
      <c r="D54" s="403"/>
      <c r="E54" s="404"/>
      <c r="F54" s="408"/>
      <c r="G54" s="405"/>
      <c r="H54" s="405"/>
      <c r="I54" s="406">
        <f>SUM(G54:H54)</f>
        <v>0</v>
      </c>
      <c r="J54" s="405"/>
      <c r="K54" s="405"/>
      <c r="L54" s="406">
        <f>SUM(J54:K54)</f>
        <v>0</v>
      </c>
      <c r="M54" s="405"/>
      <c r="N54" s="405"/>
      <c r="O54" s="406">
        <f>SUM(M54:N54)</f>
        <v>0</v>
      </c>
      <c r="P54" s="405"/>
      <c r="Q54" s="407"/>
      <c r="R54" s="406">
        <f>SUM(P54:Q54)</f>
        <v>0</v>
      </c>
      <c r="S54" s="405"/>
      <c r="T54" s="405"/>
      <c r="U54" s="406">
        <f>SUM(S54:T54)</f>
        <v>0</v>
      </c>
      <c r="V54" s="405"/>
      <c r="W54" s="405"/>
      <c r="X54" s="406">
        <f>SUM(V54:W54)</f>
        <v>0</v>
      </c>
      <c r="Y54" s="408"/>
      <c r="Z54" s="417">
        <f>SUM(O54,L54,I54,F54,R54,U54,X54,Y54)</f>
        <v>0</v>
      </c>
    </row>
    <row r="55" spans="1:26" ht="16" thickBot="1" x14ac:dyDescent="0.35">
      <c r="A55" s="707"/>
      <c r="B55" s="46"/>
      <c r="C55" s="642" t="s">
        <v>184</v>
      </c>
      <c r="D55" s="643"/>
      <c r="E55" s="651"/>
      <c r="F55" s="312">
        <f t="shared" ref="F55:Z55" si="10">SUM(F50:F54)</f>
        <v>0</v>
      </c>
      <c r="G55" s="312">
        <f t="shared" si="10"/>
        <v>0</v>
      </c>
      <c r="H55" s="312">
        <f t="shared" si="10"/>
        <v>0</v>
      </c>
      <c r="I55" s="312">
        <f t="shared" si="10"/>
        <v>0</v>
      </c>
      <c r="J55" s="312">
        <f t="shared" si="10"/>
        <v>0</v>
      </c>
      <c r="K55" s="312">
        <f t="shared" si="10"/>
        <v>0</v>
      </c>
      <c r="L55" s="312">
        <f t="shared" si="10"/>
        <v>0</v>
      </c>
      <c r="M55" s="312">
        <f t="shared" si="10"/>
        <v>0</v>
      </c>
      <c r="N55" s="312">
        <f t="shared" si="10"/>
        <v>0</v>
      </c>
      <c r="O55" s="312">
        <f t="shared" si="10"/>
        <v>0</v>
      </c>
      <c r="P55" s="312">
        <f t="shared" si="10"/>
        <v>0</v>
      </c>
      <c r="Q55" s="312">
        <f t="shared" si="10"/>
        <v>0</v>
      </c>
      <c r="R55" s="312">
        <f t="shared" si="10"/>
        <v>0</v>
      </c>
      <c r="S55" s="312">
        <f t="shared" si="10"/>
        <v>0</v>
      </c>
      <c r="T55" s="312">
        <f t="shared" si="10"/>
        <v>0</v>
      </c>
      <c r="U55" s="312">
        <f t="shared" si="10"/>
        <v>0</v>
      </c>
      <c r="V55" s="312">
        <f t="shared" si="10"/>
        <v>0</v>
      </c>
      <c r="W55" s="312">
        <f t="shared" si="10"/>
        <v>0</v>
      </c>
      <c r="X55" s="312">
        <f t="shared" si="10"/>
        <v>0</v>
      </c>
      <c r="Y55" s="312">
        <f t="shared" si="10"/>
        <v>0</v>
      </c>
      <c r="Z55" s="312">
        <f t="shared" si="10"/>
        <v>0</v>
      </c>
    </row>
    <row r="56" spans="1:26" ht="13.5" thickBot="1" x14ac:dyDescent="0.35"/>
    <row r="57" spans="1:26" ht="31.4" customHeight="1" x14ac:dyDescent="0.3">
      <c r="A57" s="707"/>
      <c r="B57" s="80">
        <f>COUNTIF(E50:E54,"Yes")</f>
        <v>1</v>
      </c>
      <c r="C57" s="652" t="s">
        <v>185</v>
      </c>
      <c r="D57" s="653"/>
      <c r="E57" s="654"/>
      <c r="G57" s="215"/>
      <c r="H57" s="215"/>
      <c r="I57" s="215"/>
      <c r="J57" s="215"/>
      <c r="K57" s="215"/>
      <c r="L57" s="215"/>
    </row>
    <row r="58" spans="1:26" ht="86.25" customHeight="1" x14ac:dyDescent="0.3">
      <c r="A58" s="707"/>
      <c r="B58" s="46"/>
      <c r="C58" s="655" t="s">
        <v>186</v>
      </c>
      <c r="D58" s="656"/>
      <c r="E58" s="657"/>
      <c r="G58" s="258"/>
      <c r="H58" s="258"/>
      <c r="I58" s="258"/>
      <c r="J58" s="258"/>
      <c r="K58" s="258"/>
      <c r="L58" s="258"/>
    </row>
    <row r="59" spans="1:26" ht="76.5" customHeight="1" thickBot="1" x14ac:dyDescent="0.35">
      <c r="A59" s="707"/>
      <c r="B59" s="59"/>
      <c r="C59" s="665"/>
      <c r="D59" s="666"/>
      <c r="E59" s="667"/>
      <c r="G59" s="259"/>
      <c r="H59" s="259"/>
      <c r="I59" s="259"/>
      <c r="J59" s="259"/>
      <c r="K59" s="259"/>
      <c r="L59" s="259"/>
    </row>
    <row r="60" spans="1:26" ht="13.4" customHeight="1" x14ac:dyDescent="0.3">
      <c r="A60" s="707"/>
      <c r="B60" s="77"/>
      <c r="C60" s="257"/>
      <c r="D60" s="256"/>
      <c r="E60" s="256"/>
      <c r="G60" s="259"/>
      <c r="H60" s="259"/>
      <c r="I60" s="259"/>
      <c r="J60" s="259"/>
      <c r="K60" s="259"/>
      <c r="L60" s="259"/>
      <c r="M60" s="260"/>
    </row>
    <row r="61" spans="1:26" customFormat="1" ht="85" customHeight="1" x14ac:dyDescent="0.35">
      <c r="A61" s="414" t="s">
        <v>187</v>
      </c>
      <c r="B61" s="60"/>
      <c r="C61" s="633" t="str">
        <f>CONCATENATE("Project 2: ",'2 - Project Admin'!E28)</f>
        <v>Project 2: 8 Angel Street</v>
      </c>
      <c r="D61" s="634"/>
      <c r="E61" s="634"/>
      <c r="F61" s="634"/>
      <c r="G61" s="634"/>
      <c r="H61" s="634"/>
      <c r="I61" s="634"/>
      <c r="J61" s="634"/>
      <c r="K61" s="634"/>
      <c r="L61" s="634"/>
      <c r="M61" s="634"/>
      <c r="N61" s="634"/>
      <c r="O61" s="634"/>
      <c r="P61" s="634"/>
      <c r="Q61" s="634"/>
      <c r="R61" s="634"/>
      <c r="S61" s="634"/>
      <c r="T61" s="634"/>
      <c r="U61" s="634"/>
      <c r="V61" s="634"/>
      <c r="W61" s="634"/>
      <c r="X61" s="634"/>
      <c r="Y61" s="634"/>
      <c r="Z61" s="635"/>
    </row>
    <row r="62" spans="1:26" customFormat="1" ht="15" customHeight="1" x14ac:dyDescent="0.35">
      <c r="A62" s="18"/>
      <c r="B62" s="1"/>
      <c r="C62" s="6"/>
      <c r="D62" s="7"/>
      <c r="E62" s="8"/>
      <c r="F62" s="8"/>
      <c r="G62" s="8"/>
      <c r="S62" s="18"/>
    </row>
    <row r="63" spans="1:26" s="24" customFormat="1" ht="21" customHeight="1" outlineLevel="1" x14ac:dyDescent="0.35">
      <c r="A63" s="414"/>
      <c r="B63" s="46"/>
      <c r="C63" s="671" t="s">
        <v>171</v>
      </c>
      <c r="D63" s="672"/>
      <c r="E63" s="673"/>
      <c r="F63" s="684" t="s">
        <v>155</v>
      </c>
      <c r="G63" s="677" t="s">
        <v>156</v>
      </c>
      <c r="H63" s="678"/>
      <c r="I63" s="678"/>
      <c r="J63" s="677" t="s">
        <v>157</v>
      </c>
      <c r="K63" s="678"/>
      <c r="L63" s="679"/>
      <c r="M63" s="659" t="s">
        <v>158</v>
      </c>
      <c r="N63" s="659"/>
      <c r="O63" s="660"/>
      <c r="P63" s="658" t="s">
        <v>159</v>
      </c>
      <c r="Q63" s="659"/>
      <c r="R63" s="660"/>
      <c r="S63" s="658" t="s">
        <v>160</v>
      </c>
      <c r="T63" s="659"/>
      <c r="U63" s="660"/>
      <c r="V63" s="658" t="s">
        <v>161</v>
      </c>
      <c r="W63" s="659"/>
      <c r="X63" s="660"/>
      <c r="Y63" s="621" t="s">
        <v>172</v>
      </c>
      <c r="Z63" s="621" t="s">
        <v>163</v>
      </c>
    </row>
    <row r="64" spans="1:26" s="24" customFormat="1" ht="22.5" customHeight="1" outlineLevel="1" x14ac:dyDescent="0.35">
      <c r="A64" s="414"/>
      <c r="B64" s="46"/>
      <c r="C64" s="674"/>
      <c r="D64" s="675"/>
      <c r="E64" s="676"/>
      <c r="F64" s="685"/>
      <c r="G64" s="447" t="s">
        <v>164</v>
      </c>
      <c r="H64" s="196" t="s">
        <v>165</v>
      </c>
      <c r="I64" s="680" t="s">
        <v>166</v>
      </c>
      <c r="J64" s="447" t="s">
        <v>164</v>
      </c>
      <c r="K64" s="196" t="s">
        <v>165</v>
      </c>
      <c r="L64" s="682" t="s">
        <v>166</v>
      </c>
      <c r="M64" s="446" t="s">
        <v>164</v>
      </c>
      <c r="N64" s="196" t="s">
        <v>165</v>
      </c>
      <c r="O64" s="664" t="s">
        <v>166</v>
      </c>
      <c r="P64" s="195" t="s">
        <v>164</v>
      </c>
      <c r="Q64" s="196" t="s">
        <v>165</v>
      </c>
      <c r="R64" s="664" t="s">
        <v>166</v>
      </c>
      <c r="S64" s="195" t="s">
        <v>164</v>
      </c>
      <c r="T64" s="196" t="s">
        <v>165</v>
      </c>
      <c r="U64" s="664" t="s">
        <v>166</v>
      </c>
      <c r="V64" s="195" t="s">
        <v>164</v>
      </c>
      <c r="W64" s="196" t="s">
        <v>165</v>
      </c>
      <c r="X64" s="664" t="s">
        <v>166</v>
      </c>
      <c r="Y64" s="622"/>
      <c r="Z64" s="622"/>
    </row>
    <row r="65" spans="1:26" s="24" customFormat="1" ht="20.25" customHeight="1" outlineLevel="1" thickBot="1" x14ac:dyDescent="0.4">
      <c r="A65" s="414"/>
      <c r="B65" s="46"/>
      <c r="C65" s="674"/>
      <c r="D65" s="675"/>
      <c r="E65" s="676"/>
      <c r="F65" s="686"/>
      <c r="G65" s="448" t="s">
        <v>167</v>
      </c>
      <c r="H65" s="449" t="s">
        <v>167</v>
      </c>
      <c r="I65" s="681"/>
      <c r="J65" s="448" t="s">
        <v>167</v>
      </c>
      <c r="K65" s="449" t="str">
        <f>IF(INDEX('Reference Data'!$G$5:$G$18,MATCH('Reference Data'!$C$4,'Reference Data'!$F$5:$F$21,0),1)&gt;=K$22,"Actual","Forecast")</f>
        <v>Actual</v>
      </c>
      <c r="L65" s="683"/>
      <c r="M65" s="450" t="str">
        <f>IF(INDEX('Reference Data'!$G$5:$G$18,MATCH('Reference Data'!$C$4,'Reference Data'!$F$5:$F$21,0),1)&gt;=M$22,"Actual","Forecast")</f>
        <v>Actual</v>
      </c>
      <c r="N65" s="289" t="str">
        <f>IF(INDEX('Reference Data'!$G$5:$G$18,MATCH('Reference Data'!$C$4,'Reference Data'!$F$5:$F$21,0),1)&gt;=N$22,"Actual","Forecast")</f>
        <v>Actual</v>
      </c>
      <c r="O65" s="622"/>
      <c r="P65" s="289" t="str">
        <f>IF(INDEX('Reference Data'!$G$5:$G$18,MATCH('Reference Data'!$C$4,'Reference Data'!$F$5:$F$21,0),1)&gt;=P$22,"Actual","Forecast")</f>
        <v>Actual</v>
      </c>
      <c r="Q65" s="289" t="str">
        <f>IF(INDEX('Reference Data'!$G$5:$G$18,MATCH('Reference Data'!$C$4,'Reference Data'!$F$5:$F$21,0),1)&gt;=Q$22,"Actual","Forecast")</f>
        <v>Forecast</v>
      </c>
      <c r="R65" s="622"/>
      <c r="S65" s="289" t="str">
        <f>IF(INDEX('Reference Data'!$G$5:$G$18,MATCH('Reference Data'!$C$4,'Reference Data'!$F$5:$F$21,0),1)&gt;=S$22,"Actual","Forecast")</f>
        <v>Forecast</v>
      </c>
      <c r="T65" s="289" t="str">
        <f>IF(INDEX('Reference Data'!$G$5:$G$18,MATCH('Reference Data'!$C$4,'Reference Data'!$F$5:$F$21,0),1)&gt;=T$22,"Actual","Forecast")</f>
        <v>Forecast</v>
      </c>
      <c r="U65" s="622"/>
      <c r="V65" s="289" t="str">
        <f>IF(INDEX('Reference Data'!$G$5:$G$18,MATCH('Reference Data'!$C$4,'Reference Data'!$F$5:$F$21,0),1)&gt;=V$22,"Actual","Forecast")</f>
        <v>Forecast</v>
      </c>
      <c r="W65" s="289" t="str">
        <f>IF(INDEX('Reference Data'!$G$5:$G$18,MATCH('Reference Data'!$C$4,'Reference Data'!$F$5:$F$21,0),1)&gt;=W$22,"Actual","Forecast")</f>
        <v>Forecast</v>
      </c>
      <c r="X65" s="622"/>
      <c r="Y65" s="622"/>
      <c r="Z65" s="622"/>
    </row>
    <row r="66" spans="1:26" ht="14.9" customHeight="1" outlineLevel="1" x14ac:dyDescent="0.3">
      <c r="A66" s="414"/>
      <c r="B66" s="77"/>
      <c r="C66" s="627" t="s">
        <v>173</v>
      </c>
      <c r="D66" s="628"/>
      <c r="E66" s="629"/>
      <c r="F66" s="420"/>
      <c r="G66" s="451">
        <v>1</v>
      </c>
      <c r="H66" s="451">
        <v>1</v>
      </c>
      <c r="I66" s="452">
        <f>SUM(G66:H66)</f>
        <v>2</v>
      </c>
      <c r="J66" s="451">
        <v>1</v>
      </c>
      <c r="K66" s="451">
        <v>1</v>
      </c>
      <c r="L66" s="452">
        <f>SUM(J66:K66)</f>
        <v>2</v>
      </c>
      <c r="M66" s="451">
        <v>1</v>
      </c>
      <c r="N66" s="451">
        <v>1</v>
      </c>
      <c r="O66" s="372">
        <f>SUM(M66:N66)</f>
        <v>2</v>
      </c>
      <c r="P66" s="451">
        <v>1</v>
      </c>
      <c r="Q66" s="451">
        <v>1</v>
      </c>
      <c r="R66" s="372">
        <f>SUM(P66:Q66)</f>
        <v>2</v>
      </c>
      <c r="S66" s="384">
        <v>7777</v>
      </c>
      <c r="T66" s="384"/>
      <c r="U66" s="372">
        <f>SUM(S66:T66)</f>
        <v>7777</v>
      </c>
      <c r="V66" s="384"/>
      <c r="W66" s="384"/>
      <c r="X66" s="372">
        <f>SUM(V66:W66)</f>
        <v>0</v>
      </c>
      <c r="Y66" s="420"/>
      <c r="Z66" s="415">
        <f>SUM(O66,L66,I66,F66)+R66+U66+X66+Y66</f>
        <v>7785</v>
      </c>
    </row>
    <row r="67" spans="1:26" ht="15.75" customHeight="1" outlineLevel="1" x14ac:dyDescent="0.3">
      <c r="A67" s="414"/>
      <c r="B67" s="77"/>
      <c r="C67" s="624" t="s">
        <v>174</v>
      </c>
      <c r="D67" s="625"/>
      <c r="E67" s="626"/>
      <c r="F67" s="422"/>
      <c r="G67" s="385"/>
      <c r="H67" s="385"/>
      <c r="I67" s="373">
        <f>SUM(G67:H67)</f>
        <v>0</v>
      </c>
      <c r="J67" s="385"/>
      <c r="K67" s="385"/>
      <c r="L67" s="373">
        <f>SUM(J67:K67)</f>
        <v>0</v>
      </c>
      <c r="M67" s="385"/>
      <c r="N67" s="385"/>
      <c r="O67" s="373">
        <f>SUM(M67:N67)</f>
        <v>0</v>
      </c>
      <c r="P67" s="385"/>
      <c r="Q67" s="388"/>
      <c r="R67" s="373">
        <f>SUM(P67:Q67)</f>
        <v>0</v>
      </c>
      <c r="S67" s="385"/>
      <c r="T67" s="385"/>
      <c r="U67" s="373">
        <f>SUM(S67:T67)</f>
        <v>0</v>
      </c>
      <c r="V67" s="385"/>
      <c r="W67" s="385"/>
      <c r="X67" s="373">
        <f>SUM(V67:W67)</f>
        <v>0</v>
      </c>
      <c r="Y67" s="422"/>
      <c r="Z67" s="377">
        <f>SUM(O67,L67,I67,F67)+R67+U67+X67+Y67</f>
        <v>0</v>
      </c>
    </row>
    <row r="68" spans="1:26" ht="15.75" customHeight="1" outlineLevel="1" x14ac:dyDescent="0.3">
      <c r="A68" s="414"/>
      <c r="B68" s="46"/>
      <c r="C68" s="630" t="s">
        <v>175</v>
      </c>
      <c r="D68" s="631"/>
      <c r="E68" s="632"/>
      <c r="F68" s="422"/>
      <c r="G68" s="385">
        <v>1</v>
      </c>
      <c r="H68" s="385">
        <v>1</v>
      </c>
      <c r="I68" s="373">
        <f>SUM(G68:H68)</f>
        <v>2</v>
      </c>
      <c r="J68" s="451">
        <v>1</v>
      </c>
      <c r="K68" s="451">
        <v>1</v>
      </c>
      <c r="L68" s="373">
        <f>SUM(J68:K68)</f>
        <v>2</v>
      </c>
      <c r="M68" s="451">
        <v>1</v>
      </c>
      <c r="N68" s="451">
        <v>1</v>
      </c>
      <c r="O68" s="373">
        <f>SUM(M68:N68)</f>
        <v>2</v>
      </c>
      <c r="P68" s="451">
        <v>1</v>
      </c>
      <c r="Q68" s="451">
        <v>1</v>
      </c>
      <c r="R68" s="373">
        <f>SUM(P68:Q68)</f>
        <v>2</v>
      </c>
      <c r="S68" s="385">
        <v>7777</v>
      </c>
      <c r="T68" s="385"/>
      <c r="U68" s="373">
        <f>SUM(S68:T68)</f>
        <v>7777</v>
      </c>
      <c r="V68" s="385"/>
      <c r="W68" s="385"/>
      <c r="X68" s="373">
        <f>SUM(V68:W68)</f>
        <v>0</v>
      </c>
      <c r="Y68" s="422"/>
      <c r="Z68" s="377">
        <f>SUM(O68,L68,I68,F68)+R68+U68+X68+Y68</f>
        <v>7785</v>
      </c>
    </row>
    <row r="69" spans="1:26" ht="15.75" customHeight="1" outlineLevel="1" x14ac:dyDescent="0.3">
      <c r="A69" s="414"/>
      <c r="B69" s="46"/>
      <c r="C69" s="639" t="s">
        <v>176</v>
      </c>
      <c r="D69" s="640"/>
      <c r="E69" s="641"/>
      <c r="F69" s="386">
        <f t="shared" ref="F69:Z69" si="11">F66+F67</f>
        <v>0</v>
      </c>
      <c r="G69" s="386">
        <f t="shared" si="11"/>
        <v>1</v>
      </c>
      <c r="H69" s="386">
        <f t="shared" si="11"/>
        <v>1</v>
      </c>
      <c r="I69" s="386">
        <f t="shared" si="11"/>
        <v>2</v>
      </c>
      <c r="J69" s="386">
        <f t="shared" si="11"/>
        <v>1</v>
      </c>
      <c r="K69" s="386">
        <f t="shared" si="11"/>
        <v>1</v>
      </c>
      <c r="L69" s="386">
        <f t="shared" si="11"/>
        <v>2</v>
      </c>
      <c r="M69" s="386">
        <f t="shared" si="11"/>
        <v>1</v>
      </c>
      <c r="N69" s="386">
        <f t="shared" si="11"/>
        <v>1</v>
      </c>
      <c r="O69" s="386">
        <f t="shared" si="11"/>
        <v>2</v>
      </c>
      <c r="P69" s="386">
        <f t="shared" si="11"/>
        <v>1</v>
      </c>
      <c r="Q69" s="389">
        <f t="shared" si="11"/>
        <v>1</v>
      </c>
      <c r="R69" s="386">
        <f t="shared" si="11"/>
        <v>2</v>
      </c>
      <c r="S69" s="386">
        <f t="shared" si="11"/>
        <v>7777</v>
      </c>
      <c r="T69" s="386">
        <f t="shared" si="11"/>
        <v>0</v>
      </c>
      <c r="U69" s="386">
        <f t="shared" si="11"/>
        <v>7777</v>
      </c>
      <c r="V69" s="386">
        <f t="shared" si="11"/>
        <v>0</v>
      </c>
      <c r="W69" s="386">
        <f t="shared" si="11"/>
        <v>0</v>
      </c>
      <c r="X69" s="386">
        <f t="shared" si="11"/>
        <v>0</v>
      </c>
      <c r="Y69" s="386">
        <f t="shared" si="11"/>
        <v>0</v>
      </c>
      <c r="Z69" s="377">
        <f t="shared" si="11"/>
        <v>7785</v>
      </c>
    </row>
    <row r="70" spans="1:26" ht="15.75" customHeight="1" outlineLevel="1" x14ac:dyDescent="0.3">
      <c r="A70" s="414"/>
      <c r="B70" s="46"/>
      <c r="C70" s="636" t="s">
        <v>177</v>
      </c>
      <c r="D70" s="637"/>
      <c r="E70" s="638"/>
      <c r="F70" s="422"/>
      <c r="G70" s="385"/>
      <c r="H70" s="385"/>
      <c r="I70" s="373">
        <f>SUM(G70:H70)</f>
        <v>0</v>
      </c>
      <c r="J70" s="385"/>
      <c r="K70" s="385"/>
      <c r="L70" s="373">
        <f>SUM(J70:K70)</f>
        <v>0</v>
      </c>
      <c r="M70" s="385"/>
      <c r="N70" s="385"/>
      <c r="O70" s="373">
        <f>SUM(M70:N70)</f>
        <v>0</v>
      </c>
      <c r="P70" s="385"/>
      <c r="Q70" s="388"/>
      <c r="R70" s="373">
        <f>SUM(P70:Q70)</f>
        <v>0</v>
      </c>
      <c r="S70" s="385"/>
      <c r="T70" s="385"/>
      <c r="U70" s="373">
        <f>SUM(S70:T70)</f>
        <v>0</v>
      </c>
      <c r="V70" s="385"/>
      <c r="W70" s="385"/>
      <c r="X70" s="373">
        <f>SUM(V70:W70)</f>
        <v>0</v>
      </c>
      <c r="Y70" s="422"/>
      <c r="Z70" s="377">
        <f>SUM(O70,L70,I70,F70)+R70+U70+X70+Y70</f>
        <v>0</v>
      </c>
    </row>
    <row r="71" spans="1:26" ht="15.75" customHeight="1" outlineLevel="1" x14ac:dyDescent="0.3">
      <c r="A71" s="414"/>
      <c r="B71" s="46"/>
      <c r="C71" s="630" t="s">
        <v>178</v>
      </c>
      <c r="D71" s="631"/>
      <c r="E71" s="632"/>
      <c r="F71" s="422"/>
      <c r="G71" s="385"/>
      <c r="H71" s="385"/>
      <c r="I71" s="373">
        <f>SUM(G71:H71)</f>
        <v>0</v>
      </c>
      <c r="J71" s="385"/>
      <c r="K71" s="385"/>
      <c r="L71" s="373">
        <f>SUM(J71:K71)</f>
        <v>0</v>
      </c>
      <c r="M71" s="385"/>
      <c r="N71" s="385"/>
      <c r="O71" s="373">
        <f>SUM(M71:N71)</f>
        <v>0</v>
      </c>
      <c r="P71" s="385"/>
      <c r="Q71" s="388"/>
      <c r="R71" s="373">
        <f>SUM(P71:Q71)</f>
        <v>0</v>
      </c>
      <c r="S71" s="385"/>
      <c r="T71" s="385"/>
      <c r="U71" s="373">
        <f>SUM(S71:T71)</f>
        <v>0</v>
      </c>
      <c r="V71" s="385"/>
      <c r="W71" s="385"/>
      <c r="X71" s="373">
        <f>SUM(V71:W71)</f>
        <v>0</v>
      </c>
      <c r="Y71" s="422"/>
      <c r="Z71" s="377">
        <f>SUM(O71,L71,I71,F71)+R71+U71+X71+Y71</f>
        <v>0</v>
      </c>
    </row>
    <row r="72" spans="1:26" ht="15.75" customHeight="1" outlineLevel="1" thickBot="1" x14ac:dyDescent="0.35">
      <c r="A72" s="414"/>
      <c r="B72" s="46"/>
      <c r="C72" s="645" t="s">
        <v>179</v>
      </c>
      <c r="D72" s="646"/>
      <c r="E72" s="647"/>
      <c r="F72" s="390">
        <f t="shared" ref="F72:Y72" si="12">F70</f>
        <v>0</v>
      </c>
      <c r="G72" s="390">
        <f t="shared" si="12"/>
        <v>0</v>
      </c>
      <c r="H72" s="390">
        <f t="shared" si="12"/>
        <v>0</v>
      </c>
      <c r="I72" s="390">
        <f t="shared" si="12"/>
        <v>0</v>
      </c>
      <c r="J72" s="390">
        <f t="shared" si="12"/>
        <v>0</v>
      </c>
      <c r="K72" s="390">
        <f t="shared" si="12"/>
        <v>0</v>
      </c>
      <c r="L72" s="390">
        <f t="shared" si="12"/>
        <v>0</v>
      </c>
      <c r="M72" s="390">
        <f t="shared" si="12"/>
        <v>0</v>
      </c>
      <c r="N72" s="390">
        <f t="shared" si="12"/>
        <v>0</v>
      </c>
      <c r="O72" s="390">
        <f t="shared" si="12"/>
        <v>0</v>
      </c>
      <c r="P72" s="390">
        <f t="shared" si="12"/>
        <v>0</v>
      </c>
      <c r="Q72" s="391">
        <f t="shared" si="12"/>
        <v>0</v>
      </c>
      <c r="R72" s="390">
        <f t="shared" si="12"/>
        <v>0</v>
      </c>
      <c r="S72" s="390">
        <f t="shared" si="12"/>
        <v>0</v>
      </c>
      <c r="T72" s="390">
        <f t="shared" si="12"/>
        <v>0</v>
      </c>
      <c r="U72" s="390">
        <f t="shared" si="12"/>
        <v>0</v>
      </c>
      <c r="V72" s="390">
        <f t="shared" si="12"/>
        <v>0</v>
      </c>
      <c r="W72" s="390">
        <f t="shared" si="12"/>
        <v>0</v>
      </c>
      <c r="X72" s="390">
        <f t="shared" si="12"/>
        <v>0</v>
      </c>
      <c r="Y72" s="390">
        <f t="shared" si="12"/>
        <v>0</v>
      </c>
      <c r="Z72" s="381">
        <f>SUM(O72,L72,I72,F72)+R72+U72+X72+Y72</f>
        <v>0</v>
      </c>
    </row>
    <row r="73" spans="1:26" ht="16" outlineLevel="1" thickBot="1" x14ac:dyDescent="0.35">
      <c r="A73" s="414"/>
      <c r="B73" s="46"/>
      <c r="C73" s="642" t="s">
        <v>163</v>
      </c>
      <c r="D73" s="643"/>
      <c r="E73" s="644"/>
      <c r="F73" s="382">
        <f t="shared" ref="F73:Y73" si="13">F69+F72</f>
        <v>0</v>
      </c>
      <c r="G73" s="382">
        <f t="shared" si="13"/>
        <v>1</v>
      </c>
      <c r="H73" s="382">
        <f t="shared" si="13"/>
        <v>1</v>
      </c>
      <c r="I73" s="382">
        <f t="shared" si="13"/>
        <v>2</v>
      </c>
      <c r="J73" s="382">
        <f t="shared" si="13"/>
        <v>1</v>
      </c>
      <c r="K73" s="382">
        <f t="shared" si="13"/>
        <v>1</v>
      </c>
      <c r="L73" s="382">
        <f t="shared" si="13"/>
        <v>2</v>
      </c>
      <c r="M73" s="382">
        <f t="shared" si="13"/>
        <v>1</v>
      </c>
      <c r="N73" s="382">
        <f t="shared" si="13"/>
        <v>1</v>
      </c>
      <c r="O73" s="382">
        <f t="shared" si="13"/>
        <v>2</v>
      </c>
      <c r="P73" s="382">
        <f t="shared" si="13"/>
        <v>1</v>
      </c>
      <c r="Q73" s="392">
        <f t="shared" si="13"/>
        <v>1</v>
      </c>
      <c r="R73" s="382">
        <f t="shared" si="13"/>
        <v>2</v>
      </c>
      <c r="S73" s="382">
        <f t="shared" si="13"/>
        <v>7777</v>
      </c>
      <c r="T73" s="382">
        <f t="shared" si="13"/>
        <v>0</v>
      </c>
      <c r="U73" s="382">
        <f t="shared" si="13"/>
        <v>7777</v>
      </c>
      <c r="V73" s="382">
        <f t="shared" si="13"/>
        <v>0</v>
      </c>
      <c r="W73" s="382">
        <f t="shared" si="13"/>
        <v>0</v>
      </c>
      <c r="X73" s="382">
        <f t="shared" si="13"/>
        <v>0</v>
      </c>
      <c r="Y73" s="382">
        <f t="shared" si="13"/>
        <v>0</v>
      </c>
      <c r="Z73" s="323">
        <f>SUM(O73,L73,I73,F73)+R73+U73+X73+Y73</f>
        <v>7785</v>
      </c>
    </row>
    <row r="74" spans="1:26" ht="15.75" customHeight="1" outlineLevel="1" thickBot="1" x14ac:dyDescent="0.35">
      <c r="C74" s="21"/>
      <c r="D74" s="21"/>
      <c r="E74" s="21"/>
      <c r="F74" s="23"/>
      <c r="G74" s="22"/>
      <c r="H74" s="22"/>
      <c r="I74" s="26"/>
      <c r="J74" s="22"/>
      <c r="K74" s="22"/>
      <c r="L74" s="23"/>
      <c r="M74" s="22"/>
      <c r="N74" s="22"/>
    </row>
    <row r="75" spans="1:26" ht="21.65" customHeight="1" outlineLevel="1" x14ac:dyDescent="0.3">
      <c r="A75" s="414"/>
      <c r="B75" s="38"/>
      <c r="C75" s="648" t="s">
        <v>180</v>
      </c>
      <c r="D75" s="649"/>
      <c r="E75" s="650"/>
      <c r="F75" s="621" t="s">
        <v>155</v>
      </c>
      <c r="G75" s="658" t="str">
        <f>G63</f>
        <v>Financial Year 2020/21 (£s)</v>
      </c>
      <c r="H75" s="659"/>
      <c r="I75" s="660"/>
      <c r="J75" s="658" t="str">
        <f>J63</f>
        <v>Financial Year 2021/22 (£s)</v>
      </c>
      <c r="K75" s="659"/>
      <c r="L75" s="660"/>
      <c r="M75" s="658" t="str">
        <f>M63</f>
        <v>Financial Year 2022/23 (£s)</v>
      </c>
      <c r="N75" s="659"/>
      <c r="O75" s="660"/>
      <c r="P75" s="658" t="str">
        <f>P63</f>
        <v>Financial Year 2023/24 (£s)</v>
      </c>
      <c r="Q75" s="659"/>
      <c r="R75" s="660"/>
      <c r="S75" s="658" t="str">
        <f>S63</f>
        <v>Financial Year 2024/25 (£s)</v>
      </c>
      <c r="T75" s="659"/>
      <c r="U75" s="661"/>
      <c r="V75" s="658" t="str">
        <f>V63</f>
        <v>Financial Year 2025/26 (£s)</v>
      </c>
      <c r="W75" s="659"/>
      <c r="X75" s="660"/>
      <c r="Y75" s="621" t="s">
        <v>172</v>
      </c>
      <c r="Z75" s="621" t="s">
        <v>163</v>
      </c>
    </row>
    <row r="76" spans="1:26" ht="22.5" customHeight="1" outlineLevel="1" x14ac:dyDescent="0.3">
      <c r="A76" s="414"/>
      <c r="B76" s="38"/>
      <c r="C76" s="662" t="s">
        <v>181</v>
      </c>
      <c r="D76" s="662" t="s">
        <v>188</v>
      </c>
      <c r="E76" s="662" t="s">
        <v>183</v>
      </c>
      <c r="F76" s="622"/>
      <c r="G76" s="195" t="s">
        <v>164</v>
      </c>
      <c r="H76" s="196" t="s">
        <v>165</v>
      </c>
      <c r="I76" s="664" t="s">
        <v>166</v>
      </c>
      <c r="J76" s="195" t="s">
        <v>164</v>
      </c>
      <c r="K76" s="196" t="s">
        <v>165</v>
      </c>
      <c r="L76" s="664" t="s">
        <v>166</v>
      </c>
      <c r="M76" s="195" t="s">
        <v>164</v>
      </c>
      <c r="N76" s="196" t="s">
        <v>165</v>
      </c>
      <c r="O76" s="664" t="s">
        <v>166</v>
      </c>
      <c r="P76" s="195" t="s">
        <v>164</v>
      </c>
      <c r="Q76" s="196" t="s">
        <v>165</v>
      </c>
      <c r="R76" s="664" t="s">
        <v>166</v>
      </c>
      <c r="S76" s="195" t="s">
        <v>164</v>
      </c>
      <c r="T76" s="196" t="s">
        <v>165</v>
      </c>
      <c r="U76" s="664" t="s">
        <v>166</v>
      </c>
      <c r="V76" s="195" t="s">
        <v>164</v>
      </c>
      <c r="W76" s="196" t="s">
        <v>165</v>
      </c>
      <c r="X76" s="664" t="s">
        <v>166</v>
      </c>
      <c r="Y76" s="622"/>
      <c r="Z76" s="622"/>
    </row>
    <row r="77" spans="1:26" ht="22.5" customHeight="1" outlineLevel="1" x14ac:dyDescent="0.3">
      <c r="A77" s="414"/>
      <c r="B77" s="38"/>
      <c r="C77" s="663"/>
      <c r="D77" s="663"/>
      <c r="E77" s="663"/>
      <c r="F77" s="623"/>
      <c r="G77" s="289" t="s">
        <v>167</v>
      </c>
      <c r="H77" s="289" t="s">
        <v>167</v>
      </c>
      <c r="I77" s="622"/>
      <c r="J77" s="289" t="s">
        <v>167</v>
      </c>
      <c r="K77" s="289" t="str">
        <f>IF(INDEX('Reference Data'!$G$5:$G$18,MATCH('Reference Data'!$C$4,'Reference Data'!$F$5:$F$21,0),1)&gt;=K$22,"Actual","Forecast")</f>
        <v>Actual</v>
      </c>
      <c r="L77" s="622"/>
      <c r="M77" s="289" t="str">
        <f>IF(INDEX('Reference Data'!$G$5:$G$18,MATCH('Reference Data'!$C$4,'Reference Data'!$F$5:$F$21,0),1)&gt;=M$22,"Actual","Forecast")</f>
        <v>Actual</v>
      </c>
      <c r="N77" s="289" t="str">
        <f>IF(INDEX('Reference Data'!$G$5:$G$18,MATCH('Reference Data'!$C$4,'Reference Data'!$F$5:$F$21,0),1)&gt;=N$22,"Actual","Forecast")</f>
        <v>Actual</v>
      </c>
      <c r="O77" s="622"/>
      <c r="P77" s="289" t="str">
        <f>IF(INDEX('Reference Data'!$G$5:$G$18,MATCH('Reference Data'!$C$4,'Reference Data'!$F$5:$F$21,0),1)&gt;=P$22,"Actual","Forecast")</f>
        <v>Actual</v>
      </c>
      <c r="Q77" s="289" t="str">
        <f>IF(INDEX('Reference Data'!$G$5:$G$18,MATCH('Reference Data'!$C$4,'Reference Data'!$F$5:$F$21,0),1)&gt;=Q$22,"Actual","Forecast")</f>
        <v>Forecast</v>
      </c>
      <c r="R77" s="622"/>
      <c r="S77" s="289" t="str">
        <f>IF(INDEX('Reference Data'!$G$5:$G$18,MATCH('Reference Data'!$C$4,'Reference Data'!$F$5:$F$21,0),1)&gt;=S$22,"Actual","Forecast")</f>
        <v>Forecast</v>
      </c>
      <c r="T77" s="289" t="str">
        <f>IF(INDEX('Reference Data'!$G$5:$G$18,MATCH('Reference Data'!$C$4,'Reference Data'!$F$5:$F$21,0),1)&gt;=T$22,"Actual","Forecast")</f>
        <v>Forecast</v>
      </c>
      <c r="U77" s="622"/>
      <c r="V77" s="289" t="str">
        <f>IF(INDEX('Reference Data'!$G$5:$G$18,MATCH('Reference Data'!$C$4,'Reference Data'!$F$5:$F$21,0),1)&gt;=V$22,"Actual","Forecast")</f>
        <v>Forecast</v>
      </c>
      <c r="W77" s="289" t="str">
        <f>IF(INDEX('Reference Data'!$G$5:$G$18,MATCH('Reference Data'!$C$4,'Reference Data'!$F$5:$F$21,0),1)&gt;=W$22,"Actual","Forecast")</f>
        <v>Forecast</v>
      </c>
      <c r="X77" s="622"/>
      <c r="Y77" s="622"/>
      <c r="Z77" s="622"/>
    </row>
    <row r="78" spans="1:26" ht="15.5" outlineLevel="1" x14ac:dyDescent="0.3">
      <c r="A78" s="414"/>
      <c r="B78" s="38">
        <f>IF(C78="",IF((Z78=0),0,1),IF(AND((COUNTBLANK(D78:E78))=0,Z78&gt;0), 0,1))</f>
        <v>0</v>
      </c>
      <c r="C78" s="393"/>
      <c r="D78" s="393"/>
      <c r="E78" s="394"/>
      <c r="F78" s="401"/>
      <c r="G78" s="396"/>
      <c r="H78" s="396"/>
      <c r="I78" s="310">
        <f>SUM(G78:H78)</f>
        <v>0</v>
      </c>
      <c r="J78" s="396"/>
      <c r="K78" s="396"/>
      <c r="L78" s="310">
        <f>SUM(J78:K78)</f>
        <v>0</v>
      </c>
      <c r="M78" s="396"/>
      <c r="N78" s="396"/>
      <c r="O78" s="310">
        <f>SUM(M78:N78)</f>
        <v>0</v>
      </c>
      <c r="P78" s="396"/>
      <c r="Q78" s="399"/>
      <c r="R78" s="310">
        <f>SUM(P78:Q78)</f>
        <v>0</v>
      </c>
      <c r="S78" s="396"/>
      <c r="T78" s="396"/>
      <c r="U78" s="310">
        <f>SUM(S78:T78)</f>
        <v>0</v>
      </c>
      <c r="V78" s="396"/>
      <c r="W78" s="396"/>
      <c r="X78" s="310">
        <f>SUM(V78:W78)</f>
        <v>0</v>
      </c>
      <c r="Y78" s="401"/>
      <c r="Z78" s="416">
        <f>SUM(O78,L78,I78,F78,R78,U78,X78,Y78)</f>
        <v>0</v>
      </c>
    </row>
    <row r="79" spans="1:26" ht="15.5" outlineLevel="1" x14ac:dyDescent="0.3">
      <c r="A79" s="414"/>
      <c r="B79" s="38">
        <f>IF(C79="",IF((Z79=0),0,1),IF(AND((COUNTBLANK(D79:E79))=0,Z79&gt;0), 0,1))</f>
        <v>0</v>
      </c>
      <c r="C79" s="311"/>
      <c r="D79" s="311"/>
      <c r="E79" s="395"/>
      <c r="F79" s="402"/>
      <c r="G79" s="397"/>
      <c r="H79" s="397"/>
      <c r="I79" s="398">
        <f>SUM(G79:H79)</f>
        <v>0</v>
      </c>
      <c r="J79" s="397"/>
      <c r="K79" s="397"/>
      <c r="L79" s="398">
        <f>SUM(J79:K79)</f>
        <v>0</v>
      </c>
      <c r="M79" s="397"/>
      <c r="N79" s="397"/>
      <c r="O79" s="398">
        <f>SUM(M79:N79)</f>
        <v>0</v>
      </c>
      <c r="P79" s="397"/>
      <c r="Q79" s="400"/>
      <c r="R79" s="398">
        <f>SUM(P79:Q79)</f>
        <v>0</v>
      </c>
      <c r="S79" s="397"/>
      <c r="T79" s="397"/>
      <c r="U79" s="398">
        <f>SUM(S79:T79)</f>
        <v>0</v>
      </c>
      <c r="V79" s="397"/>
      <c r="W79" s="397"/>
      <c r="X79" s="398">
        <f>SUM(V79:W79)</f>
        <v>0</v>
      </c>
      <c r="Y79" s="402"/>
      <c r="Z79" s="409">
        <f>SUM(O79,L79,I79,F79,R79,U79,X79,Y79)</f>
        <v>0</v>
      </c>
    </row>
    <row r="80" spans="1:26" ht="15.5" outlineLevel="1" x14ac:dyDescent="0.3">
      <c r="A80" s="414"/>
      <c r="B80" s="38">
        <f>IF(C80="",IF((Z80=0),0,1),IF(AND((COUNTBLANK(D80:E80))=0,Z80&gt;0), 0,1))</f>
        <v>0</v>
      </c>
      <c r="C80" s="311"/>
      <c r="D80" s="311"/>
      <c r="E80" s="395"/>
      <c r="F80" s="402"/>
      <c r="G80" s="397"/>
      <c r="H80" s="397"/>
      <c r="I80" s="398">
        <f>SUM(G80:H80)</f>
        <v>0</v>
      </c>
      <c r="J80" s="397"/>
      <c r="K80" s="397"/>
      <c r="L80" s="398">
        <f>SUM(J80:K80)</f>
        <v>0</v>
      </c>
      <c r="M80" s="397"/>
      <c r="N80" s="397"/>
      <c r="O80" s="398">
        <f>SUM(M80:N80)</f>
        <v>0</v>
      </c>
      <c r="P80" s="397"/>
      <c r="Q80" s="400"/>
      <c r="R80" s="398">
        <f>SUM(P80:Q80)</f>
        <v>0</v>
      </c>
      <c r="S80" s="397"/>
      <c r="T80" s="397"/>
      <c r="U80" s="398">
        <f>SUM(S80:T80)</f>
        <v>0</v>
      </c>
      <c r="V80" s="397"/>
      <c r="W80" s="397"/>
      <c r="X80" s="398">
        <f>SUM(V80:W80)</f>
        <v>0</v>
      </c>
      <c r="Y80" s="402"/>
      <c r="Z80" s="409">
        <f>SUM(O80,L80,I80,F80,R80,U80,X80,Y80)</f>
        <v>0</v>
      </c>
    </row>
    <row r="81" spans="1:26" ht="15.5" outlineLevel="1" x14ac:dyDescent="0.3">
      <c r="A81" s="414"/>
      <c r="B81" s="38">
        <f>IF(C81="",IF((Z81=0),0,1),IF(AND((COUNTBLANK(D81:E81))=0,Z81&gt;0), 0,1))</f>
        <v>0</v>
      </c>
      <c r="C81" s="311"/>
      <c r="D81" s="311"/>
      <c r="E81" s="395"/>
      <c r="F81" s="402"/>
      <c r="G81" s="397"/>
      <c r="H81" s="397"/>
      <c r="I81" s="398">
        <f>SUM(G81:H81)</f>
        <v>0</v>
      </c>
      <c r="J81" s="397"/>
      <c r="K81" s="397"/>
      <c r="L81" s="398">
        <f>SUM(J81:K81)</f>
        <v>0</v>
      </c>
      <c r="M81" s="397"/>
      <c r="N81" s="397"/>
      <c r="O81" s="398">
        <f>SUM(M81:N81)</f>
        <v>0</v>
      </c>
      <c r="P81" s="397"/>
      <c r="Q81" s="400"/>
      <c r="R81" s="398">
        <f>SUM(P81:Q81)</f>
        <v>0</v>
      </c>
      <c r="S81" s="397"/>
      <c r="T81" s="397"/>
      <c r="U81" s="398">
        <f>SUM(S81:T81)</f>
        <v>0</v>
      </c>
      <c r="V81" s="397"/>
      <c r="W81" s="397"/>
      <c r="X81" s="398">
        <f>SUM(V81:W81)</f>
        <v>0</v>
      </c>
      <c r="Y81" s="402"/>
      <c r="Z81" s="409">
        <f>SUM(O81,L81,I81,F81,R81,U81,X81,Y81)</f>
        <v>0</v>
      </c>
    </row>
    <row r="82" spans="1:26" ht="16" outlineLevel="1" thickBot="1" x14ac:dyDescent="0.35">
      <c r="A82" s="414"/>
      <c r="B82" s="38">
        <f>IF(C82="",IF((Z82=0),0,1),IF(AND((COUNTBLANK(D82:E82))=0,Z82&gt;0), 0,1))</f>
        <v>0</v>
      </c>
      <c r="C82" s="403"/>
      <c r="D82" s="403"/>
      <c r="E82" s="404"/>
      <c r="F82" s="408"/>
      <c r="G82" s="405"/>
      <c r="H82" s="405"/>
      <c r="I82" s="406">
        <f>SUM(G82:H82)</f>
        <v>0</v>
      </c>
      <c r="J82" s="405"/>
      <c r="K82" s="405"/>
      <c r="L82" s="406">
        <f>SUM(J82:K82)</f>
        <v>0</v>
      </c>
      <c r="M82" s="405"/>
      <c r="N82" s="405"/>
      <c r="O82" s="406">
        <f>SUM(M82:N82)</f>
        <v>0</v>
      </c>
      <c r="P82" s="405"/>
      <c r="Q82" s="407"/>
      <c r="R82" s="406">
        <f>SUM(P82:Q82)</f>
        <v>0</v>
      </c>
      <c r="S82" s="405"/>
      <c r="T82" s="405"/>
      <c r="U82" s="406">
        <f>SUM(S82:T82)</f>
        <v>0</v>
      </c>
      <c r="V82" s="405"/>
      <c r="W82" s="405"/>
      <c r="X82" s="406">
        <f>SUM(V82:W82)</f>
        <v>0</v>
      </c>
      <c r="Y82" s="408"/>
      <c r="Z82" s="417">
        <f>SUM(O82,L82,I82,F82,R82,U82,X82,Y82)</f>
        <v>0</v>
      </c>
    </row>
    <row r="83" spans="1:26" ht="16" outlineLevel="1" thickBot="1" x14ac:dyDescent="0.35">
      <c r="A83" s="414"/>
      <c r="B83" s="46"/>
      <c r="C83" s="642" t="s">
        <v>184</v>
      </c>
      <c r="D83" s="643"/>
      <c r="E83" s="651"/>
      <c r="F83" s="312">
        <f t="shared" ref="F83:Z83" si="14">SUM(F78:F82)</f>
        <v>0</v>
      </c>
      <c r="G83" s="312">
        <f t="shared" si="14"/>
        <v>0</v>
      </c>
      <c r="H83" s="312">
        <f t="shared" si="14"/>
        <v>0</v>
      </c>
      <c r="I83" s="312">
        <f t="shared" si="14"/>
        <v>0</v>
      </c>
      <c r="J83" s="312">
        <f t="shared" si="14"/>
        <v>0</v>
      </c>
      <c r="K83" s="312">
        <f t="shared" si="14"/>
        <v>0</v>
      </c>
      <c r="L83" s="312">
        <f t="shared" si="14"/>
        <v>0</v>
      </c>
      <c r="M83" s="312">
        <f t="shared" si="14"/>
        <v>0</v>
      </c>
      <c r="N83" s="312">
        <f t="shared" si="14"/>
        <v>0</v>
      </c>
      <c r="O83" s="312">
        <f t="shared" si="14"/>
        <v>0</v>
      </c>
      <c r="P83" s="312">
        <f t="shared" si="14"/>
        <v>0</v>
      </c>
      <c r="Q83" s="312">
        <f t="shared" si="14"/>
        <v>0</v>
      </c>
      <c r="R83" s="312">
        <f t="shared" si="14"/>
        <v>0</v>
      </c>
      <c r="S83" s="312">
        <f t="shared" si="14"/>
        <v>0</v>
      </c>
      <c r="T83" s="312">
        <f t="shared" si="14"/>
        <v>0</v>
      </c>
      <c r="U83" s="312">
        <f t="shared" si="14"/>
        <v>0</v>
      </c>
      <c r="V83" s="312">
        <f t="shared" si="14"/>
        <v>0</v>
      </c>
      <c r="W83" s="312">
        <f t="shared" si="14"/>
        <v>0</v>
      </c>
      <c r="X83" s="312">
        <f t="shared" si="14"/>
        <v>0</v>
      </c>
      <c r="Y83" s="312">
        <f t="shared" si="14"/>
        <v>0</v>
      </c>
      <c r="Z83" s="312">
        <f t="shared" si="14"/>
        <v>0</v>
      </c>
    </row>
    <row r="84" spans="1:26" ht="13.5" outlineLevel="1" thickBot="1" x14ac:dyDescent="0.35"/>
    <row r="85" spans="1:26" ht="31.4" customHeight="1" outlineLevel="1" x14ac:dyDescent="0.3">
      <c r="B85" s="80">
        <f>COUNTIF(E78:E82,"Yes")</f>
        <v>0</v>
      </c>
      <c r="C85" s="652" t="s">
        <v>185</v>
      </c>
      <c r="D85" s="653"/>
      <c r="E85" s="654"/>
      <c r="G85" s="215"/>
      <c r="H85" s="215"/>
      <c r="I85" s="215"/>
      <c r="J85" s="215"/>
      <c r="K85" s="215"/>
      <c r="L85" s="215"/>
    </row>
    <row r="86" spans="1:26" ht="86.25" customHeight="1" outlineLevel="1" x14ac:dyDescent="0.3">
      <c r="B86" s="46"/>
      <c r="C86" s="655" t="s">
        <v>186</v>
      </c>
      <c r="D86" s="656"/>
      <c r="E86" s="657"/>
      <c r="G86" s="258"/>
      <c r="H86" s="258"/>
      <c r="I86" s="258"/>
      <c r="J86" s="258"/>
      <c r="K86" s="258"/>
      <c r="L86" s="258"/>
    </row>
    <row r="87" spans="1:26" ht="76.5" customHeight="1" outlineLevel="1" thickBot="1" x14ac:dyDescent="0.35">
      <c r="B87" s="59"/>
      <c r="C87" s="665"/>
      <c r="D87" s="666"/>
      <c r="E87" s="667"/>
      <c r="G87" s="259"/>
      <c r="H87" s="259"/>
      <c r="I87" s="259"/>
      <c r="J87" s="259"/>
      <c r="K87" s="259"/>
      <c r="L87" s="259"/>
    </row>
    <row r="89" spans="1:26" customFormat="1" ht="85" customHeight="1" x14ac:dyDescent="0.35">
      <c r="A89" s="414" t="s">
        <v>187</v>
      </c>
      <c r="B89" s="60"/>
      <c r="C89" s="633" t="str">
        <f>CONCATENATE("Project 3: ",'2 - Project Admin'!E29)</f>
        <v>Project 3: Vacant Premises Scheme</v>
      </c>
      <c r="D89" s="634"/>
      <c r="E89" s="634"/>
      <c r="F89" s="634"/>
      <c r="G89" s="634"/>
      <c r="H89" s="634"/>
      <c r="I89" s="634"/>
      <c r="J89" s="634"/>
      <c r="K89" s="634"/>
      <c r="L89" s="634"/>
      <c r="M89" s="634"/>
      <c r="N89" s="634"/>
      <c r="O89" s="634"/>
      <c r="P89" s="634"/>
      <c r="Q89" s="634"/>
      <c r="R89" s="634"/>
      <c r="S89" s="634"/>
      <c r="T89" s="634"/>
      <c r="U89" s="634"/>
      <c r="V89" s="634"/>
      <c r="W89" s="634"/>
      <c r="X89" s="634"/>
      <c r="Y89" s="634"/>
      <c r="Z89" s="635"/>
    </row>
    <row r="90" spans="1:26" customFormat="1" ht="15" customHeight="1" thickBot="1" x14ac:dyDescent="0.4">
      <c r="A90" s="18"/>
      <c r="B90" s="1"/>
      <c r="C90" s="6"/>
      <c r="D90" s="7"/>
      <c r="E90" s="8"/>
      <c r="F90" s="8"/>
      <c r="G90" s="8"/>
      <c r="S90" s="18"/>
    </row>
    <row r="91" spans="1:26" s="24" customFormat="1" ht="21" customHeight="1" outlineLevel="1" x14ac:dyDescent="0.35">
      <c r="A91" s="414"/>
      <c r="B91" s="46"/>
      <c r="C91" s="671" t="s">
        <v>171</v>
      </c>
      <c r="D91" s="672"/>
      <c r="E91" s="673"/>
      <c r="F91" s="621" t="s">
        <v>155</v>
      </c>
      <c r="G91" s="658" t="s">
        <v>156</v>
      </c>
      <c r="H91" s="659"/>
      <c r="I91" s="660"/>
      <c r="J91" s="658" t="s">
        <v>157</v>
      </c>
      <c r="K91" s="659"/>
      <c r="L91" s="660"/>
      <c r="M91" s="658" t="s">
        <v>158</v>
      </c>
      <c r="N91" s="659"/>
      <c r="O91" s="660"/>
      <c r="P91" s="658" t="s">
        <v>159</v>
      </c>
      <c r="Q91" s="659"/>
      <c r="R91" s="660"/>
      <c r="S91" s="658" t="s">
        <v>160</v>
      </c>
      <c r="T91" s="659"/>
      <c r="U91" s="660"/>
      <c r="V91" s="658" t="s">
        <v>161</v>
      </c>
      <c r="W91" s="659"/>
      <c r="X91" s="660"/>
      <c r="Y91" s="621" t="s">
        <v>172</v>
      </c>
      <c r="Z91" s="621" t="s">
        <v>163</v>
      </c>
    </row>
    <row r="92" spans="1:26" s="24" customFormat="1" ht="22.5" customHeight="1" outlineLevel="1" thickBot="1" x14ac:dyDescent="0.4">
      <c r="A92" s="414"/>
      <c r="B92" s="46"/>
      <c r="C92" s="674"/>
      <c r="D92" s="675"/>
      <c r="E92" s="676"/>
      <c r="F92" s="622"/>
      <c r="G92" s="195" t="s">
        <v>164</v>
      </c>
      <c r="H92" s="196" t="s">
        <v>165</v>
      </c>
      <c r="I92" s="664" t="s">
        <v>166</v>
      </c>
      <c r="J92" s="195" t="s">
        <v>164</v>
      </c>
      <c r="K92" s="196" t="s">
        <v>165</v>
      </c>
      <c r="L92" s="664" t="s">
        <v>166</v>
      </c>
      <c r="M92" s="195" t="s">
        <v>164</v>
      </c>
      <c r="N92" s="196" t="s">
        <v>165</v>
      </c>
      <c r="O92" s="664" t="s">
        <v>166</v>
      </c>
      <c r="P92" s="195" t="s">
        <v>164</v>
      </c>
      <c r="Q92" s="196" t="s">
        <v>165</v>
      </c>
      <c r="R92" s="664" t="s">
        <v>166</v>
      </c>
      <c r="S92" s="195" t="s">
        <v>164</v>
      </c>
      <c r="T92" s="196" t="s">
        <v>165</v>
      </c>
      <c r="U92" s="664" t="s">
        <v>166</v>
      </c>
      <c r="V92" s="195" t="s">
        <v>164</v>
      </c>
      <c r="W92" s="196" t="s">
        <v>165</v>
      </c>
      <c r="X92" s="664" t="s">
        <v>166</v>
      </c>
      <c r="Y92" s="622"/>
      <c r="Z92" s="622"/>
    </row>
    <row r="93" spans="1:26" s="24" customFormat="1" ht="20.25" customHeight="1" outlineLevel="1" thickBot="1" x14ac:dyDescent="0.4">
      <c r="A93" s="414"/>
      <c r="B93" s="46"/>
      <c r="C93" s="674"/>
      <c r="D93" s="675"/>
      <c r="E93" s="676"/>
      <c r="F93" s="623"/>
      <c r="G93" s="289" t="s">
        <v>167</v>
      </c>
      <c r="H93" s="289" t="s">
        <v>167</v>
      </c>
      <c r="I93" s="622"/>
      <c r="J93" s="289" t="s">
        <v>167</v>
      </c>
      <c r="K93" s="289" t="str">
        <f>IF(INDEX('Reference Data'!$G$5:$G$18,MATCH('Reference Data'!$C$4,'Reference Data'!$F$5:$F$21,0),1)&gt;=K$22,"Actual","Forecast")</f>
        <v>Actual</v>
      </c>
      <c r="L93" s="622"/>
      <c r="M93" s="289" t="str">
        <f>IF(INDEX('Reference Data'!$G$5:$G$18,MATCH('Reference Data'!$C$4,'Reference Data'!$F$5:$F$21,0),1)&gt;=M$22,"Actual","Forecast")</f>
        <v>Actual</v>
      </c>
      <c r="N93" s="289" t="str">
        <f>IF(INDEX('Reference Data'!$G$5:$G$18,MATCH('Reference Data'!$C$4,'Reference Data'!$F$5:$F$21,0),1)&gt;=N$22,"Actual","Forecast")</f>
        <v>Actual</v>
      </c>
      <c r="O93" s="622"/>
      <c r="P93" s="289" t="str">
        <f>IF(INDEX('Reference Data'!$G$5:$G$18,MATCH('Reference Data'!$C$4,'Reference Data'!$F$5:$F$21,0),1)&gt;=P$22,"Actual","Forecast")</f>
        <v>Actual</v>
      </c>
      <c r="Q93" s="289" t="str">
        <f>IF(INDEX('Reference Data'!$G$5:$G$18,MATCH('Reference Data'!$C$4,'Reference Data'!$F$5:$F$21,0),1)&gt;=Q$22,"Actual","Forecast")</f>
        <v>Forecast</v>
      </c>
      <c r="R93" s="622"/>
      <c r="S93" s="289" t="str">
        <f>IF(INDEX('Reference Data'!$G$5:$G$18,MATCH('Reference Data'!$C$4,'Reference Data'!$F$5:$F$21,0),1)&gt;=S$22,"Actual","Forecast")</f>
        <v>Forecast</v>
      </c>
      <c r="T93" s="289" t="str">
        <f>IF(INDEX('Reference Data'!$G$5:$G$18,MATCH('Reference Data'!$C$4,'Reference Data'!$F$5:$F$21,0),1)&gt;=T$22,"Actual","Forecast")</f>
        <v>Forecast</v>
      </c>
      <c r="U93" s="622"/>
      <c r="V93" s="289" t="str">
        <f>IF(INDEX('Reference Data'!$G$5:$G$18,MATCH('Reference Data'!$C$4,'Reference Data'!$F$5:$F$21,0),1)&gt;=V$22,"Actual","Forecast")</f>
        <v>Forecast</v>
      </c>
      <c r="W93" s="289" t="str">
        <f>IF(INDEX('Reference Data'!$G$5:$G$18,MATCH('Reference Data'!$C$4,'Reference Data'!$F$5:$F$21,0),1)&gt;=W$22,"Actual","Forecast")</f>
        <v>Forecast</v>
      </c>
      <c r="X93" s="622"/>
      <c r="Y93" s="622"/>
      <c r="Z93" s="622"/>
    </row>
    <row r="94" spans="1:26" ht="14.9" customHeight="1" outlineLevel="1" x14ac:dyDescent="0.3">
      <c r="A94" s="414"/>
      <c r="B94" s="77"/>
      <c r="C94" s="627" t="s">
        <v>173</v>
      </c>
      <c r="D94" s="628"/>
      <c r="E94" s="629"/>
      <c r="F94" s="420"/>
      <c r="G94" s="385">
        <v>1</v>
      </c>
      <c r="H94" s="385">
        <v>1</v>
      </c>
      <c r="I94" s="372">
        <f>SUM(G94:H94)</f>
        <v>2</v>
      </c>
      <c r="J94" s="385">
        <v>1</v>
      </c>
      <c r="K94" s="385">
        <v>1</v>
      </c>
      <c r="L94" s="372">
        <f>SUM(J94:K94)</f>
        <v>2</v>
      </c>
      <c r="M94" s="385">
        <v>1</v>
      </c>
      <c r="N94" s="385">
        <v>1</v>
      </c>
      <c r="O94" s="372">
        <f>SUM(M94:N94)</f>
        <v>2</v>
      </c>
      <c r="P94" s="385">
        <v>1</v>
      </c>
      <c r="Q94" s="385">
        <v>1</v>
      </c>
      <c r="R94" s="372">
        <f>SUM(P94:Q94)</f>
        <v>2</v>
      </c>
      <c r="S94" s="384">
        <v>6666</v>
      </c>
      <c r="T94" s="384"/>
      <c r="U94" s="372">
        <f>SUM(S94:T94)</f>
        <v>6666</v>
      </c>
      <c r="V94" s="384"/>
      <c r="W94" s="384"/>
      <c r="X94" s="372">
        <f>SUM(V94:W94)</f>
        <v>0</v>
      </c>
      <c r="Y94" s="420"/>
      <c r="Z94" s="415">
        <f>SUM(O94,L94,I94,F94)+R94+U94+X94+Y94</f>
        <v>6674</v>
      </c>
    </row>
    <row r="95" spans="1:26" ht="15.75" customHeight="1" outlineLevel="1" x14ac:dyDescent="0.3">
      <c r="A95" s="414"/>
      <c r="B95" s="77"/>
      <c r="C95" s="624" t="s">
        <v>174</v>
      </c>
      <c r="D95" s="625"/>
      <c r="E95" s="626"/>
      <c r="F95" s="422"/>
      <c r="G95" s="385"/>
      <c r="H95" s="385"/>
      <c r="I95" s="373">
        <f>SUM(G95:H95)</f>
        <v>0</v>
      </c>
      <c r="J95" s="385"/>
      <c r="K95" s="385"/>
      <c r="L95" s="373">
        <f>SUM(J95:K95)</f>
        <v>0</v>
      </c>
      <c r="M95" s="385"/>
      <c r="N95" s="385"/>
      <c r="O95" s="373">
        <f>SUM(M95:N95)</f>
        <v>0</v>
      </c>
      <c r="P95" s="385"/>
      <c r="Q95" s="388"/>
      <c r="R95" s="373">
        <f>SUM(P95:Q95)</f>
        <v>0</v>
      </c>
      <c r="S95" s="385"/>
      <c r="T95" s="385"/>
      <c r="U95" s="373">
        <f>SUM(S95:T95)</f>
        <v>0</v>
      </c>
      <c r="V95" s="385"/>
      <c r="W95" s="385"/>
      <c r="X95" s="373">
        <f>SUM(V95:W95)</f>
        <v>0</v>
      </c>
      <c r="Y95" s="422"/>
      <c r="Z95" s="377">
        <f>SUM(O95,L95,I95,F95)+R95+U95+X95+Y95</f>
        <v>0</v>
      </c>
    </row>
    <row r="96" spans="1:26" ht="15.75" customHeight="1" outlineLevel="1" x14ac:dyDescent="0.3">
      <c r="A96" s="414"/>
      <c r="B96" s="46"/>
      <c r="C96" s="630" t="s">
        <v>175</v>
      </c>
      <c r="D96" s="631"/>
      <c r="E96" s="632"/>
      <c r="F96" s="422"/>
      <c r="G96" s="385">
        <v>1</v>
      </c>
      <c r="H96" s="385">
        <v>1</v>
      </c>
      <c r="I96" s="373">
        <f>SUM(G96:H96)</f>
        <v>2</v>
      </c>
      <c r="J96" s="385">
        <v>1</v>
      </c>
      <c r="K96" s="385">
        <v>1</v>
      </c>
      <c r="L96" s="373">
        <f>SUM(J96:K96)</f>
        <v>2</v>
      </c>
      <c r="M96" s="385">
        <v>1</v>
      </c>
      <c r="N96" s="385">
        <v>1</v>
      </c>
      <c r="O96" s="373">
        <f>SUM(M96:N96)</f>
        <v>2</v>
      </c>
      <c r="P96" s="385">
        <v>1</v>
      </c>
      <c r="Q96" s="385">
        <v>1</v>
      </c>
      <c r="R96" s="373">
        <f>SUM(P96:Q96)</f>
        <v>2</v>
      </c>
      <c r="S96" s="385">
        <v>6666</v>
      </c>
      <c r="T96" s="385"/>
      <c r="U96" s="373">
        <f>SUM(S96:T96)</f>
        <v>6666</v>
      </c>
      <c r="V96" s="385"/>
      <c r="W96" s="385"/>
      <c r="X96" s="373">
        <f>SUM(V96:W96)</f>
        <v>0</v>
      </c>
      <c r="Y96" s="422"/>
      <c r="Z96" s="377">
        <f>SUM(O96,L96,I96,F96)+R96+U96+X96+Y96</f>
        <v>6674</v>
      </c>
    </row>
    <row r="97" spans="1:26" ht="15.75" customHeight="1" outlineLevel="1" x14ac:dyDescent="0.3">
      <c r="A97" s="414"/>
      <c r="B97" s="46"/>
      <c r="C97" s="639" t="s">
        <v>176</v>
      </c>
      <c r="D97" s="640"/>
      <c r="E97" s="641"/>
      <c r="F97" s="386">
        <f t="shared" ref="F97:Z97" si="15">F94+F95</f>
        <v>0</v>
      </c>
      <c r="G97" s="386">
        <f t="shared" si="15"/>
        <v>1</v>
      </c>
      <c r="H97" s="386">
        <f t="shared" si="15"/>
        <v>1</v>
      </c>
      <c r="I97" s="386">
        <f t="shared" si="15"/>
        <v>2</v>
      </c>
      <c r="J97" s="386">
        <f t="shared" si="15"/>
        <v>1</v>
      </c>
      <c r="K97" s="386">
        <f t="shared" si="15"/>
        <v>1</v>
      </c>
      <c r="L97" s="386">
        <f t="shared" si="15"/>
        <v>2</v>
      </c>
      <c r="M97" s="386">
        <f t="shared" si="15"/>
        <v>1</v>
      </c>
      <c r="N97" s="386">
        <f t="shared" si="15"/>
        <v>1</v>
      </c>
      <c r="O97" s="386">
        <f t="shared" si="15"/>
        <v>2</v>
      </c>
      <c r="P97" s="386">
        <f t="shared" si="15"/>
        <v>1</v>
      </c>
      <c r="Q97" s="389">
        <f t="shared" si="15"/>
        <v>1</v>
      </c>
      <c r="R97" s="386">
        <f t="shared" si="15"/>
        <v>2</v>
      </c>
      <c r="S97" s="386">
        <f t="shared" si="15"/>
        <v>6666</v>
      </c>
      <c r="T97" s="386">
        <f t="shared" si="15"/>
        <v>0</v>
      </c>
      <c r="U97" s="386">
        <f t="shared" si="15"/>
        <v>6666</v>
      </c>
      <c r="V97" s="386">
        <f t="shared" si="15"/>
        <v>0</v>
      </c>
      <c r="W97" s="386">
        <f t="shared" si="15"/>
        <v>0</v>
      </c>
      <c r="X97" s="386">
        <f t="shared" si="15"/>
        <v>0</v>
      </c>
      <c r="Y97" s="386">
        <f t="shared" si="15"/>
        <v>0</v>
      </c>
      <c r="Z97" s="377">
        <f t="shared" si="15"/>
        <v>6674</v>
      </c>
    </row>
    <row r="98" spans="1:26" ht="15.75" customHeight="1" outlineLevel="1" x14ac:dyDescent="0.3">
      <c r="A98" s="414"/>
      <c r="B98" s="46"/>
      <c r="C98" s="636" t="s">
        <v>177</v>
      </c>
      <c r="D98" s="637"/>
      <c r="E98" s="638"/>
      <c r="F98" s="422"/>
      <c r="G98" s="385"/>
      <c r="H98" s="385"/>
      <c r="I98" s="373">
        <f>SUM(G98:H98)</f>
        <v>0</v>
      </c>
      <c r="J98" s="385"/>
      <c r="K98" s="385"/>
      <c r="L98" s="373">
        <f>SUM(J98:K98)</f>
        <v>0</v>
      </c>
      <c r="M98" s="385"/>
      <c r="N98" s="385"/>
      <c r="O98" s="373">
        <f>SUM(M98:N98)</f>
        <v>0</v>
      </c>
      <c r="P98" s="385"/>
      <c r="Q98" s="388"/>
      <c r="R98" s="373">
        <f>SUM(P98:Q98)</f>
        <v>0</v>
      </c>
      <c r="S98" s="385"/>
      <c r="T98" s="385"/>
      <c r="U98" s="373">
        <f>SUM(S98:T98)</f>
        <v>0</v>
      </c>
      <c r="V98" s="385"/>
      <c r="W98" s="385"/>
      <c r="X98" s="373">
        <f>SUM(V98:W98)</f>
        <v>0</v>
      </c>
      <c r="Y98" s="422"/>
      <c r="Z98" s="377">
        <f>SUM(O98,L98,I98,F98)+R98+U98+X98+Y98</f>
        <v>0</v>
      </c>
    </row>
    <row r="99" spans="1:26" ht="15.75" customHeight="1" outlineLevel="1" x14ac:dyDescent="0.3">
      <c r="A99" s="414"/>
      <c r="B99" s="46"/>
      <c r="C99" s="630" t="s">
        <v>178</v>
      </c>
      <c r="D99" s="631"/>
      <c r="E99" s="632"/>
      <c r="F99" s="422"/>
      <c r="G99" s="385"/>
      <c r="H99" s="385"/>
      <c r="I99" s="373">
        <f>SUM(G99:H99)</f>
        <v>0</v>
      </c>
      <c r="J99" s="385"/>
      <c r="K99" s="385"/>
      <c r="L99" s="373">
        <f>SUM(J99:K99)</f>
        <v>0</v>
      </c>
      <c r="M99" s="385"/>
      <c r="N99" s="385"/>
      <c r="O99" s="373">
        <f>SUM(M99:N99)</f>
        <v>0</v>
      </c>
      <c r="P99" s="385"/>
      <c r="Q99" s="388"/>
      <c r="R99" s="373">
        <f>SUM(P99:Q99)</f>
        <v>0</v>
      </c>
      <c r="S99" s="385"/>
      <c r="T99" s="385"/>
      <c r="U99" s="373">
        <f>SUM(S99:T99)</f>
        <v>0</v>
      </c>
      <c r="V99" s="385"/>
      <c r="W99" s="385"/>
      <c r="X99" s="373">
        <f>SUM(V99:W99)</f>
        <v>0</v>
      </c>
      <c r="Y99" s="422"/>
      <c r="Z99" s="377">
        <f>SUM(O99,L99,I99,F99)+R99+U99+X99+Y99</f>
        <v>0</v>
      </c>
    </row>
    <row r="100" spans="1:26" ht="15.75" customHeight="1" outlineLevel="1" thickBot="1" x14ac:dyDescent="0.35">
      <c r="A100" s="414"/>
      <c r="B100" s="46"/>
      <c r="C100" s="645" t="s">
        <v>179</v>
      </c>
      <c r="D100" s="646"/>
      <c r="E100" s="647"/>
      <c r="F100" s="390">
        <f t="shared" ref="F100:Y100" si="16">F98</f>
        <v>0</v>
      </c>
      <c r="G100" s="390">
        <f t="shared" si="16"/>
        <v>0</v>
      </c>
      <c r="H100" s="390">
        <f t="shared" si="16"/>
        <v>0</v>
      </c>
      <c r="I100" s="390">
        <f t="shared" si="16"/>
        <v>0</v>
      </c>
      <c r="J100" s="390">
        <f t="shared" si="16"/>
        <v>0</v>
      </c>
      <c r="K100" s="390">
        <f t="shared" si="16"/>
        <v>0</v>
      </c>
      <c r="L100" s="390">
        <f t="shared" si="16"/>
        <v>0</v>
      </c>
      <c r="M100" s="390">
        <f t="shared" si="16"/>
        <v>0</v>
      </c>
      <c r="N100" s="390">
        <f t="shared" si="16"/>
        <v>0</v>
      </c>
      <c r="O100" s="390">
        <f t="shared" si="16"/>
        <v>0</v>
      </c>
      <c r="P100" s="390">
        <f t="shared" si="16"/>
        <v>0</v>
      </c>
      <c r="Q100" s="391">
        <f t="shared" si="16"/>
        <v>0</v>
      </c>
      <c r="R100" s="390">
        <f t="shared" si="16"/>
        <v>0</v>
      </c>
      <c r="S100" s="390">
        <f t="shared" si="16"/>
        <v>0</v>
      </c>
      <c r="T100" s="390">
        <f t="shared" si="16"/>
        <v>0</v>
      </c>
      <c r="U100" s="390">
        <f t="shared" si="16"/>
        <v>0</v>
      </c>
      <c r="V100" s="390">
        <f t="shared" si="16"/>
        <v>0</v>
      </c>
      <c r="W100" s="390">
        <f t="shared" si="16"/>
        <v>0</v>
      </c>
      <c r="X100" s="390">
        <f t="shared" si="16"/>
        <v>0</v>
      </c>
      <c r="Y100" s="390">
        <f t="shared" si="16"/>
        <v>0</v>
      </c>
      <c r="Z100" s="381">
        <f>SUM(O100,L100,I100,F100)+R100+U100+X100+Y100</f>
        <v>0</v>
      </c>
    </row>
    <row r="101" spans="1:26" ht="16" outlineLevel="1" thickBot="1" x14ac:dyDescent="0.35">
      <c r="A101" s="414"/>
      <c r="B101" s="46"/>
      <c r="C101" s="642" t="s">
        <v>163</v>
      </c>
      <c r="D101" s="643"/>
      <c r="E101" s="644"/>
      <c r="F101" s="382">
        <f t="shared" ref="F101:Y101" si="17">F97+F100</f>
        <v>0</v>
      </c>
      <c r="G101" s="382">
        <f t="shared" si="17"/>
        <v>1</v>
      </c>
      <c r="H101" s="382">
        <f t="shared" si="17"/>
        <v>1</v>
      </c>
      <c r="I101" s="382">
        <f t="shared" si="17"/>
        <v>2</v>
      </c>
      <c r="J101" s="382">
        <f t="shared" si="17"/>
        <v>1</v>
      </c>
      <c r="K101" s="382">
        <f t="shared" si="17"/>
        <v>1</v>
      </c>
      <c r="L101" s="382">
        <f t="shared" si="17"/>
        <v>2</v>
      </c>
      <c r="M101" s="382">
        <f t="shared" si="17"/>
        <v>1</v>
      </c>
      <c r="N101" s="382">
        <f t="shared" si="17"/>
        <v>1</v>
      </c>
      <c r="O101" s="382">
        <f t="shared" si="17"/>
        <v>2</v>
      </c>
      <c r="P101" s="382">
        <f t="shared" si="17"/>
        <v>1</v>
      </c>
      <c r="Q101" s="392">
        <f t="shared" si="17"/>
        <v>1</v>
      </c>
      <c r="R101" s="382">
        <f t="shared" si="17"/>
        <v>2</v>
      </c>
      <c r="S101" s="382">
        <f t="shared" si="17"/>
        <v>6666</v>
      </c>
      <c r="T101" s="382">
        <f t="shared" si="17"/>
        <v>0</v>
      </c>
      <c r="U101" s="382">
        <f t="shared" si="17"/>
        <v>6666</v>
      </c>
      <c r="V101" s="382">
        <f t="shared" si="17"/>
        <v>0</v>
      </c>
      <c r="W101" s="382">
        <f t="shared" si="17"/>
        <v>0</v>
      </c>
      <c r="X101" s="382">
        <f t="shared" si="17"/>
        <v>0</v>
      </c>
      <c r="Y101" s="382">
        <f t="shared" si="17"/>
        <v>0</v>
      </c>
      <c r="Z101" s="323">
        <f>SUM(O101,L101,I101,F101)+R101+U101+X101+Y101</f>
        <v>6674</v>
      </c>
    </row>
    <row r="102" spans="1:26" ht="15.75" customHeight="1" outlineLevel="1" thickBot="1" x14ac:dyDescent="0.35">
      <c r="C102" s="21"/>
      <c r="D102" s="21"/>
      <c r="E102" s="21"/>
      <c r="F102" s="23"/>
      <c r="G102" s="22"/>
      <c r="H102" s="22"/>
      <c r="I102" s="26"/>
      <c r="J102" s="22"/>
      <c r="K102" s="22"/>
      <c r="L102" s="23"/>
      <c r="M102" s="22"/>
      <c r="N102" s="22"/>
    </row>
    <row r="103" spans="1:26" ht="21.65" customHeight="1" outlineLevel="1" x14ac:dyDescent="0.3">
      <c r="A103" s="414"/>
      <c r="B103" s="38"/>
      <c r="C103" s="648" t="s">
        <v>180</v>
      </c>
      <c r="D103" s="649"/>
      <c r="E103" s="650"/>
      <c r="F103" s="621" t="s">
        <v>155</v>
      </c>
      <c r="G103" s="658" t="str">
        <f>G91</f>
        <v>Financial Year 2020/21 (£s)</v>
      </c>
      <c r="H103" s="659"/>
      <c r="I103" s="660"/>
      <c r="J103" s="658" t="str">
        <f>J91</f>
        <v>Financial Year 2021/22 (£s)</v>
      </c>
      <c r="K103" s="659"/>
      <c r="L103" s="660"/>
      <c r="M103" s="658" t="str">
        <f>M91</f>
        <v>Financial Year 2022/23 (£s)</v>
      </c>
      <c r="N103" s="659"/>
      <c r="O103" s="660"/>
      <c r="P103" s="658" t="str">
        <f>P91</f>
        <v>Financial Year 2023/24 (£s)</v>
      </c>
      <c r="Q103" s="659"/>
      <c r="R103" s="660"/>
      <c r="S103" s="658" t="str">
        <f>S91</f>
        <v>Financial Year 2024/25 (£s)</v>
      </c>
      <c r="T103" s="659"/>
      <c r="U103" s="661"/>
      <c r="V103" s="658" t="str">
        <f>V91</f>
        <v>Financial Year 2025/26 (£s)</v>
      </c>
      <c r="W103" s="659"/>
      <c r="X103" s="660"/>
      <c r="Y103" s="621" t="s">
        <v>172</v>
      </c>
      <c r="Z103" s="621" t="s">
        <v>163</v>
      </c>
    </row>
    <row r="104" spans="1:26" ht="22.5" customHeight="1" outlineLevel="1" x14ac:dyDescent="0.3">
      <c r="A104" s="414"/>
      <c r="B104" s="38"/>
      <c r="C104" s="662" t="s">
        <v>181</v>
      </c>
      <c r="D104" s="662" t="s">
        <v>188</v>
      </c>
      <c r="E104" s="662" t="s">
        <v>183</v>
      </c>
      <c r="F104" s="622"/>
      <c r="G104" s="195" t="s">
        <v>164</v>
      </c>
      <c r="H104" s="196" t="s">
        <v>165</v>
      </c>
      <c r="I104" s="664" t="s">
        <v>166</v>
      </c>
      <c r="J104" s="195" t="s">
        <v>164</v>
      </c>
      <c r="K104" s="196" t="s">
        <v>165</v>
      </c>
      <c r="L104" s="664" t="s">
        <v>166</v>
      </c>
      <c r="M104" s="195" t="s">
        <v>164</v>
      </c>
      <c r="N104" s="196" t="s">
        <v>165</v>
      </c>
      <c r="O104" s="664" t="s">
        <v>166</v>
      </c>
      <c r="P104" s="195" t="s">
        <v>164</v>
      </c>
      <c r="Q104" s="196" t="s">
        <v>165</v>
      </c>
      <c r="R104" s="664" t="s">
        <v>166</v>
      </c>
      <c r="S104" s="195" t="s">
        <v>164</v>
      </c>
      <c r="T104" s="196" t="s">
        <v>165</v>
      </c>
      <c r="U104" s="664" t="s">
        <v>166</v>
      </c>
      <c r="V104" s="195" t="s">
        <v>164</v>
      </c>
      <c r="W104" s="196" t="s">
        <v>165</v>
      </c>
      <c r="X104" s="664" t="s">
        <v>166</v>
      </c>
      <c r="Y104" s="622"/>
      <c r="Z104" s="622"/>
    </row>
    <row r="105" spans="1:26" ht="22.5" customHeight="1" outlineLevel="1" x14ac:dyDescent="0.3">
      <c r="A105" s="414"/>
      <c r="B105" s="38"/>
      <c r="C105" s="663"/>
      <c r="D105" s="663"/>
      <c r="E105" s="663"/>
      <c r="F105" s="623"/>
      <c r="G105" s="289" t="s">
        <v>167</v>
      </c>
      <c r="H105" s="289" t="s">
        <v>167</v>
      </c>
      <c r="I105" s="622"/>
      <c r="J105" s="289" t="s">
        <v>167</v>
      </c>
      <c r="K105" s="289" t="str">
        <f>IF(INDEX('Reference Data'!$G$5:$G$18,MATCH('Reference Data'!$C$4,'Reference Data'!$F$5:$F$21,0),1)&gt;=K$22,"Actual","Forecast")</f>
        <v>Actual</v>
      </c>
      <c r="L105" s="622"/>
      <c r="M105" s="289" t="str">
        <f>IF(INDEX('Reference Data'!$G$5:$G$18,MATCH('Reference Data'!$C$4,'Reference Data'!$F$5:$F$21,0),1)&gt;=M$22,"Actual","Forecast")</f>
        <v>Actual</v>
      </c>
      <c r="N105" s="289" t="str">
        <f>IF(INDEX('Reference Data'!$G$5:$G$18,MATCH('Reference Data'!$C$4,'Reference Data'!$F$5:$F$21,0),1)&gt;=N$22,"Actual","Forecast")</f>
        <v>Actual</v>
      </c>
      <c r="O105" s="622"/>
      <c r="P105" s="289" t="str">
        <f>IF(INDEX('Reference Data'!$G$5:$G$18,MATCH('Reference Data'!$C$4,'Reference Data'!$F$5:$F$21,0),1)&gt;=P$22,"Actual","Forecast")</f>
        <v>Actual</v>
      </c>
      <c r="Q105" s="289" t="str">
        <f>IF(INDEX('Reference Data'!$G$5:$G$18,MATCH('Reference Data'!$C$4,'Reference Data'!$F$5:$F$21,0),1)&gt;=Q$22,"Actual","Forecast")</f>
        <v>Forecast</v>
      </c>
      <c r="R105" s="622"/>
      <c r="S105" s="289" t="str">
        <f>IF(INDEX('Reference Data'!$G$5:$G$18,MATCH('Reference Data'!$C$4,'Reference Data'!$F$5:$F$21,0),1)&gt;=S$22,"Actual","Forecast")</f>
        <v>Forecast</v>
      </c>
      <c r="T105" s="289" t="str">
        <f>IF(INDEX('Reference Data'!$G$5:$G$18,MATCH('Reference Data'!$C$4,'Reference Data'!$F$5:$F$21,0),1)&gt;=T$22,"Actual","Forecast")</f>
        <v>Forecast</v>
      </c>
      <c r="U105" s="622"/>
      <c r="V105" s="289" t="str">
        <f>IF(INDEX('Reference Data'!$G$5:$G$18,MATCH('Reference Data'!$C$4,'Reference Data'!$F$5:$F$21,0),1)&gt;=V$22,"Actual","Forecast")</f>
        <v>Forecast</v>
      </c>
      <c r="W105" s="289" t="str">
        <f>IF(INDEX('Reference Data'!$G$5:$G$18,MATCH('Reference Data'!$C$4,'Reference Data'!$F$5:$F$21,0),1)&gt;=W$22,"Actual","Forecast")</f>
        <v>Forecast</v>
      </c>
      <c r="X105" s="622"/>
      <c r="Y105" s="622"/>
      <c r="Z105" s="622"/>
    </row>
    <row r="106" spans="1:26" ht="15.5" outlineLevel="1" x14ac:dyDescent="0.3">
      <c r="A106" s="414"/>
      <c r="B106" s="38">
        <f>IF(C106="",IF((Z106=0),0,1),IF(AND((COUNTBLANK(D106:E106))=0,Z106&gt;0), 0,1))</f>
        <v>0</v>
      </c>
      <c r="C106" s="393"/>
      <c r="D106" s="393"/>
      <c r="E106" s="394"/>
      <c r="F106" s="401"/>
      <c r="G106" s="396"/>
      <c r="H106" s="396"/>
      <c r="I106" s="310">
        <f>SUM(G106:H106)</f>
        <v>0</v>
      </c>
      <c r="J106" s="396"/>
      <c r="K106" s="396"/>
      <c r="L106" s="310">
        <f>SUM(J106:K106)</f>
        <v>0</v>
      </c>
      <c r="M106" s="396"/>
      <c r="N106" s="396"/>
      <c r="O106" s="310">
        <f>SUM(M106:N106)</f>
        <v>0</v>
      </c>
      <c r="P106" s="396"/>
      <c r="Q106" s="399"/>
      <c r="R106" s="310">
        <f>SUM(P106:Q106)</f>
        <v>0</v>
      </c>
      <c r="S106" s="396"/>
      <c r="T106" s="396"/>
      <c r="U106" s="310">
        <f>SUM(S106:T106)</f>
        <v>0</v>
      </c>
      <c r="V106" s="396"/>
      <c r="W106" s="396"/>
      <c r="X106" s="310">
        <f>SUM(V106:W106)</f>
        <v>0</v>
      </c>
      <c r="Y106" s="401"/>
      <c r="Z106" s="416">
        <f>SUM(O106,L106,I106,F106,R106,U106,X106,Y106)</f>
        <v>0</v>
      </c>
    </row>
    <row r="107" spans="1:26" ht="15.5" outlineLevel="1" x14ac:dyDescent="0.3">
      <c r="A107" s="414"/>
      <c r="B107" s="38">
        <f>IF(C107="",IF((Z107=0),0,1),IF(AND((COUNTBLANK(D107:E107))=0,Z107&gt;0), 0,1))</f>
        <v>0</v>
      </c>
      <c r="C107" s="311"/>
      <c r="D107" s="311"/>
      <c r="E107" s="395"/>
      <c r="F107" s="402"/>
      <c r="G107" s="397"/>
      <c r="H107" s="397"/>
      <c r="I107" s="398">
        <f>SUM(G107:H107)</f>
        <v>0</v>
      </c>
      <c r="J107" s="397"/>
      <c r="K107" s="397"/>
      <c r="L107" s="398">
        <f>SUM(J107:K107)</f>
        <v>0</v>
      </c>
      <c r="M107" s="397"/>
      <c r="N107" s="397"/>
      <c r="O107" s="398">
        <f>SUM(M107:N107)</f>
        <v>0</v>
      </c>
      <c r="P107" s="397"/>
      <c r="Q107" s="400"/>
      <c r="R107" s="398">
        <f>SUM(P107:Q107)</f>
        <v>0</v>
      </c>
      <c r="S107" s="397"/>
      <c r="T107" s="397"/>
      <c r="U107" s="398">
        <f>SUM(S107:T107)</f>
        <v>0</v>
      </c>
      <c r="V107" s="397"/>
      <c r="W107" s="397"/>
      <c r="X107" s="398">
        <f>SUM(V107:W107)</f>
        <v>0</v>
      </c>
      <c r="Y107" s="402"/>
      <c r="Z107" s="409">
        <f>SUM(O107,L107,I107,F107,R107,U107,X107,Y107)</f>
        <v>0</v>
      </c>
    </row>
    <row r="108" spans="1:26" ht="15.5" outlineLevel="1" x14ac:dyDescent="0.3">
      <c r="A108" s="414"/>
      <c r="B108" s="38">
        <f>IF(C108="",IF((Z108=0),0,1),IF(AND((COUNTBLANK(D108:E108))=0,Z108&gt;0), 0,1))</f>
        <v>0</v>
      </c>
      <c r="C108" s="311"/>
      <c r="D108" s="311"/>
      <c r="E108" s="395"/>
      <c r="F108" s="402"/>
      <c r="G108" s="397"/>
      <c r="H108" s="397"/>
      <c r="I108" s="398">
        <f>SUM(G108:H108)</f>
        <v>0</v>
      </c>
      <c r="J108" s="397"/>
      <c r="K108" s="397"/>
      <c r="L108" s="398">
        <f>SUM(J108:K108)</f>
        <v>0</v>
      </c>
      <c r="M108" s="397"/>
      <c r="N108" s="397"/>
      <c r="O108" s="398">
        <f>SUM(M108:N108)</f>
        <v>0</v>
      </c>
      <c r="P108" s="397"/>
      <c r="Q108" s="400"/>
      <c r="R108" s="398">
        <f>SUM(P108:Q108)</f>
        <v>0</v>
      </c>
      <c r="S108" s="397"/>
      <c r="T108" s="397"/>
      <c r="U108" s="398">
        <f>SUM(S108:T108)</f>
        <v>0</v>
      </c>
      <c r="V108" s="397"/>
      <c r="W108" s="397"/>
      <c r="X108" s="398">
        <f>SUM(V108:W108)</f>
        <v>0</v>
      </c>
      <c r="Y108" s="402"/>
      <c r="Z108" s="409">
        <f>SUM(O108,L108,I108,F108,R108,U108,X108,Y108)</f>
        <v>0</v>
      </c>
    </row>
    <row r="109" spans="1:26" ht="15.5" outlineLevel="1" x14ac:dyDescent="0.3">
      <c r="A109" s="414"/>
      <c r="B109" s="38">
        <f>IF(C109="",IF((Z109=0),0,1),IF(AND((COUNTBLANK(D109:E109))=0,Z109&gt;0), 0,1))</f>
        <v>0</v>
      </c>
      <c r="C109" s="311"/>
      <c r="D109" s="311"/>
      <c r="E109" s="395"/>
      <c r="F109" s="402"/>
      <c r="G109" s="397"/>
      <c r="H109" s="397"/>
      <c r="I109" s="398">
        <f>SUM(G109:H109)</f>
        <v>0</v>
      </c>
      <c r="J109" s="397"/>
      <c r="K109" s="397"/>
      <c r="L109" s="398">
        <f>SUM(J109:K109)</f>
        <v>0</v>
      </c>
      <c r="M109" s="397"/>
      <c r="N109" s="397"/>
      <c r="O109" s="398">
        <f>SUM(M109:N109)</f>
        <v>0</v>
      </c>
      <c r="P109" s="397"/>
      <c r="Q109" s="400"/>
      <c r="R109" s="398">
        <f>SUM(P109:Q109)</f>
        <v>0</v>
      </c>
      <c r="S109" s="397"/>
      <c r="T109" s="397"/>
      <c r="U109" s="398">
        <f>SUM(S109:T109)</f>
        <v>0</v>
      </c>
      <c r="V109" s="397"/>
      <c r="W109" s="397"/>
      <c r="X109" s="398">
        <f>SUM(V109:W109)</f>
        <v>0</v>
      </c>
      <c r="Y109" s="402"/>
      <c r="Z109" s="409">
        <f>SUM(O109,L109,I109,F109,R109,U109,X109,Y109)</f>
        <v>0</v>
      </c>
    </row>
    <row r="110" spans="1:26" ht="16" outlineLevel="1" thickBot="1" x14ac:dyDescent="0.35">
      <c r="A110" s="414"/>
      <c r="B110" s="38">
        <f>IF(C110="",IF((Z110=0),0,1),IF(AND((COUNTBLANK(D110:E110))=0,Z110&gt;0), 0,1))</f>
        <v>0</v>
      </c>
      <c r="C110" s="403"/>
      <c r="D110" s="403"/>
      <c r="E110" s="404"/>
      <c r="F110" s="408"/>
      <c r="G110" s="405"/>
      <c r="H110" s="405"/>
      <c r="I110" s="406">
        <f>SUM(G110:H110)</f>
        <v>0</v>
      </c>
      <c r="J110" s="405"/>
      <c r="K110" s="405"/>
      <c r="L110" s="406">
        <f>SUM(J110:K110)</f>
        <v>0</v>
      </c>
      <c r="M110" s="405"/>
      <c r="N110" s="405"/>
      <c r="O110" s="406">
        <f>SUM(M110:N110)</f>
        <v>0</v>
      </c>
      <c r="P110" s="405"/>
      <c r="Q110" s="407"/>
      <c r="R110" s="406">
        <f>SUM(P110:Q110)</f>
        <v>0</v>
      </c>
      <c r="S110" s="405"/>
      <c r="T110" s="405"/>
      <c r="U110" s="406">
        <f>SUM(S110:T110)</f>
        <v>0</v>
      </c>
      <c r="V110" s="405"/>
      <c r="W110" s="405"/>
      <c r="X110" s="406">
        <f>SUM(V110:W110)</f>
        <v>0</v>
      </c>
      <c r="Y110" s="408"/>
      <c r="Z110" s="417">
        <f>SUM(O110,L110,I110,F110,R110,U110,X110,Y110)</f>
        <v>0</v>
      </c>
    </row>
    <row r="111" spans="1:26" ht="16" outlineLevel="1" thickBot="1" x14ac:dyDescent="0.35">
      <c r="A111" s="414"/>
      <c r="B111" s="46"/>
      <c r="C111" s="642" t="s">
        <v>184</v>
      </c>
      <c r="D111" s="643"/>
      <c r="E111" s="651"/>
      <c r="F111" s="312">
        <f t="shared" ref="F111:Z111" si="18">SUM(F106:F110)</f>
        <v>0</v>
      </c>
      <c r="G111" s="312">
        <f t="shared" si="18"/>
        <v>0</v>
      </c>
      <c r="H111" s="312">
        <f t="shared" si="18"/>
        <v>0</v>
      </c>
      <c r="I111" s="312">
        <f t="shared" si="18"/>
        <v>0</v>
      </c>
      <c r="J111" s="312">
        <f t="shared" si="18"/>
        <v>0</v>
      </c>
      <c r="K111" s="312">
        <f t="shared" si="18"/>
        <v>0</v>
      </c>
      <c r="L111" s="312">
        <f t="shared" si="18"/>
        <v>0</v>
      </c>
      <c r="M111" s="312">
        <f t="shared" si="18"/>
        <v>0</v>
      </c>
      <c r="N111" s="312">
        <f t="shared" si="18"/>
        <v>0</v>
      </c>
      <c r="O111" s="312">
        <f t="shared" si="18"/>
        <v>0</v>
      </c>
      <c r="P111" s="312">
        <f t="shared" si="18"/>
        <v>0</v>
      </c>
      <c r="Q111" s="312">
        <f t="shared" si="18"/>
        <v>0</v>
      </c>
      <c r="R111" s="312">
        <f t="shared" si="18"/>
        <v>0</v>
      </c>
      <c r="S111" s="312">
        <f t="shared" si="18"/>
        <v>0</v>
      </c>
      <c r="T111" s="312">
        <f t="shared" si="18"/>
        <v>0</v>
      </c>
      <c r="U111" s="312">
        <f t="shared" si="18"/>
        <v>0</v>
      </c>
      <c r="V111" s="312">
        <f t="shared" si="18"/>
        <v>0</v>
      </c>
      <c r="W111" s="312">
        <f t="shared" si="18"/>
        <v>0</v>
      </c>
      <c r="X111" s="312">
        <f t="shared" si="18"/>
        <v>0</v>
      </c>
      <c r="Y111" s="312">
        <f t="shared" si="18"/>
        <v>0</v>
      </c>
      <c r="Z111" s="312">
        <f t="shared" si="18"/>
        <v>0</v>
      </c>
    </row>
    <row r="112" spans="1:26" ht="13.5" outlineLevel="1" thickBot="1" x14ac:dyDescent="0.35"/>
    <row r="113" spans="1:26" ht="31.4" customHeight="1" outlineLevel="1" x14ac:dyDescent="0.3">
      <c r="B113" s="80">
        <f>COUNTIF(E106:E110,"Yes")</f>
        <v>0</v>
      </c>
      <c r="C113" s="652" t="s">
        <v>185</v>
      </c>
      <c r="D113" s="653"/>
      <c r="E113" s="654"/>
      <c r="G113" s="215"/>
      <c r="H113" s="215"/>
      <c r="I113" s="215"/>
      <c r="J113" s="215"/>
      <c r="K113" s="215"/>
      <c r="L113" s="215"/>
    </row>
    <row r="114" spans="1:26" ht="86.25" customHeight="1" outlineLevel="1" x14ac:dyDescent="0.3">
      <c r="B114" s="46"/>
      <c r="C114" s="655" t="s">
        <v>186</v>
      </c>
      <c r="D114" s="656"/>
      <c r="E114" s="657"/>
      <c r="G114" s="258"/>
      <c r="H114" s="258"/>
      <c r="I114" s="258"/>
      <c r="J114" s="258"/>
      <c r="K114" s="258"/>
      <c r="L114" s="258"/>
    </row>
    <row r="115" spans="1:26" ht="76.5" customHeight="1" outlineLevel="1" thickBot="1" x14ac:dyDescent="0.35">
      <c r="B115" s="59"/>
      <c r="C115" s="665"/>
      <c r="D115" s="666"/>
      <c r="E115" s="667"/>
      <c r="G115" s="259"/>
      <c r="H115" s="259"/>
      <c r="I115" s="259"/>
      <c r="J115" s="259"/>
      <c r="K115" s="259"/>
      <c r="L115" s="259"/>
    </row>
    <row r="117" spans="1:26" customFormat="1" ht="85" customHeight="1" x14ac:dyDescent="0.35">
      <c r="A117" s="414" t="s">
        <v>187</v>
      </c>
      <c r="B117" s="60"/>
      <c r="C117" s="633" t="str">
        <f>CONCATENATE("Project 4: ",'2 - Project Admin'!E30)</f>
        <v>Project 4: Angel Place</v>
      </c>
      <c r="D117" s="634"/>
      <c r="E117" s="634"/>
      <c r="F117" s="634"/>
      <c r="G117" s="634"/>
      <c r="H117" s="634"/>
      <c r="I117" s="634"/>
      <c r="J117" s="634"/>
      <c r="K117" s="634"/>
      <c r="L117" s="634"/>
      <c r="M117" s="634"/>
      <c r="N117" s="634"/>
      <c r="O117" s="634"/>
      <c r="P117" s="634"/>
      <c r="Q117" s="634"/>
      <c r="R117" s="634"/>
      <c r="S117" s="634"/>
      <c r="T117" s="634"/>
      <c r="U117" s="634"/>
      <c r="V117" s="634"/>
      <c r="W117" s="634"/>
      <c r="X117" s="634"/>
      <c r="Y117" s="634"/>
      <c r="Z117" s="635"/>
    </row>
    <row r="118" spans="1:26" customFormat="1" ht="15" customHeight="1" thickBot="1" x14ac:dyDescent="0.4">
      <c r="A118" s="18"/>
      <c r="B118" s="1"/>
      <c r="C118" s="6"/>
      <c r="D118" s="7"/>
      <c r="E118" s="8"/>
      <c r="F118" s="8"/>
      <c r="G118" s="8"/>
      <c r="S118" s="18"/>
    </row>
    <row r="119" spans="1:26" s="24" customFormat="1" ht="21" customHeight="1" outlineLevel="1" x14ac:dyDescent="0.35">
      <c r="A119" s="414"/>
      <c r="B119" s="46"/>
      <c r="C119" s="671" t="s">
        <v>171</v>
      </c>
      <c r="D119" s="672"/>
      <c r="E119" s="673"/>
      <c r="F119" s="621" t="s">
        <v>155</v>
      </c>
      <c r="G119" s="658" t="s">
        <v>156</v>
      </c>
      <c r="H119" s="659"/>
      <c r="I119" s="660"/>
      <c r="J119" s="658" t="s">
        <v>157</v>
      </c>
      <c r="K119" s="659"/>
      <c r="L119" s="660"/>
      <c r="M119" s="658" t="s">
        <v>158</v>
      </c>
      <c r="N119" s="659"/>
      <c r="O119" s="660"/>
      <c r="P119" s="658" t="s">
        <v>159</v>
      </c>
      <c r="Q119" s="659"/>
      <c r="R119" s="660"/>
      <c r="S119" s="658" t="s">
        <v>160</v>
      </c>
      <c r="T119" s="659"/>
      <c r="U119" s="660"/>
      <c r="V119" s="658" t="s">
        <v>161</v>
      </c>
      <c r="W119" s="659"/>
      <c r="X119" s="660"/>
      <c r="Y119" s="621" t="s">
        <v>172</v>
      </c>
      <c r="Z119" s="621" t="s">
        <v>163</v>
      </c>
    </row>
    <row r="120" spans="1:26" s="24" customFormat="1" ht="22.5" customHeight="1" outlineLevel="1" thickBot="1" x14ac:dyDescent="0.4">
      <c r="A120" s="414"/>
      <c r="B120" s="46"/>
      <c r="C120" s="674"/>
      <c r="D120" s="675"/>
      <c r="E120" s="676"/>
      <c r="F120" s="622"/>
      <c r="G120" s="195" t="s">
        <v>164</v>
      </c>
      <c r="H120" s="196" t="s">
        <v>165</v>
      </c>
      <c r="I120" s="664" t="s">
        <v>166</v>
      </c>
      <c r="J120" s="195" t="s">
        <v>164</v>
      </c>
      <c r="K120" s="196" t="s">
        <v>165</v>
      </c>
      <c r="L120" s="664" t="s">
        <v>166</v>
      </c>
      <c r="M120" s="195" t="s">
        <v>164</v>
      </c>
      <c r="N120" s="196" t="s">
        <v>165</v>
      </c>
      <c r="O120" s="664" t="s">
        <v>166</v>
      </c>
      <c r="P120" s="195" t="s">
        <v>164</v>
      </c>
      <c r="Q120" s="196" t="s">
        <v>165</v>
      </c>
      <c r="R120" s="664" t="s">
        <v>166</v>
      </c>
      <c r="S120" s="195" t="s">
        <v>164</v>
      </c>
      <c r="T120" s="196" t="s">
        <v>165</v>
      </c>
      <c r="U120" s="664" t="s">
        <v>166</v>
      </c>
      <c r="V120" s="195" t="s">
        <v>164</v>
      </c>
      <c r="W120" s="196" t="s">
        <v>165</v>
      </c>
      <c r="X120" s="664" t="s">
        <v>166</v>
      </c>
      <c r="Y120" s="622"/>
      <c r="Z120" s="622"/>
    </row>
    <row r="121" spans="1:26" s="24" customFormat="1" ht="20.25" customHeight="1" outlineLevel="1" thickBot="1" x14ac:dyDescent="0.4">
      <c r="A121" s="414"/>
      <c r="B121" s="46"/>
      <c r="C121" s="674"/>
      <c r="D121" s="675"/>
      <c r="E121" s="676"/>
      <c r="F121" s="623"/>
      <c r="G121" s="289" t="s">
        <v>167</v>
      </c>
      <c r="H121" s="289" t="s">
        <v>167</v>
      </c>
      <c r="I121" s="622"/>
      <c r="J121" s="289" t="s">
        <v>167</v>
      </c>
      <c r="K121" s="289" t="str">
        <f>IF(INDEX('Reference Data'!$G$5:$G$18,MATCH('Reference Data'!$C$4,'Reference Data'!$F$5:$F$21,0),1)&gt;=K$22,"Actual","Forecast")</f>
        <v>Actual</v>
      </c>
      <c r="L121" s="622"/>
      <c r="M121" s="289" t="str">
        <f>IF(INDEX('Reference Data'!$G$5:$G$18,MATCH('Reference Data'!$C$4,'Reference Data'!$F$5:$F$21,0),1)&gt;=M$22,"Actual","Forecast")</f>
        <v>Actual</v>
      </c>
      <c r="N121" s="289" t="str">
        <f>IF(INDEX('Reference Data'!$G$5:$G$18,MATCH('Reference Data'!$C$4,'Reference Data'!$F$5:$F$21,0),1)&gt;=N$22,"Actual","Forecast")</f>
        <v>Actual</v>
      </c>
      <c r="O121" s="622"/>
      <c r="P121" s="289" t="str">
        <f>IF(INDEX('Reference Data'!$G$5:$G$18,MATCH('Reference Data'!$C$4,'Reference Data'!$F$5:$F$21,0),1)&gt;=P$22,"Actual","Forecast")</f>
        <v>Actual</v>
      </c>
      <c r="Q121" s="289" t="str">
        <f>IF(INDEX('Reference Data'!$G$5:$G$18,MATCH('Reference Data'!$C$4,'Reference Data'!$F$5:$F$21,0),1)&gt;=Q$22,"Actual","Forecast")</f>
        <v>Forecast</v>
      </c>
      <c r="R121" s="622"/>
      <c r="S121" s="289" t="str">
        <f>IF(INDEX('Reference Data'!$G$5:$G$18,MATCH('Reference Data'!$C$4,'Reference Data'!$F$5:$F$21,0),1)&gt;=S$22,"Actual","Forecast")</f>
        <v>Forecast</v>
      </c>
      <c r="T121" s="289" t="str">
        <f>IF(INDEX('Reference Data'!$G$5:$G$18,MATCH('Reference Data'!$C$4,'Reference Data'!$F$5:$F$21,0),1)&gt;=T$22,"Actual","Forecast")</f>
        <v>Forecast</v>
      </c>
      <c r="U121" s="622"/>
      <c r="V121" s="289" t="str">
        <f>IF(INDEX('Reference Data'!$G$5:$G$18,MATCH('Reference Data'!$C$4,'Reference Data'!$F$5:$F$21,0),1)&gt;=V$22,"Actual","Forecast")</f>
        <v>Forecast</v>
      </c>
      <c r="W121" s="289" t="str">
        <f>IF(INDEX('Reference Data'!$G$5:$G$18,MATCH('Reference Data'!$C$4,'Reference Data'!$F$5:$F$21,0),1)&gt;=W$22,"Actual","Forecast")</f>
        <v>Forecast</v>
      </c>
      <c r="X121" s="622"/>
      <c r="Y121" s="622"/>
      <c r="Z121" s="622"/>
    </row>
    <row r="122" spans="1:26" ht="14.9" customHeight="1" outlineLevel="1" x14ac:dyDescent="0.3">
      <c r="A122" s="414"/>
      <c r="B122" s="77"/>
      <c r="C122" s="627" t="s">
        <v>173</v>
      </c>
      <c r="D122" s="628"/>
      <c r="E122" s="629"/>
      <c r="F122" s="420"/>
      <c r="G122" s="385">
        <v>1</v>
      </c>
      <c r="H122" s="385">
        <v>1</v>
      </c>
      <c r="I122" s="372">
        <f>SUM(G122:H122)</f>
        <v>2</v>
      </c>
      <c r="J122" s="385">
        <v>1</v>
      </c>
      <c r="K122" s="385">
        <v>1</v>
      </c>
      <c r="L122" s="372">
        <f>SUM(J122:K122)</f>
        <v>2</v>
      </c>
      <c r="M122" s="385">
        <v>1</v>
      </c>
      <c r="N122" s="385">
        <v>1</v>
      </c>
      <c r="O122" s="372">
        <f>SUM(M122:N122)</f>
        <v>2</v>
      </c>
      <c r="P122" s="385">
        <v>1</v>
      </c>
      <c r="Q122" s="385">
        <v>1</v>
      </c>
      <c r="R122" s="372">
        <f>SUM(P122:Q122)</f>
        <v>2</v>
      </c>
      <c r="S122" s="384">
        <v>5555</v>
      </c>
      <c r="T122" s="384"/>
      <c r="U122" s="372">
        <f>SUM(S122:T122)</f>
        <v>5555</v>
      </c>
      <c r="V122" s="384"/>
      <c r="W122" s="384"/>
      <c r="X122" s="372">
        <f>SUM(V122:W122)</f>
        <v>0</v>
      </c>
      <c r="Y122" s="420"/>
      <c r="Z122" s="415">
        <f>SUM(O122,L122,I122,F122)+R122+U122+X122+Y122</f>
        <v>5563</v>
      </c>
    </row>
    <row r="123" spans="1:26" ht="15.75" customHeight="1" outlineLevel="1" x14ac:dyDescent="0.3">
      <c r="A123" s="414"/>
      <c r="B123" s="77"/>
      <c r="C123" s="624" t="s">
        <v>174</v>
      </c>
      <c r="D123" s="625"/>
      <c r="E123" s="626"/>
      <c r="F123" s="422"/>
      <c r="G123" s="385"/>
      <c r="H123" s="385"/>
      <c r="I123" s="373">
        <f>SUM(G123:H123)</f>
        <v>0</v>
      </c>
      <c r="J123" s="385"/>
      <c r="K123" s="385"/>
      <c r="L123" s="373">
        <f>SUM(J123:K123)</f>
        <v>0</v>
      </c>
      <c r="M123" s="385"/>
      <c r="N123" s="385"/>
      <c r="O123" s="373">
        <f>SUM(M123:N123)</f>
        <v>0</v>
      </c>
      <c r="P123" s="385"/>
      <c r="Q123" s="388"/>
      <c r="R123" s="373">
        <f>SUM(P123:Q123)</f>
        <v>0</v>
      </c>
      <c r="S123" s="385"/>
      <c r="T123" s="385"/>
      <c r="U123" s="373">
        <f>SUM(S123:T123)</f>
        <v>0</v>
      </c>
      <c r="V123" s="385"/>
      <c r="W123" s="385"/>
      <c r="X123" s="373">
        <f>SUM(V123:W123)</f>
        <v>0</v>
      </c>
      <c r="Y123" s="422"/>
      <c r="Z123" s="377">
        <f>SUM(O123,L123,I123,F123)+R123+U123+X123+Y123</f>
        <v>0</v>
      </c>
    </row>
    <row r="124" spans="1:26" ht="15.75" customHeight="1" outlineLevel="1" x14ac:dyDescent="0.3">
      <c r="A124" s="414"/>
      <c r="B124" s="46"/>
      <c r="C124" s="630" t="s">
        <v>175</v>
      </c>
      <c r="D124" s="631"/>
      <c r="E124" s="632"/>
      <c r="F124" s="422"/>
      <c r="G124" s="385">
        <v>1</v>
      </c>
      <c r="H124" s="385">
        <v>1</v>
      </c>
      <c r="I124" s="373">
        <f>SUM(G124:H124)</f>
        <v>2</v>
      </c>
      <c r="J124" s="385">
        <v>1</v>
      </c>
      <c r="K124" s="385">
        <v>1</v>
      </c>
      <c r="L124" s="373">
        <f>SUM(J124:K124)</f>
        <v>2</v>
      </c>
      <c r="M124" s="385">
        <v>1</v>
      </c>
      <c r="N124" s="385">
        <v>1</v>
      </c>
      <c r="O124" s="373">
        <f>SUM(M124:N124)</f>
        <v>2</v>
      </c>
      <c r="P124" s="385">
        <v>1</v>
      </c>
      <c r="Q124" s="385">
        <v>1</v>
      </c>
      <c r="R124" s="373">
        <f>SUM(P124:Q124)</f>
        <v>2</v>
      </c>
      <c r="S124" s="385">
        <v>5555</v>
      </c>
      <c r="T124" s="385"/>
      <c r="U124" s="373">
        <f>SUM(S124:T124)</f>
        <v>5555</v>
      </c>
      <c r="V124" s="385"/>
      <c r="W124" s="385"/>
      <c r="X124" s="373">
        <f>SUM(V124:W124)</f>
        <v>0</v>
      </c>
      <c r="Y124" s="422"/>
      <c r="Z124" s="377">
        <f>SUM(O124,L124,I124,F124)+R124+U124+X124+Y124</f>
        <v>5563</v>
      </c>
    </row>
    <row r="125" spans="1:26" ht="15.75" customHeight="1" outlineLevel="1" x14ac:dyDescent="0.3">
      <c r="A125" s="414"/>
      <c r="B125" s="46"/>
      <c r="C125" s="639" t="s">
        <v>176</v>
      </c>
      <c r="D125" s="640"/>
      <c r="E125" s="641"/>
      <c r="F125" s="386">
        <f t="shared" ref="F125:Z125" si="19">F122+F123</f>
        <v>0</v>
      </c>
      <c r="G125" s="386">
        <f t="shared" si="19"/>
        <v>1</v>
      </c>
      <c r="H125" s="386">
        <f t="shared" si="19"/>
        <v>1</v>
      </c>
      <c r="I125" s="386">
        <f t="shared" si="19"/>
        <v>2</v>
      </c>
      <c r="J125" s="386">
        <f t="shared" si="19"/>
        <v>1</v>
      </c>
      <c r="K125" s="386">
        <f t="shared" si="19"/>
        <v>1</v>
      </c>
      <c r="L125" s="386">
        <f t="shared" si="19"/>
        <v>2</v>
      </c>
      <c r="M125" s="386">
        <f t="shared" si="19"/>
        <v>1</v>
      </c>
      <c r="N125" s="386">
        <f t="shared" si="19"/>
        <v>1</v>
      </c>
      <c r="O125" s="386">
        <f t="shared" si="19"/>
        <v>2</v>
      </c>
      <c r="P125" s="386">
        <f t="shared" si="19"/>
        <v>1</v>
      </c>
      <c r="Q125" s="389">
        <f t="shared" si="19"/>
        <v>1</v>
      </c>
      <c r="R125" s="386">
        <f t="shared" si="19"/>
        <v>2</v>
      </c>
      <c r="S125" s="386">
        <f t="shared" si="19"/>
        <v>5555</v>
      </c>
      <c r="T125" s="386">
        <f t="shared" si="19"/>
        <v>0</v>
      </c>
      <c r="U125" s="386">
        <f t="shared" si="19"/>
        <v>5555</v>
      </c>
      <c r="V125" s="386">
        <f t="shared" si="19"/>
        <v>0</v>
      </c>
      <c r="W125" s="386">
        <f t="shared" si="19"/>
        <v>0</v>
      </c>
      <c r="X125" s="386">
        <f t="shared" si="19"/>
        <v>0</v>
      </c>
      <c r="Y125" s="386">
        <f t="shared" si="19"/>
        <v>0</v>
      </c>
      <c r="Z125" s="377">
        <f t="shared" si="19"/>
        <v>5563</v>
      </c>
    </row>
    <row r="126" spans="1:26" ht="15.75" customHeight="1" outlineLevel="1" x14ac:dyDescent="0.3">
      <c r="A126" s="414"/>
      <c r="B126" s="46"/>
      <c r="C126" s="636" t="s">
        <v>177</v>
      </c>
      <c r="D126" s="637"/>
      <c r="E126" s="638"/>
      <c r="F126" s="422"/>
      <c r="G126" s="385"/>
      <c r="H126" s="385"/>
      <c r="I126" s="373">
        <f>SUM(G126:H126)</f>
        <v>0</v>
      </c>
      <c r="J126" s="385"/>
      <c r="K126" s="385"/>
      <c r="L126" s="373">
        <f>SUM(J126:K126)</f>
        <v>0</v>
      </c>
      <c r="M126" s="385"/>
      <c r="N126" s="385"/>
      <c r="O126" s="373">
        <f>SUM(M126:N126)</f>
        <v>0</v>
      </c>
      <c r="P126" s="385"/>
      <c r="Q126" s="388"/>
      <c r="R126" s="373">
        <f>SUM(P126:Q126)</f>
        <v>0</v>
      </c>
      <c r="S126" s="385"/>
      <c r="T126" s="385"/>
      <c r="U126" s="373">
        <f>SUM(S126:T126)</f>
        <v>0</v>
      </c>
      <c r="V126" s="385"/>
      <c r="W126" s="385"/>
      <c r="X126" s="373">
        <f>SUM(V126:W126)</f>
        <v>0</v>
      </c>
      <c r="Y126" s="422"/>
      <c r="Z126" s="377">
        <f>SUM(O126,L126,I126,F126)+R126+U126+X126+Y126</f>
        <v>0</v>
      </c>
    </row>
    <row r="127" spans="1:26" ht="15.75" customHeight="1" outlineLevel="1" x14ac:dyDescent="0.3">
      <c r="A127" s="414"/>
      <c r="B127" s="46"/>
      <c r="C127" s="630" t="s">
        <v>178</v>
      </c>
      <c r="D127" s="631"/>
      <c r="E127" s="632"/>
      <c r="F127" s="422"/>
      <c r="G127" s="385"/>
      <c r="H127" s="385"/>
      <c r="I127" s="373">
        <f>SUM(G127:H127)</f>
        <v>0</v>
      </c>
      <c r="J127" s="385"/>
      <c r="K127" s="385"/>
      <c r="L127" s="373">
        <f>SUM(J127:K127)</f>
        <v>0</v>
      </c>
      <c r="M127" s="385"/>
      <c r="N127" s="385"/>
      <c r="O127" s="373">
        <f>SUM(M127:N127)</f>
        <v>0</v>
      </c>
      <c r="P127" s="385"/>
      <c r="Q127" s="388"/>
      <c r="R127" s="373">
        <f>SUM(P127:Q127)</f>
        <v>0</v>
      </c>
      <c r="S127" s="385"/>
      <c r="T127" s="385"/>
      <c r="U127" s="373">
        <f>SUM(S127:T127)</f>
        <v>0</v>
      </c>
      <c r="V127" s="385"/>
      <c r="W127" s="385"/>
      <c r="X127" s="373">
        <f>SUM(V127:W127)</f>
        <v>0</v>
      </c>
      <c r="Y127" s="422"/>
      <c r="Z127" s="377">
        <f>SUM(O127,L127,I127,F127)+R127+U127+X127+Y127</f>
        <v>0</v>
      </c>
    </row>
    <row r="128" spans="1:26" ht="15.75" customHeight="1" outlineLevel="1" thickBot="1" x14ac:dyDescent="0.35">
      <c r="A128" s="414"/>
      <c r="B128" s="46"/>
      <c r="C128" s="645" t="s">
        <v>179</v>
      </c>
      <c r="D128" s="646"/>
      <c r="E128" s="647"/>
      <c r="F128" s="390">
        <f t="shared" ref="F128:Y128" si="20">F126</f>
        <v>0</v>
      </c>
      <c r="G128" s="390">
        <f t="shared" si="20"/>
        <v>0</v>
      </c>
      <c r="H128" s="390">
        <f t="shared" si="20"/>
        <v>0</v>
      </c>
      <c r="I128" s="390">
        <f t="shared" si="20"/>
        <v>0</v>
      </c>
      <c r="J128" s="390">
        <f t="shared" si="20"/>
        <v>0</v>
      </c>
      <c r="K128" s="390">
        <f t="shared" si="20"/>
        <v>0</v>
      </c>
      <c r="L128" s="390">
        <f t="shared" si="20"/>
        <v>0</v>
      </c>
      <c r="M128" s="390">
        <f t="shared" si="20"/>
        <v>0</v>
      </c>
      <c r="N128" s="390">
        <f t="shared" si="20"/>
        <v>0</v>
      </c>
      <c r="O128" s="390">
        <f t="shared" si="20"/>
        <v>0</v>
      </c>
      <c r="P128" s="390">
        <f t="shared" si="20"/>
        <v>0</v>
      </c>
      <c r="Q128" s="391">
        <f t="shared" si="20"/>
        <v>0</v>
      </c>
      <c r="R128" s="390">
        <f t="shared" si="20"/>
        <v>0</v>
      </c>
      <c r="S128" s="390">
        <f t="shared" si="20"/>
        <v>0</v>
      </c>
      <c r="T128" s="390">
        <f t="shared" si="20"/>
        <v>0</v>
      </c>
      <c r="U128" s="390">
        <f t="shared" si="20"/>
        <v>0</v>
      </c>
      <c r="V128" s="390">
        <f t="shared" si="20"/>
        <v>0</v>
      </c>
      <c r="W128" s="390">
        <f t="shared" si="20"/>
        <v>0</v>
      </c>
      <c r="X128" s="390">
        <f t="shared" si="20"/>
        <v>0</v>
      </c>
      <c r="Y128" s="390">
        <f t="shared" si="20"/>
        <v>0</v>
      </c>
      <c r="Z128" s="381">
        <f>SUM(O128,L128,I128,F128)+R128+U128+X128+Y128</f>
        <v>0</v>
      </c>
    </row>
    <row r="129" spans="1:26" ht="16" outlineLevel="1" thickBot="1" x14ac:dyDescent="0.35">
      <c r="A129" s="414"/>
      <c r="B129" s="46"/>
      <c r="C129" s="642" t="s">
        <v>163</v>
      </c>
      <c r="D129" s="643"/>
      <c r="E129" s="644"/>
      <c r="F129" s="382">
        <f t="shared" ref="F129:Y129" si="21">F125+F128</f>
        <v>0</v>
      </c>
      <c r="G129" s="382">
        <f t="shared" si="21"/>
        <v>1</v>
      </c>
      <c r="H129" s="382">
        <f t="shared" si="21"/>
        <v>1</v>
      </c>
      <c r="I129" s="382">
        <f t="shared" si="21"/>
        <v>2</v>
      </c>
      <c r="J129" s="382">
        <f t="shared" si="21"/>
        <v>1</v>
      </c>
      <c r="K129" s="382">
        <f t="shared" si="21"/>
        <v>1</v>
      </c>
      <c r="L129" s="382">
        <f t="shared" si="21"/>
        <v>2</v>
      </c>
      <c r="M129" s="382">
        <f t="shared" si="21"/>
        <v>1</v>
      </c>
      <c r="N129" s="382">
        <f t="shared" si="21"/>
        <v>1</v>
      </c>
      <c r="O129" s="382">
        <f t="shared" si="21"/>
        <v>2</v>
      </c>
      <c r="P129" s="382">
        <f t="shared" si="21"/>
        <v>1</v>
      </c>
      <c r="Q129" s="392">
        <f t="shared" si="21"/>
        <v>1</v>
      </c>
      <c r="R129" s="382">
        <f t="shared" si="21"/>
        <v>2</v>
      </c>
      <c r="S129" s="382">
        <f t="shared" si="21"/>
        <v>5555</v>
      </c>
      <c r="T129" s="382">
        <f t="shared" si="21"/>
        <v>0</v>
      </c>
      <c r="U129" s="382">
        <f t="shared" si="21"/>
        <v>5555</v>
      </c>
      <c r="V129" s="382">
        <f t="shared" si="21"/>
        <v>0</v>
      </c>
      <c r="W129" s="382">
        <f t="shared" si="21"/>
        <v>0</v>
      </c>
      <c r="X129" s="382">
        <f t="shared" si="21"/>
        <v>0</v>
      </c>
      <c r="Y129" s="382">
        <f t="shared" si="21"/>
        <v>0</v>
      </c>
      <c r="Z129" s="323">
        <f>SUM(O129,L129,I129,F129)+R129+U129+X129+Y129</f>
        <v>5563</v>
      </c>
    </row>
    <row r="130" spans="1:26" ht="15.75" customHeight="1" outlineLevel="1" thickBot="1" x14ac:dyDescent="0.35">
      <c r="C130" s="21"/>
      <c r="D130" s="21"/>
      <c r="E130" s="21"/>
      <c r="F130" s="23"/>
      <c r="G130" s="22"/>
      <c r="H130" s="22"/>
      <c r="I130" s="26"/>
      <c r="J130" s="22"/>
      <c r="K130" s="22"/>
      <c r="L130" s="23"/>
      <c r="M130" s="22"/>
      <c r="N130" s="22"/>
    </row>
    <row r="131" spans="1:26" ht="21.65" customHeight="1" outlineLevel="1" x14ac:dyDescent="0.3">
      <c r="A131" s="414"/>
      <c r="B131" s="38"/>
      <c r="C131" s="648" t="s">
        <v>180</v>
      </c>
      <c r="D131" s="649"/>
      <c r="E131" s="650"/>
      <c r="F131" s="621" t="s">
        <v>155</v>
      </c>
      <c r="G131" s="658" t="str">
        <f>G119</f>
        <v>Financial Year 2020/21 (£s)</v>
      </c>
      <c r="H131" s="659"/>
      <c r="I131" s="660"/>
      <c r="J131" s="658" t="str">
        <f>J119</f>
        <v>Financial Year 2021/22 (£s)</v>
      </c>
      <c r="K131" s="659"/>
      <c r="L131" s="660"/>
      <c r="M131" s="658" t="str">
        <f>M119</f>
        <v>Financial Year 2022/23 (£s)</v>
      </c>
      <c r="N131" s="659"/>
      <c r="O131" s="660"/>
      <c r="P131" s="658" t="str">
        <f>P119</f>
        <v>Financial Year 2023/24 (£s)</v>
      </c>
      <c r="Q131" s="659"/>
      <c r="R131" s="660"/>
      <c r="S131" s="658" t="str">
        <f>S119</f>
        <v>Financial Year 2024/25 (£s)</v>
      </c>
      <c r="T131" s="659"/>
      <c r="U131" s="661"/>
      <c r="V131" s="658" t="str">
        <f>V119</f>
        <v>Financial Year 2025/26 (£s)</v>
      </c>
      <c r="W131" s="659"/>
      <c r="X131" s="660"/>
      <c r="Y131" s="621" t="s">
        <v>172</v>
      </c>
      <c r="Z131" s="621" t="s">
        <v>163</v>
      </c>
    </row>
    <row r="132" spans="1:26" ht="22.5" customHeight="1" outlineLevel="1" x14ac:dyDescent="0.3">
      <c r="A132" s="414"/>
      <c r="B132" s="38"/>
      <c r="C132" s="662" t="s">
        <v>181</v>
      </c>
      <c r="D132" s="662" t="s">
        <v>188</v>
      </c>
      <c r="E132" s="662" t="s">
        <v>183</v>
      </c>
      <c r="F132" s="622"/>
      <c r="G132" s="195" t="s">
        <v>164</v>
      </c>
      <c r="H132" s="196" t="s">
        <v>165</v>
      </c>
      <c r="I132" s="664" t="s">
        <v>166</v>
      </c>
      <c r="J132" s="195" t="s">
        <v>164</v>
      </c>
      <c r="K132" s="196" t="s">
        <v>165</v>
      </c>
      <c r="L132" s="664" t="s">
        <v>166</v>
      </c>
      <c r="M132" s="195" t="s">
        <v>164</v>
      </c>
      <c r="N132" s="196" t="s">
        <v>165</v>
      </c>
      <c r="O132" s="664" t="s">
        <v>166</v>
      </c>
      <c r="P132" s="195" t="s">
        <v>164</v>
      </c>
      <c r="Q132" s="196" t="s">
        <v>165</v>
      </c>
      <c r="R132" s="664" t="s">
        <v>166</v>
      </c>
      <c r="S132" s="195" t="s">
        <v>164</v>
      </c>
      <c r="T132" s="196" t="s">
        <v>165</v>
      </c>
      <c r="U132" s="664" t="s">
        <v>166</v>
      </c>
      <c r="V132" s="195" t="s">
        <v>164</v>
      </c>
      <c r="W132" s="196" t="s">
        <v>165</v>
      </c>
      <c r="X132" s="664" t="s">
        <v>166</v>
      </c>
      <c r="Y132" s="622"/>
      <c r="Z132" s="622"/>
    </row>
    <row r="133" spans="1:26" ht="22.5" customHeight="1" outlineLevel="1" x14ac:dyDescent="0.3">
      <c r="A133" s="414"/>
      <c r="B133" s="38"/>
      <c r="C133" s="663"/>
      <c r="D133" s="663"/>
      <c r="E133" s="663"/>
      <c r="F133" s="623"/>
      <c r="G133" s="289" t="s">
        <v>167</v>
      </c>
      <c r="H133" s="289" t="s">
        <v>167</v>
      </c>
      <c r="I133" s="622"/>
      <c r="J133" s="289" t="s">
        <v>167</v>
      </c>
      <c r="K133" s="289" t="str">
        <f>IF(INDEX('Reference Data'!$G$5:$G$18,MATCH('Reference Data'!$C$4,'Reference Data'!$F$5:$F$21,0),1)&gt;=K$22,"Actual","Forecast")</f>
        <v>Actual</v>
      </c>
      <c r="L133" s="622"/>
      <c r="M133" s="289" t="str">
        <f>IF(INDEX('Reference Data'!$G$5:$G$18,MATCH('Reference Data'!$C$4,'Reference Data'!$F$5:$F$21,0),1)&gt;=M$22,"Actual","Forecast")</f>
        <v>Actual</v>
      </c>
      <c r="N133" s="289" t="str">
        <f>IF(INDEX('Reference Data'!$G$5:$G$18,MATCH('Reference Data'!$C$4,'Reference Data'!$F$5:$F$21,0),1)&gt;=N$22,"Actual","Forecast")</f>
        <v>Actual</v>
      </c>
      <c r="O133" s="622"/>
      <c r="P133" s="289" t="str">
        <f>IF(INDEX('Reference Data'!$G$5:$G$18,MATCH('Reference Data'!$C$4,'Reference Data'!$F$5:$F$21,0),1)&gt;=P$22,"Actual","Forecast")</f>
        <v>Actual</v>
      </c>
      <c r="Q133" s="289" t="str">
        <f>IF(INDEX('Reference Data'!$G$5:$G$18,MATCH('Reference Data'!$C$4,'Reference Data'!$F$5:$F$21,0),1)&gt;=Q$22,"Actual","Forecast")</f>
        <v>Forecast</v>
      </c>
      <c r="R133" s="622"/>
      <c r="S133" s="289" t="str">
        <f>IF(INDEX('Reference Data'!$G$5:$G$18,MATCH('Reference Data'!$C$4,'Reference Data'!$F$5:$F$21,0),1)&gt;=S$22,"Actual","Forecast")</f>
        <v>Forecast</v>
      </c>
      <c r="T133" s="289" t="str">
        <f>IF(INDEX('Reference Data'!$G$5:$G$18,MATCH('Reference Data'!$C$4,'Reference Data'!$F$5:$F$21,0),1)&gt;=T$22,"Actual","Forecast")</f>
        <v>Forecast</v>
      </c>
      <c r="U133" s="622"/>
      <c r="V133" s="289" t="str">
        <f>IF(INDEX('Reference Data'!$G$5:$G$18,MATCH('Reference Data'!$C$4,'Reference Data'!$F$5:$F$21,0),1)&gt;=V$22,"Actual","Forecast")</f>
        <v>Forecast</v>
      </c>
      <c r="W133" s="289" t="str">
        <f>IF(INDEX('Reference Data'!$G$5:$G$18,MATCH('Reference Data'!$C$4,'Reference Data'!$F$5:$F$21,0),1)&gt;=W$22,"Actual","Forecast")</f>
        <v>Forecast</v>
      </c>
      <c r="X133" s="622"/>
      <c r="Y133" s="622"/>
      <c r="Z133" s="622"/>
    </row>
    <row r="134" spans="1:26" ht="15.5" outlineLevel="1" x14ac:dyDescent="0.3">
      <c r="A134" s="414"/>
      <c r="B134" s="38">
        <f>IF(C134="",IF((Z134=0),0,1),IF(AND((COUNTBLANK(D134:E134))=0,Z134&gt;0), 0,1))</f>
        <v>0</v>
      </c>
      <c r="C134" s="393"/>
      <c r="D134" s="393"/>
      <c r="E134" s="394"/>
      <c r="F134" s="401"/>
      <c r="G134" s="396"/>
      <c r="H134" s="396"/>
      <c r="I134" s="310">
        <f>SUM(G134:H134)</f>
        <v>0</v>
      </c>
      <c r="J134" s="396"/>
      <c r="K134" s="396"/>
      <c r="L134" s="310">
        <f>SUM(J134:K134)</f>
        <v>0</v>
      </c>
      <c r="M134" s="396"/>
      <c r="N134" s="396"/>
      <c r="O134" s="310">
        <f>SUM(M134:N134)</f>
        <v>0</v>
      </c>
      <c r="P134" s="396"/>
      <c r="Q134" s="399"/>
      <c r="R134" s="310">
        <f>SUM(P134:Q134)</f>
        <v>0</v>
      </c>
      <c r="S134" s="396"/>
      <c r="T134" s="396"/>
      <c r="U134" s="310">
        <f>SUM(S134:T134)</f>
        <v>0</v>
      </c>
      <c r="V134" s="396"/>
      <c r="W134" s="396"/>
      <c r="X134" s="310">
        <f>SUM(V134:W134)</f>
        <v>0</v>
      </c>
      <c r="Y134" s="401"/>
      <c r="Z134" s="416">
        <f>SUM(O134,L134,I134,F134,R134,U134,X134,Y134)</f>
        <v>0</v>
      </c>
    </row>
    <row r="135" spans="1:26" ht="15.5" outlineLevel="1" x14ac:dyDescent="0.3">
      <c r="A135" s="414"/>
      <c r="B135" s="38">
        <f>IF(C135="",IF((Z135=0),0,1),IF(AND((COUNTBLANK(D135:E135))=0,Z135&gt;0), 0,1))</f>
        <v>0</v>
      </c>
      <c r="C135" s="311"/>
      <c r="D135" s="311"/>
      <c r="E135" s="395"/>
      <c r="F135" s="402"/>
      <c r="G135" s="397"/>
      <c r="H135" s="397"/>
      <c r="I135" s="398">
        <f>SUM(G135:H135)</f>
        <v>0</v>
      </c>
      <c r="J135" s="397"/>
      <c r="K135" s="397"/>
      <c r="L135" s="398">
        <f>SUM(J135:K135)</f>
        <v>0</v>
      </c>
      <c r="M135" s="397"/>
      <c r="N135" s="397"/>
      <c r="O135" s="398">
        <f>SUM(M135:N135)</f>
        <v>0</v>
      </c>
      <c r="P135" s="397"/>
      <c r="Q135" s="400"/>
      <c r="R135" s="398">
        <f>SUM(P135:Q135)</f>
        <v>0</v>
      </c>
      <c r="S135" s="397"/>
      <c r="T135" s="397"/>
      <c r="U135" s="398">
        <f>SUM(S135:T135)</f>
        <v>0</v>
      </c>
      <c r="V135" s="397"/>
      <c r="W135" s="397"/>
      <c r="X135" s="398">
        <f>SUM(V135:W135)</f>
        <v>0</v>
      </c>
      <c r="Y135" s="402"/>
      <c r="Z135" s="409">
        <f>SUM(O135,L135,I135,F135,R135,U135,X135,Y135)</f>
        <v>0</v>
      </c>
    </row>
    <row r="136" spans="1:26" ht="15.5" outlineLevel="1" x14ac:dyDescent="0.3">
      <c r="A136" s="414"/>
      <c r="B136" s="38">
        <f>IF(C136="",IF((Z136=0),0,1),IF(AND((COUNTBLANK(D136:E136))=0,Z136&gt;0), 0,1))</f>
        <v>0</v>
      </c>
      <c r="C136" s="311"/>
      <c r="D136" s="311"/>
      <c r="E136" s="395"/>
      <c r="F136" s="402"/>
      <c r="G136" s="397"/>
      <c r="H136" s="397"/>
      <c r="I136" s="398">
        <f>SUM(G136:H136)</f>
        <v>0</v>
      </c>
      <c r="J136" s="397"/>
      <c r="K136" s="397"/>
      <c r="L136" s="398">
        <f>SUM(J136:K136)</f>
        <v>0</v>
      </c>
      <c r="M136" s="397"/>
      <c r="N136" s="397"/>
      <c r="O136" s="398">
        <f>SUM(M136:N136)</f>
        <v>0</v>
      </c>
      <c r="P136" s="397"/>
      <c r="Q136" s="400"/>
      <c r="R136" s="398">
        <f>SUM(P136:Q136)</f>
        <v>0</v>
      </c>
      <c r="S136" s="397"/>
      <c r="T136" s="397"/>
      <c r="U136" s="398">
        <f>SUM(S136:T136)</f>
        <v>0</v>
      </c>
      <c r="V136" s="397"/>
      <c r="W136" s="397"/>
      <c r="X136" s="398">
        <f>SUM(V136:W136)</f>
        <v>0</v>
      </c>
      <c r="Y136" s="402"/>
      <c r="Z136" s="409">
        <f>SUM(O136,L136,I136,F136,R136,U136,X136,Y136)</f>
        <v>0</v>
      </c>
    </row>
    <row r="137" spans="1:26" ht="15.5" outlineLevel="1" x14ac:dyDescent="0.3">
      <c r="A137" s="414"/>
      <c r="B137" s="38">
        <f>IF(C137="",IF((Z137=0),0,1),IF(AND((COUNTBLANK(D137:E137))=0,Z137&gt;0), 0,1))</f>
        <v>0</v>
      </c>
      <c r="C137" s="311"/>
      <c r="D137" s="311"/>
      <c r="E137" s="395"/>
      <c r="F137" s="402"/>
      <c r="G137" s="397"/>
      <c r="H137" s="397"/>
      <c r="I137" s="398">
        <f>SUM(G137:H137)</f>
        <v>0</v>
      </c>
      <c r="J137" s="397"/>
      <c r="K137" s="397"/>
      <c r="L137" s="398">
        <f>SUM(J137:K137)</f>
        <v>0</v>
      </c>
      <c r="M137" s="397"/>
      <c r="N137" s="397"/>
      <c r="O137" s="398">
        <f>SUM(M137:N137)</f>
        <v>0</v>
      </c>
      <c r="P137" s="397"/>
      <c r="Q137" s="400"/>
      <c r="R137" s="398">
        <f>SUM(P137:Q137)</f>
        <v>0</v>
      </c>
      <c r="S137" s="397"/>
      <c r="T137" s="397"/>
      <c r="U137" s="398">
        <f>SUM(S137:T137)</f>
        <v>0</v>
      </c>
      <c r="V137" s="397"/>
      <c r="W137" s="397"/>
      <c r="X137" s="398">
        <f>SUM(V137:W137)</f>
        <v>0</v>
      </c>
      <c r="Y137" s="402"/>
      <c r="Z137" s="409">
        <f>SUM(O137,L137,I137,F137,R137,U137,X137,Y137)</f>
        <v>0</v>
      </c>
    </row>
    <row r="138" spans="1:26" ht="16" outlineLevel="1" thickBot="1" x14ac:dyDescent="0.35">
      <c r="A138" s="414"/>
      <c r="B138" s="38">
        <f>IF(C138="",IF((Z138=0),0,1),IF(AND((COUNTBLANK(D138:E138))=0,Z138&gt;0), 0,1))</f>
        <v>0</v>
      </c>
      <c r="C138" s="403"/>
      <c r="D138" s="403"/>
      <c r="E138" s="404"/>
      <c r="F138" s="408"/>
      <c r="G138" s="405"/>
      <c r="H138" s="405"/>
      <c r="I138" s="406">
        <f>SUM(G138:H138)</f>
        <v>0</v>
      </c>
      <c r="J138" s="405"/>
      <c r="K138" s="405"/>
      <c r="L138" s="406">
        <f>SUM(J138:K138)</f>
        <v>0</v>
      </c>
      <c r="M138" s="405"/>
      <c r="N138" s="405"/>
      <c r="O138" s="406">
        <f>SUM(M138:N138)</f>
        <v>0</v>
      </c>
      <c r="P138" s="405"/>
      <c r="Q138" s="407"/>
      <c r="R138" s="406">
        <f>SUM(P138:Q138)</f>
        <v>0</v>
      </c>
      <c r="S138" s="405"/>
      <c r="T138" s="405"/>
      <c r="U138" s="406">
        <f>SUM(S138:T138)</f>
        <v>0</v>
      </c>
      <c r="V138" s="405"/>
      <c r="W138" s="405"/>
      <c r="X138" s="406">
        <f>SUM(V138:W138)</f>
        <v>0</v>
      </c>
      <c r="Y138" s="408"/>
      <c r="Z138" s="417">
        <f>SUM(O138,L138,I138,F138,R138,U138,X138,Y138)</f>
        <v>0</v>
      </c>
    </row>
    <row r="139" spans="1:26" ht="16" outlineLevel="1" thickBot="1" x14ac:dyDescent="0.35">
      <c r="A139" s="414"/>
      <c r="B139" s="46"/>
      <c r="C139" s="642" t="s">
        <v>184</v>
      </c>
      <c r="D139" s="643"/>
      <c r="E139" s="651"/>
      <c r="F139" s="312">
        <f t="shared" ref="F139:Z139" si="22">SUM(F134:F138)</f>
        <v>0</v>
      </c>
      <c r="G139" s="312">
        <f t="shared" si="22"/>
        <v>0</v>
      </c>
      <c r="H139" s="312">
        <f t="shared" si="22"/>
        <v>0</v>
      </c>
      <c r="I139" s="312">
        <f t="shared" si="22"/>
        <v>0</v>
      </c>
      <c r="J139" s="312">
        <f t="shared" si="22"/>
        <v>0</v>
      </c>
      <c r="K139" s="312">
        <f t="shared" si="22"/>
        <v>0</v>
      </c>
      <c r="L139" s="312">
        <f t="shared" si="22"/>
        <v>0</v>
      </c>
      <c r="M139" s="312">
        <f t="shared" si="22"/>
        <v>0</v>
      </c>
      <c r="N139" s="312">
        <f t="shared" si="22"/>
        <v>0</v>
      </c>
      <c r="O139" s="312">
        <f t="shared" si="22"/>
        <v>0</v>
      </c>
      <c r="P139" s="312">
        <f t="shared" si="22"/>
        <v>0</v>
      </c>
      <c r="Q139" s="312">
        <f t="shared" si="22"/>
        <v>0</v>
      </c>
      <c r="R139" s="312">
        <f t="shared" si="22"/>
        <v>0</v>
      </c>
      <c r="S139" s="312">
        <f t="shared" si="22"/>
        <v>0</v>
      </c>
      <c r="T139" s="312">
        <f t="shared" si="22"/>
        <v>0</v>
      </c>
      <c r="U139" s="312">
        <f t="shared" si="22"/>
        <v>0</v>
      </c>
      <c r="V139" s="312">
        <f t="shared" si="22"/>
        <v>0</v>
      </c>
      <c r="W139" s="312">
        <f t="shared" si="22"/>
        <v>0</v>
      </c>
      <c r="X139" s="312">
        <f t="shared" si="22"/>
        <v>0</v>
      </c>
      <c r="Y139" s="312">
        <f t="shared" si="22"/>
        <v>0</v>
      </c>
      <c r="Z139" s="312">
        <f t="shared" si="22"/>
        <v>0</v>
      </c>
    </row>
    <row r="140" spans="1:26" ht="13.5" outlineLevel="1" thickBot="1" x14ac:dyDescent="0.35"/>
    <row r="141" spans="1:26" ht="31.4" customHeight="1" outlineLevel="1" x14ac:dyDescent="0.3">
      <c r="B141" s="80">
        <f>COUNTIF(E134:E138,"Yes")</f>
        <v>0</v>
      </c>
      <c r="C141" s="652" t="s">
        <v>185</v>
      </c>
      <c r="D141" s="653"/>
      <c r="E141" s="654"/>
      <c r="G141" s="215"/>
      <c r="H141" s="215"/>
      <c r="I141" s="215"/>
      <c r="J141" s="215"/>
      <c r="K141" s="215"/>
      <c r="L141" s="215"/>
    </row>
    <row r="142" spans="1:26" ht="86.25" customHeight="1" outlineLevel="1" x14ac:dyDescent="0.3">
      <c r="B142" s="46"/>
      <c r="C142" s="655" t="s">
        <v>186</v>
      </c>
      <c r="D142" s="656"/>
      <c r="E142" s="657"/>
      <c r="G142" s="258"/>
      <c r="H142" s="258"/>
      <c r="I142" s="258"/>
      <c r="J142" s="258"/>
      <c r="K142" s="258"/>
      <c r="L142" s="258"/>
    </row>
    <row r="143" spans="1:26" ht="76.5" customHeight="1" outlineLevel="1" thickBot="1" x14ac:dyDescent="0.35">
      <c r="B143" s="59"/>
      <c r="C143" s="665"/>
      <c r="D143" s="666"/>
      <c r="E143" s="667"/>
      <c r="G143" s="259"/>
      <c r="H143" s="259"/>
      <c r="I143" s="259"/>
      <c r="J143" s="259"/>
      <c r="K143" s="259"/>
      <c r="L143" s="259"/>
    </row>
    <row r="145" spans="1:26" customFormat="1" ht="85" customHeight="1" x14ac:dyDescent="0.35">
      <c r="A145" s="414" t="s">
        <v>187</v>
      </c>
      <c r="B145" s="60"/>
      <c r="C145" s="633" t="str">
        <f>CONCATENATE("Project 5: ",'2 - Project Admin'!E31)</f>
        <v xml:space="preserve">Project 5: Public Realm </v>
      </c>
      <c r="D145" s="634"/>
      <c r="E145" s="634"/>
      <c r="F145" s="634"/>
      <c r="G145" s="634"/>
      <c r="H145" s="634"/>
      <c r="I145" s="634"/>
      <c r="J145" s="634"/>
      <c r="K145" s="634"/>
      <c r="L145" s="634"/>
      <c r="M145" s="634"/>
      <c r="N145" s="634"/>
      <c r="O145" s="634"/>
      <c r="P145" s="634"/>
      <c r="Q145" s="634"/>
      <c r="R145" s="634"/>
      <c r="S145" s="634"/>
      <c r="T145" s="634"/>
      <c r="U145" s="634"/>
      <c r="V145" s="634"/>
      <c r="W145" s="634"/>
      <c r="X145" s="634"/>
      <c r="Y145" s="634"/>
      <c r="Z145" s="635"/>
    </row>
    <row r="146" spans="1:26" customFormat="1" ht="15" customHeight="1" thickBot="1" x14ac:dyDescent="0.4">
      <c r="A146" s="18"/>
      <c r="B146" s="1"/>
      <c r="C146" s="6"/>
      <c r="D146" s="7"/>
      <c r="E146" s="8"/>
      <c r="F146" s="8"/>
      <c r="G146" s="8"/>
      <c r="S146" s="18"/>
    </row>
    <row r="147" spans="1:26" s="24" customFormat="1" ht="21" customHeight="1" outlineLevel="1" x14ac:dyDescent="0.35">
      <c r="A147" s="414"/>
      <c r="B147" s="46"/>
      <c r="C147" s="671" t="s">
        <v>171</v>
      </c>
      <c r="D147" s="672"/>
      <c r="E147" s="673"/>
      <c r="F147" s="621" t="s">
        <v>155</v>
      </c>
      <c r="G147" s="658" t="s">
        <v>156</v>
      </c>
      <c r="H147" s="659"/>
      <c r="I147" s="660"/>
      <c r="J147" s="658" t="s">
        <v>157</v>
      </c>
      <c r="K147" s="659"/>
      <c r="L147" s="660"/>
      <c r="M147" s="658" t="s">
        <v>158</v>
      </c>
      <c r="N147" s="659"/>
      <c r="O147" s="660"/>
      <c r="P147" s="658" t="s">
        <v>159</v>
      </c>
      <c r="Q147" s="659"/>
      <c r="R147" s="660"/>
      <c r="S147" s="658" t="s">
        <v>160</v>
      </c>
      <c r="T147" s="659"/>
      <c r="U147" s="660"/>
      <c r="V147" s="658" t="s">
        <v>161</v>
      </c>
      <c r="W147" s="659"/>
      <c r="X147" s="660"/>
      <c r="Y147" s="621" t="s">
        <v>172</v>
      </c>
      <c r="Z147" s="621" t="s">
        <v>163</v>
      </c>
    </row>
    <row r="148" spans="1:26" s="24" customFormat="1" ht="22.5" customHeight="1" outlineLevel="1" thickBot="1" x14ac:dyDescent="0.4">
      <c r="A148" s="414"/>
      <c r="B148" s="46"/>
      <c r="C148" s="674"/>
      <c r="D148" s="675"/>
      <c r="E148" s="676"/>
      <c r="F148" s="622"/>
      <c r="G148" s="195" t="s">
        <v>164</v>
      </c>
      <c r="H148" s="196" t="s">
        <v>165</v>
      </c>
      <c r="I148" s="664" t="s">
        <v>166</v>
      </c>
      <c r="J148" s="195" t="s">
        <v>164</v>
      </c>
      <c r="K148" s="196" t="s">
        <v>165</v>
      </c>
      <c r="L148" s="664" t="s">
        <v>166</v>
      </c>
      <c r="M148" s="195" t="s">
        <v>164</v>
      </c>
      <c r="N148" s="196" t="s">
        <v>165</v>
      </c>
      <c r="O148" s="664" t="s">
        <v>166</v>
      </c>
      <c r="P148" s="195" t="s">
        <v>164</v>
      </c>
      <c r="Q148" s="196" t="s">
        <v>165</v>
      </c>
      <c r="R148" s="664" t="s">
        <v>166</v>
      </c>
      <c r="S148" s="195" t="s">
        <v>164</v>
      </c>
      <c r="T148" s="196" t="s">
        <v>165</v>
      </c>
      <c r="U148" s="664" t="s">
        <v>166</v>
      </c>
      <c r="V148" s="195" t="s">
        <v>164</v>
      </c>
      <c r="W148" s="196" t="s">
        <v>165</v>
      </c>
      <c r="X148" s="664" t="s">
        <v>166</v>
      </c>
      <c r="Y148" s="622"/>
      <c r="Z148" s="622"/>
    </row>
    <row r="149" spans="1:26" s="24" customFormat="1" ht="20.25" customHeight="1" outlineLevel="1" thickBot="1" x14ac:dyDescent="0.4">
      <c r="A149" s="414"/>
      <c r="B149" s="46"/>
      <c r="C149" s="674"/>
      <c r="D149" s="675"/>
      <c r="E149" s="676"/>
      <c r="F149" s="623"/>
      <c r="G149" s="289" t="s">
        <v>167</v>
      </c>
      <c r="H149" s="289" t="s">
        <v>167</v>
      </c>
      <c r="I149" s="622"/>
      <c r="J149" s="289" t="s">
        <v>167</v>
      </c>
      <c r="K149" s="289" t="str">
        <f>IF(INDEX('Reference Data'!$G$5:$G$18,MATCH('Reference Data'!$C$4,'Reference Data'!$F$5:$F$21,0),1)&gt;=K$22,"Actual","Forecast")</f>
        <v>Actual</v>
      </c>
      <c r="L149" s="622"/>
      <c r="M149" s="289" t="str">
        <f>IF(INDEX('Reference Data'!$G$5:$G$18,MATCH('Reference Data'!$C$4,'Reference Data'!$F$5:$F$21,0),1)&gt;=M$22,"Actual","Forecast")</f>
        <v>Actual</v>
      </c>
      <c r="N149" s="289" t="str">
        <f>IF(INDEX('Reference Data'!$G$5:$G$18,MATCH('Reference Data'!$C$4,'Reference Data'!$F$5:$F$21,0),1)&gt;=N$22,"Actual","Forecast")</f>
        <v>Actual</v>
      </c>
      <c r="O149" s="622"/>
      <c r="P149" s="289" t="str">
        <f>IF(INDEX('Reference Data'!$G$5:$G$18,MATCH('Reference Data'!$C$4,'Reference Data'!$F$5:$F$21,0),1)&gt;=P$22,"Actual","Forecast")</f>
        <v>Actual</v>
      </c>
      <c r="Q149" s="289" t="str">
        <f>IF(INDEX('Reference Data'!$G$5:$G$18,MATCH('Reference Data'!$C$4,'Reference Data'!$F$5:$F$21,0),1)&gt;=Q$22,"Actual","Forecast")</f>
        <v>Forecast</v>
      </c>
      <c r="R149" s="622"/>
      <c r="S149" s="289" t="str">
        <f>IF(INDEX('Reference Data'!$G$5:$G$18,MATCH('Reference Data'!$C$4,'Reference Data'!$F$5:$F$21,0),1)&gt;=S$22,"Actual","Forecast")</f>
        <v>Forecast</v>
      </c>
      <c r="T149" s="289" t="str">
        <f>IF(INDEX('Reference Data'!$G$5:$G$18,MATCH('Reference Data'!$C$4,'Reference Data'!$F$5:$F$21,0),1)&gt;=T$22,"Actual","Forecast")</f>
        <v>Forecast</v>
      </c>
      <c r="U149" s="622"/>
      <c r="V149" s="289" t="str">
        <f>IF(INDEX('Reference Data'!$G$5:$G$18,MATCH('Reference Data'!$C$4,'Reference Data'!$F$5:$F$21,0),1)&gt;=V$22,"Actual","Forecast")</f>
        <v>Forecast</v>
      </c>
      <c r="W149" s="289" t="str">
        <f>IF(INDEX('Reference Data'!$G$5:$G$18,MATCH('Reference Data'!$C$4,'Reference Data'!$F$5:$F$21,0),1)&gt;=W$22,"Actual","Forecast")</f>
        <v>Forecast</v>
      </c>
      <c r="X149" s="622"/>
      <c r="Y149" s="622"/>
      <c r="Z149" s="622"/>
    </row>
    <row r="150" spans="1:26" ht="14.9" customHeight="1" outlineLevel="1" x14ac:dyDescent="0.3">
      <c r="A150" s="414"/>
      <c r="B150" s="77"/>
      <c r="C150" s="627" t="s">
        <v>173</v>
      </c>
      <c r="D150" s="628"/>
      <c r="E150" s="629"/>
      <c r="F150" s="420"/>
      <c r="G150" s="385">
        <v>1</v>
      </c>
      <c r="H150" s="385">
        <v>1</v>
      </c>
      <c r="I150" s="372">
        <f>SUM(G150:H150)</f>
        <v>2</v>
      </c>
      <c r="J150" s="385">
        <v>1</v>
      </c>
      <c r="K150" s="385">
        <v>1</v>
      </c>
      <c r="L150" s="372">
        <f>SUM(J150:K150)</f>
        <v>2</v>
      </c>
      <c r="M150" s="385">
        <v>1</v>
      </c>
      <c r="N150" s="385">
        <v>1</v>
      </c>
      <c r="O150" s="372">
        <f>SUM(M150:N150)</f>
        <v>2</v>
      </c>
      <c r="P150" s="385">
        <v>1</v>
      </c>
      <c r="Q150" s="385">
        <v>1</v>
      </c>
      <c r="R150" s="372">
        <f>SUM(P150:Q150)</f>
        <v>2</v>
      </c>
      <c r="S150" s="384">
        <v>4444</v>
      </c>
      <c r="T150" s="384"/>
      <c r="U150" s="372">
        <f>SUM(S150:T150)</f>
        <v>4444</v>
      </c>
      <c r="V150" s="384"/>
      <c r="W150" s="384"/>
      <c r="X150" s="372">
        <f>SUM(V150:W150)</f>
        <v>0</v>
      </c>
      <c r="Y150" s="420"/>
      <c r="Z150" s="415">
        <f>SUM(O150,L150,I150,F150)+R150+U150+X150+Y150</f>
        <v>4452</v>
      </c>
    </row>
    <row r="151" spans="1:26" ht="15.75" customHeight="1" outlineLevel="1" x14ac:dyDescent="0.3">
      <c r="A151" s="414"/>
      <c r="B151" s="77"/>
      <c r="C151" s="624" t="s">
        <v>174</v>
      </c>
      <c r="D151" s="625"/>
      <c r="E151" s="626"/>
      <c r="F151" s="422"/>
      <c r="G151" s="385"/>
      <c r="H151" s="385"/>
      <c r="I151" s="373">
        <f>SUM(G151:H151)</f>
        <v>0</v>
      </c>
      <c r="J151" s="385"/>
      <c r="K151" s="385"/>
      <c r="L151" s="373">
        <f>SUM(J151:K151)</f>
        <v>0</v>
      </c>
      <c r="M151" s="385"/>
      <c r="N151" s="385"/>
      <c r="O151" s="373">
        <f>SUM(M151:N151)</f>
        <v>0</v>
      </c>
      <c r="P151" s="385"/>
      <c r="Q151" s="388"/>
      <c r="R151" s="373">
        <f>SUM(P151:Q151)</f>
        <v>0</v>
      </c>
      <c r="S151" s="385"/>
      <c r="T151" s="385"/>
      <c r="U151" s="373">
        <f>SUM(S151:T151)</f>
        <v>0</v>
      </c>
      <c r="V151" s="385"/>
      <c r="W151" s="385"/>
      <c r="X151" s="373">
        <f>SUM(V151:W151)</f>
        <v>0</v>
      </c>
      <c r="Y151" s="422"/>
      <c r="Z151" s="377">
        <f>SUM(O151,L151,I151,F151)+R151+U151+X151+Y151</f>
        <v>0</v>
      </c>
    </row>
    <row r="152" spans="1:26" ht="15.75" customHeight="1" outlineLevel="1" x14ac:dyDescent="0.3">
      <c r="A152" s="414"/>
      <c r="B152" s="46"/>
      <c r="C152" s="630" t="s">
        <v>175</v>
      </c>
      <c r="D152" s="631"/>
      <c r="E152" s="632"/>
      <c r="F152" s="422"/>
      <c r="G152" s="385">
        <v>1</v>
      </c>
      <c r="H152" s="385">
        <v>1</v>
      </c>
      <c r="I152" s="373">
        <f>SUM(G152:H152)</f>
        <v>2</v>
      </c>
      <c r="J152" s="385">
        <v>1</v>
      </c>
      <c r="K152" s="385">
        <v>1</v>
      </c>
      <c r="L152" s="373">
        <f>SUM(J152:K152)</f>
        <v>2</v>
      </c>
      <c r="M152" s="385">
        <v>1</v>
      </c>
      <c r="N152" s="385">
        <v>1</v>
      </c>
      <c r="O152" s="373">
        <f>SUM(M152:N152)</f>
        <v>2</v>
      </c>
      <c r="P152" s="385">
        <v>1</v>
      </c>
      <c r="Q152" s="385">
        <v>1</v>
      </c>
      <c r="R152" s="373">
        <f>SUM(P152:Q152)</f>
        <v>2</v>
      </c>
      <c r="S152" s="385">
        <v>4444</v>
      </c>
      <c r="T152" s="385"/>
      <c r="U152" s="373">
        <f>SUM(S152:T152)</f>
        <v>4444</v>
      </c>
      <c r="V152" s="385"/>
      <c r="W152" s="385"/>
      <c r="X152" s="373">
        <f>SUM(V152:W152)</f>
        <v>0</v>
      </c>
      <c r="Y152" s="422"/>
      <c r="Z152" s="377">
        <f>SUM(O152,L152,I152,F152)+R152+U152+X152+Y152</f>
        <v>4452</v>
      </c>
    </row>
    <row r="153" spans="1:26" ht="15.75" customHeight="1" outlineLevel="1" x14ac:dyDescent="0.3">
      <c r="A153" s="414"/>
      <c r="B153" s="46"/>
      <c r="C153" s="639" t="s">
        <v>176</v>
      </c>
      <c r="D153" s="640"/>
      <c r="E153" s="641"/>
      <c r="F153" s="386">
        <f t="shared" ref="F153:Z153" si="23">F150+F151</f>
        <v>0</v>
      </c>
      <c r="G153" s="386">
        <f t="shared" si="23"/>
        <v>1</v>
      </c>
      <c r="H153" s="386">
        <f t="shared" si="23"/>
        <v>1</v>
      </c>
      <c r="I153" s="386">
        <f t="shared" si="23"/>
        <v>2</v>
      </c>
      <c r="J153" s="386">
        <f t="shared" si="23"/>
        <v>1</v>
      </c>
      <c r="K153" s="386">
        <f t="shared" si="23"/>
        <v>1</v>
      </c>
      <c r="L153" s="386">
        <f t="shared" si="23"/>
        <v>2</v>
      </c>
      <c r="M153" s="386">
        <f t="shared" si="23"/>
        <v>1</v>
      </c>
      <c r="N153" s="386">
        <f t="shared" si="23"/>
        <v>1</v>
      </c>
      <c r="O153" s="386">
        <f t="shared" si="23"/>
        <v>2</v>
      </c>
      <c r="P153" s="386">
        <f t="shared" si="23"/>
        <v>1</v>
      </c>
      <c r="Q153" s="389">
        <f t="shared" si="23"/>
        <v>1</v>
      </c>
      <c r="R153" s="386">
        <f t="shared" si="23"/>
        <v>2</v>
      </c>
      <c r="S153" s="386">
        <f t="shared" si="23"/>
        <v>4444</v>
      </c>
      <c r="T153" s="386">
        <f t="shared" si="23"/>
        <v>0</v>
      </c>
      <c r="U153" s="386">
        <f t="shared" si="23"/>
        <v>4444</v>
      </c>
      <c r="V153" s="386">
        <f t="shared" si="23"/>
        <v>0</v>
      </c>
      <c r="W153" s="386">
        <f t="shared" si="23"/>
        <v>0</v>
      </c>
      <c r="X153" s="386">
        <f t="shared" si="23"/>
        <v>0</v>
      </c>
      <c r="Y153" s="386">
        <f t="shared" si="23"/>
        <v>0</v>
      </c>
      <c r="Z153" s="377">
        <f t="shared" si="23"/>
        <v>4452</v>
      </c>
    </row>
    <row r="154" spans="1:26" ht="15.75" customHeight="1" outlineLevel="1" x14ac:dyDescent="0.3">
      <c r="A154" s="414"/>
      <c r="B154" s="46"/>
      <c r="C154" s="636" t="s">
        <v>177</v>
      </c>
      <c r="D154" s="637"/>
      <c r="E154" s="638"/>
      <c r="F154" s="422"/>
      <c r="G154" s="385"/>
      <c r="H154" s="385"/>
      <c r="I154" s="373">
        <f>SUM(G154:H154)</f>
        <v>0</v>
      </c>
      <c r="J154" s="385"/>
      <c r="K154" s="385"/>
      <c r="L154" s="373">
        <f>SUM(J154:K154)</f>
        <v>0</v>
      </c>
      <c r="M154" s="385"/>
      <c r="N154" s="385"/>
      <c r="O154" s="373">
        <f>SUM(M154:N154)</f>
        <v>0</v>
      </c>
      <c r="P154" s="385"/>
      <c r="Q154" s="388"/>
      <c r="R154" s="373">
        <f>SUM(P154:Q154)</f>
        <v>0</v>
      </c>
      <c r="S154" s="385"/>
      <c r="T154" s="385"/>
      <c r="U154" s="373">
        <f>SUM(S154:T154)</f>
        <v>0</v>
      </c>
      <c r="V154" s="385"/>
      <c r="W154" s="385"/>
      <c r="X154" s="373">
        <f>SUM(V154:W154)</f>
        <v>0</v>
      </c>
      <c r="Y154" s="422"/>
      <c r="Z154" s="377">
        <f>SUM(O154,L154,I154,F154)+R154+U154+X154+Y154</f>
        <v>0</v>
      </c>
    </row>
    <row r="155" spans="1:26" ht="15.75" customHeight="1" outlineLevel="1" x14ac:dyDescent="0.3">
      <c r="A155" s="414"/>
      <c r="B155" s="46"/>
      <c r="C155" s="630" t="s">
        <v>178</v>
      </c>
      <c r="D155" s="631"/>
      <c r="E155" s="632"/>
      <c r="F155" s="422"/>
      <c r="G155" s="385"/>
      <c r="H155" s="385"/>
      <c r="I155" s="373">
        <f>SUM(G155:H155)</f>
        <v>0</v>
      </c>
      <c r="J155" s="385"/>
      <c r="K155" s="385"/>
      <c r="L155" s="373">
        <f>SUM(J155:K155)</f>
        <v>0</v>
      </c>
      <c r="M155" s="385"/>
      <c r="N155" s="385"/>
      <c r="O155" s="373">
        <f>SUM(M155:N155)</f>
        <v>0</v>
      </c>
      <c r="P155" s="385"/>
      <c r="Q155" s="388"/>
      <c r="R155" s="373">
        <f>SUM(P155:Q155)</f>
        <v>0</v>
      </c>
      <c r="S155" s="385"/>
      <c r="T155" s="385"/>
      <c r="U155" s="373">
        <f>SUM(S155:T155)</f>
        <v>0</v>
      </c>
      <c r="V155" s="385"/>
      <c r="W155" s="385"/>
      <c r="X155" s="373">
        <f>SUM(V155:W155)</f>
        <v>0</v>
      </c>
      <c r="Y155" s="422"/>
      <c r="Z155" s="377">
        <f>SUM(O155,L155,I155,F155)+R155+U155+X155+Y155</f>
        <v>0</v>
      </c>
    </row>
    <row r="156" spans="1:26" ht="15.75" customHeight="1" outlineLevel="1" thickBot="1" x14ac:dyDescent="0.35">
      <c r="A156" s="414"/>
      <c r="B156" s="46"/>
      <c r="C156" s="645" t="s">
        <v>179</v>
      </c>
      <c r="D156" s="646"/>
      <c r="E156" s="647"/>
      <c r="F156" s="390">
        <f t="shared" ref="F156:Y156" si="24">F154</f>
        <v>0</v>
      </c>
      <c r="G156" s="390">
        <f t="shared" si="24"/>
        <v>0</v>
      </c>
      <c r="H156" s="390">
        <f t="shared" si="24"/>
        <v>0</v>
      </c>
      <c r="I156" s="390">
        <f t="shared" si="24"/>
        <v>0</v>
      </c>
      <c r="J156" s="390">
        <f t="shared" si="24"/>
        <v>0</v>
      </c>
      <c r="K156" s="390">
        <f t="shared" si="24"/>
        <v>0</v>
      </c>
      <c r="L156" s="390">
        <f t="shared" si="24"/>
        <v>0</v>
      </c>
      <c r="M156" s="390">
        <f t="shared" si="24"/>
        <v>0</v>
      </c>
      <c r="N156" s="390">
        <f t="shared" si="24"/>
        <v>0</v>
      </c>
      <c r="O156" s="390">
        <f t="shared" si="24"/>
        <v>0</v>
      </c>
      <c r="P156" s="390">
        <f t="shared" si="24"/>
        <v>0</v>
      </c>
      <c r="Q156" s="391">
        <f t="shared" si="24"/>
        <v>0</v>
      </c>
      <c r="R156" s="390">
        <f t="shared" si="24"/>
        <v>0</v>
      </c>
      <c r="S156" s="390">
        <f t="shared" si="24"/>
        <v>0</v>
      </c>
      <c r="T156" s="390">
        <f t="shared" si="24"/>
        <v>0</v>
      </c>
      <c r="U156" s="390">
        <f t="shared" si="24"/>
        <v>0</v>
      </c>
      <c r="V156" s="390">
        <f t="shared" si="24"/>
        <v>0</v>
      </c>
      <c r="W156" s="390">
        <f t="shared" si="24"/>
        <v>0</v>
      </c>
      <c r="X156" s="390">
        <f t="shared" si="24"/>
        <v>0</v>
      </c>
      <c r="Y156" s="390">
        <f t="shared" si="24"/>
        <v>0</v>
      </c>
      <c r="Z156" s="381">
        <f>SUM(O156,L156,I156,F156)+R156+U156+X156+Y156</f>
        <v>0</v>
      </c>
    </row>
    <row r="157" spans="1:26" ht="16" outlineLevel="1" thickBot="1" x14ac:dyDescent="0.35">
      <c r="A157" s="414"/>
      <c r="B157" s="46"/>
      <c r="C157" s="642" t="s">
        <v>163</v>
      </c>
      <c r="D157" s="643"/>
      <c r="E157" s="644"/>
      <c r="F157" s="382">
        <f t="shared" ref="F157:Y157" si="25">F153+F156</f>
        <v>0</v>
      </c>
      <c r="G157" s="382">
        <f t="shared" si="25"/>
        <v>1</v>
      </c>
      <c r="H157" s="382">
        <f t="shared" si="25"/>
        <v>1</v>
      </c>
      <c r="I157" s="382">
        <f t="shared" si="25"/>
        <v>2</v>
      </c>
      <c r="J157" s="382">
        <f t="shared" si="25"/>
        <v>1</v>
      </c>
      <c r="K157" s="382">
        <f t="shared" si="25"/>
        <v>1</v>
      </c>
      <c r="L157" s="382">
        <f t="shared" si="25"/>
        <v>2</v>
      </c>
      <c r="M157" s="382">
        <f t="shared" si="25"/>
        <v>1</v>
      </c>
      <c r="N157" s="382">
        <f t="shared" si="25"/>
        <v>1</v>
      </c>
      <c r="O157" s="382">
        <f t="shared" si="25"/>
        <v>2</v>
      </c>
      <c r="P157" s="382">
        <f t="shared" si="25"/>
        <v>1</v>
      </c>
      <c r="Q157" s="392">
        <f t="shared" si="25"/>
        <v>1</v>
      </c>
      <c r="R157" s="382">
        <f t="shared" si="25"/>
        <v>2</v>
      </c>
      <c r="S157" s="382">
        <f t="shared" si="25"/>
        <v>4444</v>
      </c>
      <c r="T157" s="382">
        <f t="shared" si="25"/>
        <v>0</v>
      </c>
      <c r="U157" s="382">
        <f t="shared" si="25"/>
        <v>4444</v>
      </c>
      <c r="V157" s="382">
        <f t="shared" si="25"/>
        <v>0</v>
      </c>
      <c r="W157" s="382">
        <f t="shared" si="25"/>
        <v>0</v>
      </c>
      <c r="X157" s="382">
        <f t="shared" si="25"/>
        <v>0</v>
      </c>
      <c r="Y157" s="382">
        <f t="shared" si="25"/>
        <v>0</v>
      </c>
      <c r="Z157" s="323">
        <f>SUM(O157,L157,I157,F157)+R157+U157+X157+Y157</f>
        <v>4452</v>
      </c>
    </row>
    <row r="158" spans="1:26" ht="15.75" customHeight="1" outlineLevel="1" thickBot="1" x14ac:dyDescent="0.35">
      <c r="C158" s="21"/>
      <c r="D158" s="21"/>
      <c r="E158" s="21"/>
      <c r="F158" s="23"/>
      <c r="G158" s="22"/>
      <c r="H158" s="22"/>
      <c r="I158" s="26"/>
      <c r="J158" s="22"/>
      <c r="K158" s="22"/>
      <c r="L158" s="23"/>
      <c r="M158" s="22"/>
      <c r="N158" s="22"/>
    </row>
    <row r="159" spans="1:26" ht="21.65" customHeight="1" outlineLevel="1" x14ac:dyDescent="0.3">
      <c r="A159" s="414"/>
      <c r="B159" s="38"/>
      <c r="C159" s="648" t="s">
        <v>180</v>
      </c>
      <c r="D159" s="649"/>
      <c r="E159" s="650"/>
      <c r="F159" s="621" t="s">
        <v>155</v>
      </c>
      <c r="G159" s="658" t="str">
        <f>G147</f>
        <v>Financial Year 2020/21 (£s)</v>
      </c>
      <c r="H159" s="659"/>
      <c r="I159" s="660"/>
      <c r="J159" s="658" t="str">
        <f>J147</f>
        <v>Financial Year 2021/22 (£s)</v>
      </c>
      <c r="K159" s="659"/>
      <c r="L159" s="660"/>
      <c r="M159" s="658" t="str">
        <f>M147</f>
        <v>Financial Year 2022/23 (£s)</v>
      </c>
      <c r="N159" s="659"/>
      <c r="O159" s="660"/>
      <c r="P159" s="658" t="str">
        <f>P147</f>
        <v>Financial Year 2023/24 (£s)</v>
      </c>
      <c r="Q159" s="659"/>
      <c r="R159" s="660"/>
      <c r="S159" s="658" t="str">
        <f>S147</f>
        <v>Financial Year 2024/25 (£s)</v>
      </c>
      <c r="T159" s="659"/>
      <c r="U159" s="661"/>
      <c r="V159" s="658" t="str">
        <f>V147</f>
        <v>Financial Year 2025/26 (£s)</v>
      </c>
      <c r="W159" s="659"/>
      <c r="X159" s="660"/>
      <c r="Y159" s="621" t="s">
        <v>172</v>
      </c>
      <c r="Z159" s="621" t="s">
        <v>163</v>
      </c>
    </row>
    <row r="160" spans="1:26" ht="22.5" customHeight="1" outlineLevel="1" x14ac:dyDescent="0.3">
      <c r="A160" s="414"/>
      <c r="B160" s="38"/>
      <c r="C160" s="662" t="s">
        <v>181</v>
      </c>
      <c r="D160" s="662" t="s">
        <v>188</v>
      </c>
      <c r="E160" s="662" t="s">
        <v>183</v>
      </c>
      <c r="F160" s="622"/>
      <c r="G160" s="195" t="s">
        <v>164</v>
      </c>
      <c r="H160" s="196" t="s">
        <v>165</v>
      </c>
      <c r="I160" s="664" t="s">
        <v>166</v>
      </c>
      <c r="J160" s="195" t="s">
        <v>164</v>
      </c>
      <c r="K160" s="196" t="s">
        <v>165</v>
      </c>
      <c r="L160" s="664" t="s">
        <v>166</v>
      </c>
      <c r="M160" s="195" t="s">
        <v>164</v>
      </c>
      <c r="N160" s="196" t="s">
        <v>165</v>
      </c>
      <c r="O160" s="664" t="s">
        <v>166</v>
      </c>
      <c r="P160" s="195" t="s">
        <v>164</v>
      </c>
      <c r="Q160" s="196" t="s">
        <v>165</v>
      </c>
      <c r="R160" s="664" t="s">
        <v>166</v>
      </c>
      <c r="S160" s="195" t="s">
        <v>164</v>
      </c>
      <c r="T160" s="196" t="s">
        <v>165</v>
      </c>
      <c r="U160" s="664" t="s">
        <v>166</v>
      </c>
      <c r="V160" s="195" t="s">
        <v>164</v>
      </c>
      <c r="W160" s="196" t="s">
        <v>165</v>
      </c>
      <c r="X160" s="664" t="s">
        <v>166</v>
      </c>
      <c r="Y160" s="622"/>
      <c r="Z160" s="622"/>
    </row>
    <row r="161" spans="1:26" ht="22.5" customHeight="1" outlineLevel="1" x14ac:dyDescent="0.3">
      <c r="A161" s="414"/>
      <c r="B161" s="38"/>
      <c r="C161" s="663"/>
      <c r="D161" s="663"/>
      <c r="E161" s="663"/>
      <c r="F161" s="623"/>
      <c r="G161" s="289" t="s">
        <v>167</v>
      </c>
      <c r="H161" s="289" t="s">
        <v>167</v>
      </c>
      <c r="I161" s="622"/>
      <c r="J161" s="289" t="s">
        <v>167</v>
      </c>
      <c r="K161" s="289" t="str">
        <f>IF(INDEX('Reference Data'!$G$5:$G$18,MATCH('Reference Data'!$C$4,'Reference Data'!$F$5:$F$21,0),1)&gt;=K$22,"Actual","Forecast")</f>
        <v>Actual</v>
      </c>
      <c r="L161" s="622"/>
      <c r="M161" s="289" t="str">
        <f>IF(INDEX('Reference Data'!$G$5:$G$18,MATCH('Reference Data'!$C$4,'Reference Data'!$F$5:$F$21,0),1)&gt;=M$22,"Actual","Forecast")</f>
        <v>Actual</v>
      </c>
      <c r="N161" s="289" t="str">
        <f>IF(INDEX('Reference Data'!$G$5:$G$18,MATCH('Reference Data'!$C$4,'Reference Data'!$F$5:$F$21,0),1)&gt;=N$22,"Actual","Forecast")</f>
        <v>Actual</v>
      </c>
      <c r="O161" s="622"/>
      <c r="P161" s="289" t="str">
        <f>IF(INDEX('Reference Data'!$G$5:$G$18,MATCH('Reference Data'!$C$4,'Reference Data'!$F$5:$F$21,0),1)&gt;=P$22,"Actual","Forecast")</f>
        <v>Actual</v>
      </c>
      <c r="Q161" s="289" t="str">
        <f>IF(INDEX('Reference Data'!$G$5:$G$18,MATCH('Reference Data'!$C$4,'Reference Data'!$F$5:$F$21,0),1)&gt;=Q$22,"Actual","Forecast")</f>
        <v>Forecast</v>
      </c>
      <c r="R161" s="622"/>
      <c r="S161" s="289" t="str">
        <f>IF(INDEX('Reference Data'!$G$5:$G$18,MATCH('Reference Data'!$C$4,'Reference Data'!$F$5:$F$21,0),1)&gt;=S$22,"Actual","Forecast")</f>
        <v>Forecast</v>
      </c>
      <c r="T161" s="289" t="str">
        <f>IF(INDEX('Reference Data'!$G$5:$G$18,MATCH('Reference Data'!$C$4,'Reference Data'!$F$5:$F$21,0),1)&gt;=T$22,"Actual","Forecast")</f>
        <v>Forecast</v>
      </c>
      <c r="U161" s="622"/>
      <c r="V161" s="289" t="str">
        <f>IF(INDEX('Reference Data'!$G$5:$G$18,MATCH('Reference Data'!$C$4,'Reference Data'!$F$5:$F$21,0),1)&gt;=V$22,"Actual","Forecast")</f>
        <v>Forecast</v>
      </c>
      <c r="W161" s="289" t="str">
        <f>IF(INDEX('Reference Data'!$G$5:$G$18,MATCH('Reference Data'!$C$4,'Reference Data'!$F$5:$F$21,0),1)&gt;=W$22,"Actual","Forecast")</f>
        <v>Forecast</v>
      </c>
      <c r="X161" s="622"/>
      <c r="Y161" s="622"/>
      <c r="Z161" s="622"/>
    </row>
    <row r="162" spans="1:26" ht="15.5" outlineLevel="1" x14ac:dyDescent="0.3">
      <c r="A162" s="414"/>
      <c r="B162" s="38">
        <f>IF(C162="",IF((Z162=0),0,1),IF(AND((COUNTBLANK(D162:E162))=0,Z162&gt;0), 0,1))</f>
        <v>0</v>
      </c>
      <c r="C162" s="393"/>
      <c r="D162" s="393"/>
      <c r="E162" s="394"/>
      <c r="F162" s="401"/>
      <c r="G162" s="396"/>
      <c r="H162" s="396"/>
      <c r="I162" s="310">
        <f>SUM(G162:H162)</f>
        <v>0</v>
      </c>
      <c r="J162" s="396"/>
      <c r="K162" s="396"/>
      <c r="L162" s="310">
        <f>SUM(J162:K162)</f>
        <v>0</v>
      </c>
      <c r="M162" s="396"/>
      <c r="N162" s="396"/>
      <c r="O162" s="310">
        <f>SUM(M162:N162)</f>
        <v>0</v>
      </c>
      <c r="P162" s="396"/>
      <c r="Q162" s="399"/>
      <c r="R162" s="310">
        <f>SUM(P162:Q162)</f>
        <v>0</v>
      </c>
      <c r="S162" s="396"/>
      <c r="T162" s="396"/>
      <c r="U162" s="310">
        <f>SUM(S162:T162)</f>
        <v>0</v>
      </c>
      <c r="V162" s="396"/>
      <c r="W162" s="396"/>
      <c r="X162" s="310">
        <f>SUM(V162:W162)</f>
        <v>0</v>
      </c>
      <c r="Y162" s="401"/>
      <c r="Z162" s="416">
        <f>SUM(O162,L162,I162,F162,R162,U162,X162,Y162)</f>
        <v>0</v>
      </c>
    </row>
    <row r="163" spans="1:26" ht="15.5" outlineLevel="1" x14ac:dyDescent="0.3">
      <c r="A163" s="414"/>
      <c r="B163" s="38">
        <f>IF(C163="",IF((Z163=0),0,1),IF(AND((COUNTBLANK(D163:E163))=0,Z163&gt;0), 0,1))</f>
        <v>0</v>
      </c>
      <c r="C163" s="311"/>
      <c r="D163" s="311"/>
      <c r="E163" s="395"/>
      <c r="F163" s="402"/>
      <c r="G163" s="397"/>
      <c r="H163" s="397"/>
      <c r="I163" s="398">
        <f>SUM(G163:H163)</f>
        <v>0</v>
      </c>
      <c r="J163" s="397"/>
      <c r="K163" s="397"/>
      <c r="L163" s="398">
        <f>SUM(J163:K163)</f>
        <v>0</v>
      </c>
      <c r="M163" s="397"/>
      <c r="N163" s="397"/>
      <c r="O163" s="398">
        <f>SUM(M163:N163)</f>
        <v>0</v>
      </c>
      <c r="P163" s="397"/>
      <c r="Q163" s="400"/>
      <c r="R163" s="398">
        <f>SUM(P163:Q163)</f>
        <v>0</v>
      </c>
      <c r="S163" s="397"/>
      <c r="T163" s="397"/>
      <c r="U163" s="398">
        <f>SUM(S163:T163)</f>
        <v>0</v>
      </c>
      <c r="V163" s="397"/>
      <c r="W163" s="397"/>
      <c r="X163" s="398">
        <f>SUM(V163:W163)</f>
        <v>0</v>
      </c>
      <c r="Y163" s="402"/>
      <c r="Z163" s="409">
        <f>SUM(O163,L163,I163,F163,R163,U163,X163,Y163)</f>
        <v>0</v>
      </c>
    </row>
    <row r="164" spans="1:26" ht="15.5" outlineLevel="1" x14ac:dyDescent="0.3">
      <c r="A164" s="414"/>
      <c r="B164" s="38">
        <f>IF(C164="",IF((Z164=0),0,1),IF(AND((COUNTBLANK(D164:E164))=0,Z164&gt;0), 0,1))</f>
        <v>0</v>
      </c>
      <c r="C164" s="311"/>
      <c r="D164" s="311"/>
      <c r="E164" s="395"/>
      <c r="F164" s="402"/>
      <c r="G164" s="397"/>
      <c r="H164" s="397"/>
      <c r="I164" s="398">
        <f>SUM(G164:H164)</f>
        <v>0</v>
      </c>
      <c r="J164" s="397"/>
      <c r="K164" s="397"/>
      <c r="L164" s="398">
        <f>SUM(J164:K164)</f>
        <v>0</v>
      </c>
      <c r="M164" s="397"/>
      <c r="N164" s="397"/>
      <c r="O164" s="398">
        <f>SUM(M164:N164)</f>
        <v>0</v>
      </c>
      <c r="P164" s="397"/>
      <c r="Q164" s="400"/>
      <c r="R164" s="398">
        <f>SUM(P164:Q164)</f>
        <v>0</v>
      </c>
      <c r="S164" s="397"/>
      <c r="T164" s="397"/>
      <c r="U164" s="398">
        <f>SUM(S164:T164)</f>
        <v>0</v>
      </c>
      <c r="V164" s="397"/>
      <c r="W164" s="397"/>
      <c r="X164" s="398">
        <f>SUM(V164:W164)</f>
        <v>0</v>
      </c>
      <c r="Y164" s="402"/>
      <c r="Z164" s="409">
        <f>SUM(O164,L164,I164,F164,R164,U164,X164,Y164)</f>
        <v>0</v>
      </c>
    </row>
    <row r="165" spans="1:26" ht="15.5" outlineLevel="1" x14ac:dyDescent="0.3">
      <c r="A165" s="414"/>
      <c r="B165" s="38">
        <f>IF(C165="",IF((Z165=0),0,1),IF(AND((COUNTBLANK(D165:E165))=0,Z165&gt;0), 0,1))</f>
        <v>0</v>
      </c>
      <c r="C165" s="311"/>
      <c r="D165" s="311"/>
      <c r="E165" s="395"/>
      <c r="F165" s="402"/>
      <c r="G165" s="397"/>
      <c r="H165" s="397"/>
      <c r="I165" s="398">
        <f>SUM(G165:H165)</f>
        <v>0</v>
      </c>
      <c r="J165" s="397"/>
      <c r="K165" s="397"/>
      <c r="L165" s="398">
        <f>SUM(J165:K165)</f>
        <v>0</v>
      </c>
      <c r="M165" s="397"/>
      <c r="N165" s="397"/>
      <c r="O165" s="398">
        <f>SUM(M165:N165)</f>
        <v>0</v>
      </c>
      <c r="P165" s="397"/>
      <c r="Q165" s="400"/>
      <c r="R165" s="398">
        <f>SUM(P165:Q165)</f>
        <v>0</v>
      </c>
      <c r="S165" s="397"/>
      <c r="T165" s="397"/>
      <c r="U165" s="398">
        <f>SUM(S165:T165)</f>
        <v>0</v>
      </c>
      <c r="V165" s="397"/>
      <c r="W165" s="397"/>
      <c r="X165" s="398">
        <f>SUM(V165:W165)</f>
        <v>0</v>
      </c>
      <c r="Y165" s="402"/>
      <c r="Z165" s="409">
        <f>SUM(O165,L165,I165,F165,R165,U165,X165,Y165)</f>
        <v>0</v>
      </c>
    </row>
    <row r="166" spans="1:26" ht="16" outlineLevel="1" thickBot="1" x14ac:dyDescent="0.35">
      <c r="A166" s="414"/>
      <c r="B166" s="38">
        <f>IF(C166="",IF((Z166=0),0,1),IF(AND((COUNTBLANK(D166:E166))=0,Z166&gt;0), 0,1))</f>
        <v>0</v>
      </c>
      <c r="C166" s="403"/>
      <c r="D166" s="403"/>
      <c r="E166" s="404"/>
      <c r="F166" s="408"/>
      <c r="G166" s="405"/>
      <c r="H166" s="405"/>
      <c r="I166" s="406">
        <f>SUM(G166:H166)</f>
        <v>0</v>
      </c>
      <c r="J166" s="405"/>
      <c r="K166" s="405"/>
      <c r="L166" s="406">
        <f>SUM(J166:K166)</f>
        <v>0</v>
      </c>
      <c r="M166" s="405"/>
      <c r="N166" s="405"/>
      <c r="O166" s="406">
        <f>SUM(M166:N166)</f>
        <v>0</v>
      </c>
      <c r="P166" s="405"/>
      <c r="Q166" s="407"/>
      <c r="R166" s="406">
        <f>SUM(P166:Q166)</f>
        <v>0</v>
      </c>
      <c r="S166" s="405"/>
      <c r="T166" s="405"/>
      <c r="U166" s="406">
        <f>SUM(S166:T166)</f>
        <v>0</v>
      </c>
      <c r="V166" s="405"/>
      <c r="W166" s="405"/>
      <c r="X166" s="406">
        <f>SUM(V166:W166)</f>
        <v>0</v>
      </c>
      <c r="Y166" s="408"/>
      <c r="Z166" s="417">
        <f>SUM(O166,L166,I166,F166,R166,U166,X166,Y166)</f>
        <v>0</v>
      </c>
    </row>
    <row r="167" spans="1:26" ht="16" outlineLevel="1" thickBot="1" x14ac:dyDescent="0.35">
      <c r="A167" s="414"/>
      <c r="B167" s="46"/>
      <c r="C167" s="642" t="s">
        <v>184</v>
      </c>
      <c r="D167" s="643"/>
      <c r="E167" s="651"/>
      <c r="F167" s="312">
        <f t="shared" ref="F167:Z167" si="26">SUM(F162:F166)</f>
        <v>0</v>
      </c>
      <c r="G167" s="312">
        <f t="shared" si="26"/>
        <v>0</v>
      </c>
      <c r="H167" s="312">
        <f t="shared" si="26"/>
        <v>0</v>
      </c>
      <c r="I167" s="312">
        <f t="shared" si="26"/>
        <v>0</v>
      </c>
      <c r="J167" s="312">
        <f t="shared" si="26"/>
        <v>0</v>
      </c>
      <c r="K167" s="312">
        <f t="shared" si="26"/>
        <v>0</v>
      </c>
      <c r="L167" s="312">
        <f t="shared" si="26"/>
        <v>0</v>
      </c>
      <c r="M167" s="312">
        <f t="shared" si="26"/>
        <v>0</v>
      </c>
      <c r="N167" s="312">
        <f t="shared" si="26"/>
        <v>0</v>
      </c>
      <c r="O167" s="312">
        <f t="shared" si="26"/>
        <v>0</v>
      </c>
      <c r="P167" s="312">
        <f t="shared" si="26"/>
        <v>0</v>
      </c>
      <c r="Q167" s="312">
        <f t="shared" si="26"/>
        <v>0</v>
      </c>
      <c r="R167" s="312">
        <f t="shared" si="26"/>
        <v>0</v>
      </c>
      <c r="S167" s="312">
        <f t="shared" si="26"/>
        <v>0</v>
      </c>
      <c r="T167" s="312">
        <f t="shared" si="26"/>
        <v>0</v>
      </c>
      <c r="U167" s="312">
        <f t="shared" si="26"/>
        <v>0</v>
      </c>
      <c r="V167" s="312">
        <f t="shared" si="26"/>
        <v>0</v>
      </c>
      <c r="W167" s="312">
        <f t="shared" si="26"/>
        <v>0</v>
      </c>
      <c r="X167" s="312">
        <f t="shared" si="26"/>
        <v>0</v>
      </c>
      <c r="Y167" s="312">
        <f t="shared" si="26"/>
        <v>0</v>
      </c>
      <c r="Z167" s="312">
        <f t="shared" si="26"/>
        <v>0</v>
      </c>
    </row>
    <row r="168" spans="1:26" ht="13.5" outlineLevel="1" thickBot="1" x14ac:dyDescent="0.35"/>
    <row r="169" spans="1:26" ht="31.4" customHeight="1" outlineLevel="1" x14ac:dyDescent="0.3">
      <c r="B169" s="80">
        <f>COUNTIF(E162:E166,"Yes")</f>
        <v>0</v>
      </c>
      <c r="C169" s="652" t="s">
        <v>185</v>
      </c>
      <c r="D169" s="653"/>
      <c r="E169" s="654"/>
      <c r="G169" s="215"/>
      <c r="H169" s="215"/>
      <c r="I169" s="215"/>
      <c r="J169" s="215"/>
      <c r="K169" s="215"/>
      <c r="L169" s="215"/>
    </row>
    <row r="170" spans="1:26" ht="86.25" customHeight="1" outlineLevel="1" x14ac:dyDescent="0.3">
      <c r="B170" s="46"/>
      <c r="C170" s="655" t="s">
        <v>186</v>
      </c>
      <c r="D170" s="656"/>
      <c r="E170" s="657"/>
      <c r="G170" s="258"/>
      <c r="H170" s="258"/>
      <c r="I170" s="258"/>
      <c r="J170" s="258"/>
      <c r="K170" s="258"/>
      <c r="L170" s="258"/>
    </row>
    <row r="171" spans="1:26" ht="76.5" customHeight="1" outlineLevel="1" thickBot="1" x14ac:dyDescent="0.35">
      <c r="B171" s="59"/>
      <c r="C171" s="665"/>
      <c r="D171" s="666"/>
      <c r="E171" s="667"/>
      <c r="G171" s="259"/>
      <c r="H171" s="259"/>
      <c r="I171" s="259"/>
      <c r="J171" s="259"/>
      <c r="K171" s="259"/>
      <c r="L171" s="259"/>
    </row>
    <row r="173" spans="1:26" customFormat="1" ht="85" customHeight="1" x14ac:dyDescent="0.35">
      <c r="A173" s="414" t="s">
        <v>187</v>
      </c>
      <c r="B173" s="60"/>
      <c r="C173" s="633" t="str">
        <f>CONCATENATE("Project 6: ",'2 - Project Admin'!E32)</f>
        <v xml:space="preserve">Project 6: </v>
      </c>
      <c r="D173" s="634"/>
      <c r="E173" s="634"/>
      <c r="F173" s="634"/>
      <c r="G173" s="634"/>
      <c r="H173" s="634"/>
      <c r="I173" s="634"/>
      <c r="J173" s="634"/>
      <c r="K173" s="634"/>
      <c r="L173" s="634"/>
      <c r="M173" s="634"/>
      <c r="N173" s="634"/>
      <c r="O173" s="634"/>
      <c r="P173" s="634"/>
      <c r="Q173" s="634"/>
      <c r="R173" s="634"/>
      <c r="S173" s="634"/>
      <c r="T173" s="634"/>
      <c r="U173" s="634"/>
      <c r="V173" s="634"/>
      <c r="W173" s="634"/>
      <c r="X173" s="634"/>
      <c r="Y173" s="634"/>
      <c r="Z173" s="635"/>
    </row>
    <row r="174" spans="1:26" customFormat="1" ht="15" customHeight="1" thickBot="1" x14ac:dyDescent="0.4">
      <c r="A174" s="18"/>
      <c r="B174" s="1"/>
      <c r="C174" s="6"/>
      <c r="D174" s="7"/>
      <c r="E174" s="8"/>
      <c r="F174" s="8"/>
      <c r="G174" s="8"/>
      <c r="S174" s="18"/>
    </row>
    <row r="175" spans="1:26" s="24" customFormat="1" ht="21" customHeight="1" outlineLevel="1" x14ac:dyDescent="0.35">
      <c r="A175" s="414"/>
      <c r="B175" s="46"/>
      <c r="C175" s="671" t="s">
        <v>171</v>
      </c>
      <c r="D175" s="672"/>
      <c r="E175" s="673"/>
      <c r="F175" s="621" t="s">
        <v>155</v>
      </c>
      <c r="G175" s="658" t="s">
        <v>156</v>
      </c>
      <c r="H175" s="659"/>
      <c r="I175" s="660"/>
      <c r="J175" s="658" t="s">
        <v>157</v>
      </c>
      <c r="K175" s="659"/>
      <c r="L175" s="660"/>
      <c r="M175" s="658" t="s">
        <v>158</v>
      </c>
      <c r="N175" s="659"/>
      <c r="O175" s="660"/>
      <c r="P175" s="658" t="s">
        <v>159</v>
      </c>
      <c r="Q175" s="659"/>
      <c r="R175" s="660"/>
      <c r="S175" s="658" t="s">
        <v>160</v>
      </c>
      <c r="T175" s="659"/>
      <c r="U175" s="660"/>
      <c r="V175" s="658" t="s">
        <v>161</v>
      </c>
      <c r="W175" s="659"/>
      <c r="X175" s="660"/>
      <c r="Y175" s="621" t="s">
        <v>172</v>
      </c>
      <c r="Z175" s="621" t="s">
        <v>163</v>
      </c>
    </row>
    <row r="176" spans="1:26" s="24" customFormat="1" ht="22.5" customHeight="1" outlineLevel="1" thickBot="1" x14ac:dyDescent="0.4">
      <c r="A176" s="414"/>
      <c r="B176" s="46"/>
      <c r="C176" s="674"/>
      <c r="D176" s="675"/>
      <c r="E176" s="676"/>
      <c r="F176" s="622"/>
      <c r="G176" s="195" t="s">
        <v>164</v>
      </c>
      <c r="H176" s="196" t="s">
        <v>165</v>
      </c>
      <c r="I176" s="664" t="s">
        <v>166</v>
      </c>
      <c r="J176" s="195" t="s">
        <v>164</v>
      </c>
      <c r="K176" s="196" t="s">
        <v>165</v>
      </c>
      <c r="L176" s="664" t="s">
        <v>166</v>
      </c>
      <c r="M176" s="195" t="s">
        <v>164</v>
      </c>
      <c r="N176" s="196" t="s">
        <v>165</v>
      </c>
      <c r="O176" s="664" t="s">
        <v>166</v>
      </c>
      <c r="P176" s="195" t="s">
        <v>164</v>
      </c>
      <c r="Q176" s="196" t="s">
        <v>165</v>
      </c>
      <c r="R176" s="664" t="s">
        <v>166</v>
      </c>
      <c r="S176" s="195" t="s">
        <v>164</v>
      </c>
      <c r="T176" s="196" t="s">
        <v>165</v>
      </c>
      <c r="U176" s="664" t="s">
        <v>166</v>
      </c>
      <c r="V176" s="195" t="s">
        <v>164</v>
      </c>
      <c r="W176" s="196" t="s">
        <v>165</v>
      </c>
      <c r="X176" s="664" t="s">
        <v>166</v>
      </c>
      <c r="Y176" s="622"/>
      <c r="Z176" s="622"/>
    </row>
    <row r="177" spans="1:26" s="24" customFormat="1" ht="20.25" customHeight="1" outlineLevel="1" thickBot="1" x14ac:dyDescent="0.4">
      <c r="A177" s="414"/>
      <c r="B177" s="46"/>
      <c r="C177" s="674"/>
      <c r="D177" s="675"/>
      <c r="E177" s="676"/>
      <c r="F177" s="623"/>
      <c r="G177" s="289" t="s">
        <v>167</v>
      </c>
      <c r="H177" s="289" t="s">
        <v>167</v>
      </c>
      <c r="I177" s="622"/>
      <c r="J177" s="289" t="s">
        <v>167</v>
      </c>
      <c r="K177" s="289" t="str">
        <f>IF(INDEX('Reference Data'!$G$5:$G$18,MATCH('Reference Data'!$C$4,'Reference Data'!$F$5:$F$21,0),1)&gt;=K$22,"Actual","Forecast")</f>
        <v>Actual</v>
      </c>
      <c r="L177" s="622"/>
      <c r="M177" s="289" t="str">
        <f>IF(INDEX('Reference Data'!$G$5:$G$18,MATCH('Reference Data'!$C$4,'Reference Data'!$F$5:$F$21,0),1)&gt;=M$22,"Actual","Forecast")</f>
        <v>Actual</v>
      </c>
      <c r="N177" s="289" t="str">
        <f>IF(INDEX('Reference Data'!$G$5:$G$18,MATCH('Reference Data'!$C$4,'Reference Data'!$F$5:$F$21,0),1)&gt;=N$22,"Actual","Forecast")</f>
        <v>Actual</v>
      </c>
      <c r="O177" s="622"/>
      <c r="P177" s="289" t="str">
        <f>IF(INDEX('Reference Data'!$G$5:$G$18,MATCH('Reference Data'!$C$4,'Reference Data'!$F$5:$F$21,0),1)&gt;=P$22,"Actual","Forecast")</f>
        <v>Actual</v>
      </c>
      <c r="Q177" s="289" t="str">
        <f>IF(INDEX('Reference Data'!$G$5:$G$18,MATCH('Reference Data'!$C$4,'Reference Data'!$F$5:$F$21,0),1)&gt;=Q$22,"Actual","Forecast")</f>
        <v>Forecast</v>
      </c>
      <c r="R177" s="622"/>
      <c r="S177" s="289" t="str">
        <f>IF(INDEX('Reference Data'!$G$5:$G$18,MATCH('Reference Data'!$C$4,'Reference Data'!$F$5:$F$21,0),1)&gt;=S$22,"Actual","Forecast")</f>
        <v>Forecast</v>
      </c>
      <c r="T177" s="289" t="str">
        <f>IF(INDEX('Reference Data'!$G$5:$G$18,MATCH('Reference Data'!$C$4,'Reference Data'!$F$5:$F$21,0),1)&gt;=T$22,"Actual","Forecast")</f>
        <v>Forecast</v>
      </c>
      <c r="U177" s="622"/>
      <c r="V177" s="289" t="str">
        <f>IF(INDEX('Reference Data'!$G$5:$G$18,MATCH('Reference Data'!$C$4,'Reference Data'!$F$5:$F$21,0),1)&gt;=V$22,"Actual","Forecast")</f>
        <v>Forecast</v>
      </c>
      <c r="W177" s="289" t="str">
        <f>IF(INDEX('Reference Data'!$G$5:$G$18,MATCH('Reference Data'!$C$4,'Reference Data'!$F$5:$F$21,0),1)&gt;=W$22,"Actual","Forecast")</f>
        <v>Forecast</v>
      </c>
      <c r="X177" s="622"/>
      <c r="Y177" s="622"/>
      <c r="Z177" s="622"/>
    </row>
    <row r="178" spans="1:26" ht="14.9" customHeight="1" outlineLevel="1" x14ac:dyDescent="0.3">
      <c r="A178" s="414"/>
      <c r="B178" s="77"/>
      <c r="C178" s="627" t="s">
        <v>173</v>
      </c>
      <c r="D178" s="628"/>
      <c r="E178" s="629"/>
      <c r="F178" s="420"/>
      <c r="G178" s="384"/>
      <c r="H178" s="384"/>
      <c r="I178" s="372">
        <f>SUM(G178:H178)</f>
        <v>0</v>
      </c>
      <c r="J178" s="384"/>
      <c r="K178" s="384"/>
      <c r="L178" s="372">
        <f>SUM(J178:K178)</f>
        <v>0</v>
      </c>
      <c r="M178" s="384"/>
      <c r="N178" s="384"/>
      <c r="O178" s="372">
        <f>SUM(M178:N178)</f>
        <v>0</v>
      </c>
      <c r="P178" s="384"/>
      <c r="Q178" s="387"/>
      <c r="R178" s="372">
        <f>SUM(P178:Q178)</f>
        <v>0</v>
      </c>
      <c r="S178" s="384"/>
      <c r="T178" s="384"/>
      <c r="U178" s="372">
        <f>SUM(S178:T178)</f>
        <v>0</v>
      </c>
      <c r="V178" s="384"/>
      <c r="W178" s="384"/>
      <c r="X178" s="372">
        <f>SUM(V178:W178)</f>
        <v>0</v>
      </c>
      <c r="Y178" s="420"/>
      <c r="Z178" s="415">
        <f>SUM(O178,L178,I178,F178)+R178+U178+X178+Y178</f>
        <v>0</v>
      </c>
    </row>
    <row r="179" spans="1:26" ht="15.75" customHeight="1" outlineLevel="1" x14ac:dyDescent="0.3">
      <c r="A179" s="414"/>
      <c r="B179" s="77"/>
      <c r="C179" s="624" t="s">
        <v>174</v>
      </c>
      <c r="D179" s="625"/>
      <c r="E179" s="626"/>
      <c r="F179" s="422"/>
      <c r="G179" s="385"/>
      <c r="H179" s="385"/>
      <c r="I179" s="373">
        <f>SUM(G179:H179)</f>
        <v>0</v>
      </c>
      <c r="J179" s="385"/>
      <c r="K179" s="385"/>
      <c r="L179" s="373">
        <f>SUM(J179:K179)</f>
        <v>0</v>
      </c>
      <c r="M179" s="385"/>
      <c r="N179" s="385"/>
      <c r="O179" s="373">
        <f>SUM(M179:N179)</f>
        <v>0</v>
      </c>
      <c r="P179" s="385"/>
      <c r="Q179" s="388"/>
      <c r="R179" s="373">
        <f>SUM(P179:Q179)</f>
        <v>0</v>
      </c>
      <c r="S179" s="385"/>
      <c r="T179" s="385"/>
      <c r="U179" s="373">
        <f>SUM(S179:T179)</f>
        <v>0</v>
      </c>
      <c r="V179" s="385"/>
      <c r="W179" s="385"/>
      <c r="X179" s="373">
        <f>SUM(V179:W179)</f>
        <v>0</v>
      </c>
      <c r="Y179" s="422"/>
      <c r="Z179" s="377">
        <f>SUM(O179,L179,I179,F179)+R179+U179+X179+Y179</f>
        <v>0</v>
      </c>
    </row>
    <row r="180" spans="1:26" ht="15.75" customHeight="1" outlineLevel="1" x14ac:dyDescent="0.3">
      <c r="A180" s="414"/>
      <c r="B180" s="46"/>
      <c r="C180" s="630" t="s">
        <v>175</v>
      </c>
      <c r="D180" s="631"/>
      <c r="E180" s="632"/>
      <c r="F180" s="422"/>
      <c r="G180" s="385"/>
      <c r="H180" s="385"/>
      <c r="I180" s="373">
        <f>SUM(G180:H180)</f>
        <v>0</v>
      </c>
      <c r="J180" s="385"/>
      <c r="K180" s="385"/>
      <c r="L180" s="373">
        <f>SUM(J180:K180)</f>
        <v>0</v>
      </c>
      <c r="M180" s="385"/>
      <c r="N180" s="385"/>
      <c r="O180" s="373">
        <f>SUM(M180:N180)</f>
        <v>0</v>
      </c>
      <c r="P180" s="385"/>
      <c r="Q180" s="388"/>
      <c r="R180" s="373">
        <f>SUM(P180:Q180)</f>
        <v>0</v>
      </c>
      <c r="S180" s="385"/>
      <c r="T180" s="385"/>
      <c r="U180" s="373">
        <f>SUM(S180:T180)</f>
        <v>0</v>
      </c>
      <c r="V180" s="385"/>
      <c r="W180" s="385"/>
      <c r="X180" s="373">
        <f>SUM(V180:W180)</f>
        <v>0</v>
      </c>
      <c r="Y180" s="422"/>
      <c r="Z180" s="377">
        <f>SUM(O180,L180,I180,F180)+R180+U180+X180+Y180</f>
        <v>0</v>
      </c>
    </row>
    <row r="181" spans="1:26" ht="15.75" customHeight="1" outlineLevel="1" x14ac:dyDescent="0.3">
      <c r="A181" s="414"/>
      <c r="B181" s="46"/>
      <c r="C181" s="639" t="s">
        <v>176</v>
      </c>
      <c r="D181" s="640"/>
      <c r="E181" s="641"/>
      <c r="F181" s="386">
        <f t="shared" ref="F181:Z181" si="27">F178+F179</f>
        <v>0</v>
      </c>
      <c r="G181" s="386">
        <f t="shared" si="27"/>
        <v>0</v>
      </c>
      <c r="H181" s="386">
        <f t="shared" si="27"/>
        <v>0</v>
      </c>
      <c r="I181" s="386">
        <f t="shared" si="27"/>
        <v>0</v>
      </c>
      <c r="J181" s="386">
        <f t="shared" si="27"/>
        <v>0</v>
      </c>
      <c r="K181" s="386">
        <f t="shared" si="27"/>
        <v>0</v>
      </c>
      <c r="L181" s="386">
        <f t="shared" si="27"/>
        <v>0</v>
      </c>
      <c r="M181" s="386">
        <f t="shared" si="27"/>
        <v>0</v>
      </c>
      <c r="N181" s="386">
        <f t="shared" si="27"/>
        <v>0</v>
      </c>
      <c r="O181" s="386">
        <f t="shared" si="27"/>
        <v>0</v>
      </c>
      <c r="P181" s="386">
        <f t="shared" si="27"/>
        <v>0</v>
      </c>
      <c r="Q181" s="389">
        <f t="shared" si="27"/>
        <v>0</v>
      </c>
      <c r="R181" s="386">
        <f t="shared" si="27"/>
        <v>0</v>
      </c>
      <c r="S181" s="386">
        <f t="shared" si="27"/>
        <v>0</v>
      </c>
      <c r="T181" s="386">
        <f t="shared" si="27"/>
        <v>0</v>
      </c>
      <c r="U181" s="386">
        <f t="shared" si="27"/>
        <v>0</v>
      </c>
      <c r="V181" s="386">
        <f t="shared" si="27"/>
        <v>0</v>
      </c>
      <c r="W181" s="386">
        <f t="shared" si="27"/>
        <v>0</v>
      </c>
      <c r="X181" s="386">
        <f t="shared" si="27"/>
        <v>0</v>
      </c>
      <c r="Y181" s="386">
        <f t="shared" si="27"/>
        <v>0</v>
      </c>
      <c r="Z181" s="377">
        <f t="shared" si="27"/>
        <v>0</v>
      </c>
    </row>
    <row r="182" spans="1:26" ht="15.75" customHeight="1" outlineLevel="1" x14ac:dyDescent="0.3">
      <c r="A182" s="414"/>
      <c r="B182" s="46"/>
      <c r="C182" s="636" t="s">
        <v>177</v>
      </c>
      <c r="D182" s="637"/>
      <c r="E182" s="638"/>
      <c r="F182" s="422"/>
      <c r="G182" s="385"/>
      <c r="H182" s="385"/>
      <c r="I182" s="373">
        <f>SUM(G182:H182)</f>
        <v>0</v>
      </c>
      <c r="J182" s="385"/>
      <c r="K182" s="385"/>
      <c r="L182" s="373">
        <f>SUM(J182:K182)</f>
        <v>0</v>
      </c>
      <c r="M182" s="385"/>
      <c r="N182" s="385"/>
      <c r="O182" s="373">
        <f>SUM(M182:N182)</f>
        <v>0</v>
      </c>
      <c r="P182" s="385"/>
      <c r="Q182" s="388"/>
      <c r="R182" s="373">
        <f>SUM(P182:Q182)</f>
        <v>0</v>
      </c>
      <c r="S182" s="385"/>
      <c r="T182" s="385"/>
      <c r="U182" s="373">
        <f>SUM(S182:T182)</f>
        <v>0</v>
      </c>
      <c r="V182" s="385"/>
      <c r="W182" s="385"/>
      <c r="X182" s="373">
        <f>SUM(V182:W182)</f>
        <v>0</v>
      </c>
      <c r="Y182" s="422"/>
      <c r="Z182" s="377">
        <f>SUM(O182,L182,I182,F182)+R182+U182+X182+Y182</f>
        <v>0</v>
      </c>
    </row>
    <row r="183" spans="1:26" ht="15.75" customHeight="1" outlineLevel="1" x14ac:dyDescent="0.3">
      <c r="A183" s="414"/>
      <c r="B183" s="46"/>
      <c r="C183" s="630" t="s">
        <v>178</v>
      </c>
      <c r="D183" s="631"/>
      <c r="E183" s="632"/>
      <c r="F183" s="422"/>
      <c r="G183" s="385"/>
      <c r="H183" s="385"/>
      <c r="I183" s="373">
        <f>SUM(G183:H183)</f>
        <v>0</v>
      </c>
      <c r="J183" s="385"/>
      <c r="K183" s="385"/>
      <c r="L183" s="373">
        <f>SUM(J183:K183)</f>
        <v>0</v>
      </c>
      <c r="M183" s="385"/>
      <c r="N183" s="385"/>
      <c r="O183" s="373">
        <f>SUM(M183:N183)</f>
        <v>0</v>
      </c>
      <c r="P183" s="385"/>
      <c r="Q183" s="388"/>
      <c r="R183" s="373">
        <f>SUM(P183:Q183)</f>
        <v>0</v>
      </c>
      <c r="S183" s="385"/>
      <c r="T183" s="385"/>
      <c r="U183" s="373">
        <f>SUM(S183:T183)</f>
        <v>0</v>
      </c>
      <c r="V183" s="385"/>
      <c r="W183" s="385"/>
      <c r="X183" s="373">
        <f>SUM(V183:W183)</f>
        <v>0</v>
      </c>
      <c r="Y183" s="422"/>
      <c r="Z183" s="377">
        <f>SUM(O183,L183,I183,F183)+R183+U183+X183+Y183</f>
        <v>0</v>
      </c>
    </row>
    <row r="184" spans="1:26" ht="15.75" customHeight="1" outlineLevel="1" thickBot="1" x14ac:dyDescent="0.35">
      <c r="A184" s="414"/>
      <c r="B184" s="46"/>
      <c r="C184" s="645" t="s">
        <v>179</v>
      </c>
      <c r="D184" s="646"/>
      <c r="E184" s="647"/>
      <c r="F184" s="390">
        <f t="shared" ref="F184:Y184" si="28">F182</f>
        <v>0</v>
      </c>
      <c r="G184" s="390">
        <f t="shared" si="28"/>
        <v>0</v>
      </c>
      <c r="H184" s="390">
        <f t="shared" si="28"/>
        <v>0</v>
      </c>
      <c r="I184" s="390">
        <f t="shared" si="28"/>
        <v>0</v>
      </c>
      <c r="J184" s="390">
        <f t="shared" si="28"/>
        <v>0</v>
      </c>
      <c r="K184" s="390">
        <f t="shared" si="28"/>
        <v>0</v>
      </c>
      <c r="L184" s="390">
        <f t="shared" si="28"/>
        <v>0</v>
      </c>
      <c r="M184" s="390">
        <f t="shared" si="28"/>
        <v>0</v>
      </c>
      <c r="N184" s="390">
        <f t="shared" si="28"/>
        <v>0</v>
      </c>
      <c r="O184" s="390">
        <f t="shared" si="28"/>
        <v>0</v>
      </c>
      <c r="P184" s="390">
        <f t="shared" si="28"/>
        <v>0</v>
      </c>
      <c r="Q184" s="391">
        <f t="shared" si="28"/>
        <v>0</v>
      </c>
      <c r="R184" s="390">
        <f t="shared" si="28"/>
        <v>0</v>
      </c>
      <c r="S184" s="390">
        <f t="shared" si="28"/>
        <v>0</v>
      </c>
      <c r="T184" s="390">
        <f t="shared" si="28"/>
        <v>0</v>
      </c>
      <c r="U184" s="390">
        <f t="shared" si="28"/>
        <v>0</v>
      </c>
      <c r="V184" s="390">
        <f t="shared" si="28"/>
        <v>0</v>
      </c>
      <c r="W184" s="390">
        <f t="shared" si="28"/>
        <v>0</v>
      </c>
      <c r="X184" s="390">
        <f t="shared" si="28"/>
        <v>0</v>
      </c>
      <c r="Y184" s="390">
        <f t="shared" si="28"/>
        <v>0</v>
      </c>
      <c r="Z184" s="381">
        <f>SUM(O184,L184,I184,F184)+R184+U184+X184+Y184</f>
        <v>0</v>
      </c>
    </row>
    <row r="185" spans="1:26" ht="16" outlineLevel="1" thickBot="1" x14ac:dyDescent="0.35">
      <c r="A185" s="414"/>
      <c r="B185" s="46"/>
      <c r="C185" s="642" t="s">
        <v>163</v>
      </c>
      <c r="D185" s="643"/>
      <c r="E185" s="644"/>
      <c r="F185" s="382">
        <f t="shared" ref="F185:Y185" si="29">F181+F184</f>
        <v>0</v>
      </c>
      <c r="G185" s="382">
        <f t="shared" si="29"/>
        <v>0</v>
      </c>
      <c r="H185" s="382">
        <f t="shared" si="29"/>
        <v>0</v>
      </c>
      <c r="I185" s="382">
        <f t="shared" si="29"/>
        <v>0</v>
      </c>
      <c r="J185" s="382">
        <f t="shared" si="29"/>
        <v>0</v>
      </c>
      <c r="K185" s="382">
        <f t="shared" si="29"/>
        <v>0</v>
      </c>
      <c r="L185" s="382">
        <f t="shared" si="29"/>
        <v>0</v>
      </c>
      <c r="M185" s="382">
        <f t="shared" si="29"/>
        <v>0</v>
      </c>
      <c r="N185" s="382">
        <f t="shared" si="29"/>
        <v>0</v>
      </c>
      <c r="O185" s="382">
        <f t="shared" si="29"/>
        <v>0</v>
      </c>
      <c r="P185" s="382">
        <f t="shared" si="29"/>
        <v>0</v>
      </c>
      <c r="Q185" s="392">
        <f t="shared" si="29"/>
        <v>0</v>
      </c>
      <c r="R185" s="382">
        <f t="shared" si="29"/>
        <v>0</v>
      </c>
      <c r="S185" s="382">
        <f t="shared" si="29"/>
        <v>0</v>
      </c>
      <c r="T185" s="382">
        <f t="shared" si="29"/>
        <v>0</v>
      </c>
      <c r="U185" s="382">
        <f t="shared" si="29"/>
        <v>0</v>
      </c>
      <c r="V185" s="382">
        <f t="shared" si="29"/>
        <v>0</v>
      </c>
      <c r="W185" s="382">
        <f t="shared" si="29"/>
        <v>0</v>
      </c>
      <c r="X185" s="382">
        <f t="shared" si="29"/>
        <v>0</v>
      </c>
      <c r="Y185" s="382">
        <f t="shared" si="29"/>
        <v>0</v>
      </c>
      <c r="Z185" s="323">
        <f>SUM(O185,L185,I185,F185)+R185+U185+X185+Y185</f>
        <v>0</v>
      </c>
    </row>
    <row r="186" spans="1:26" ht="15.75" customHeight="1" outlineLevel="1" thickBot="1" x14ac:dyDescent="0.35">
      <c r="C186" s="21"/>
      <c r="D186" s="21"/>
      <c r="E186" s="21"/>
      <c r="F186" s="23"/>
      <c r="G186" s="22"/>
      <c r="H186" s="22"/>
      <c r="I186" s="26"/>
      <c r="J186" s="22"/>
      <c r="K186" s="22"/>
      <c r="L186" s="23"/>
      <c r="M186" s="22"/>
      <c r="N186" s="22"/>
    </row>
    <row r="187" spans="1:26" ht="21.65" customHeight="1" outlineLevel="1" x14ac:dyDescent="0.3">
      <c r="A187" s="414"/>
      <c r="B187" s="38"/>
      <c r="C187" s="648" t="s">
        <v>180</v>
      </c>
      <c r="D187" s="649"/>
      <c r="E187" s="650"/>
      <c r="F187" s="621" t="s">
        <v>155</v>
      </c>
      <c r="G187" s="658" t="str">
        <f>G175</f>
        <v>Financial Year 2020/21 (£s)</v>
      </c>
      <c r="H187" s="659"/>
      <c r="I187" s="660"/>
      <c r="J187" s="658" t="str">
        <f>J175</f>
        <v>Financial Year 2021/22 (£s)</v>
      </c>
      <c r="K187" s="659"/>
      <c r="L187" s="660"/>
      <c r="M187" s="658" t="str">
        <f>M175</f>
        <v>Financial Year 2022/23 (£s)</v>
      </c>
      <c r="N187" s="659"/>
      <c r="O187" s="660"/>
      <c r="P187" s="658" t="str">
        <f>P175</f>
        <v>Financial Year 2023/24 (£s)</v>
      </c>
      <c r="Q187" s="659"/>
      <c r="R187" s="660"/>
      <c r="S187" s="658" t="str">
        <f>S175</f>
        <v>Financial Year 2024/25 (£s)</v>
      </c>
      <c r="T187" s="659"/>
      <c r="U187" s="661"/>
      <c r="V187" s="658" t="str">
        <f>V175</f>
        <v>Financial Year 2025/26 (£s)</v>
      </c>
      <c r="W187" s="659"/>
      <c r="X187" s="660"/>
      <c r="Y187" s="621" t="s">
        <v>172</v>
      </c>
      <c r="Z187" s="621" t="s">
        <v>163</v>
      </c>
    </row>
    <row r="188" spans="1:26" ht="22.5" customHeight="1" outlineLevel="1" x14ac:dyDescent="0.3">
      <c r="A188" s="414"/>
      <c r="B188" s="38"/>
      <c r="C188" s="662" t="s">
        <v>181</v>
      </c>
      <c r="D188" s="662" t="s">
        <v>188</v>
      </c>
      <c r="E188" s="662" t="s">
        <v>183</v>
      </c>
      <c r="F188" s="622"/>
      <c r="G188" s="195" t="s">
        <v>164</v>
      </c>
      <c r="H188" s="196" t="s">
        <v>165</v>
      </c>
      <c r="I188" s="664" t="s">
        <v>166</v>
      </c>
      <c r="J188" s="195" t="s">
        <v>164</v>
      </c>
      <c r="K188" s="196" t="s">
        <v>165</v>
      </c>
      <c r="L188" s="664" t="s">
        <v>166</v>
      </c>
      <c r="M188" s="195" t="s">
        <v>164</v>
      </c>
      <c r="N188" s="196" t="s">
        <v>165</v>
      </c>
      <c r="O188" s="664" t="s">
        <v>166</v>
      </c>
      <c r="P188" s="195" t="s">
        <v>164</v>
      </c>
      <c r="Q188" s="196" t="s">
        <v>165</v>
      </c>
      <c r="R188" s="664" t="s">
        <v>166</v>
      </c>
      <c r="S188" s="195" t="s">
        <v>164</v>
      </c>
      <c r="T188" s="196" t="s">
        <v>165</v>
      </c>
      <c r="U188" s="664" t="s">
        <v>166</v>
      </c>
      <c r="V188" s="195" t="s">
        <v>164</v>
      </c>
      <c r="W188" s="196" t="s">
        <v>165</v>
      </c>
      <c r="X188" s="664" t="s">
        <v>166</v>
      </c>
      <c r="Y188" s="622"/>
      <c r="Z188" s="622"/>
    </row>
    <row r="189" spans="1:26" ht="22.5" customHeight="1" outlineLevel="1" x14ac:dyDescent="0.3">
      <c r="A189" s="414"/>
      <c r="B189" s="38"/>
      <c r="C189" s="663"/>
      <c r="D189" s="663"/>
      <c r="E189" s="663"/>
      <c r="F189" s="623"/>
      <c r="G189" s="289" t="s">
        <v>167</v>
      </c>
      <c r="H189" s="289" t="s">
        <v>167</v>
      </c>
      <c r="I189" s="622"/>
      <c r="J189" s="289" t="s">
        <v>167</v>
      </c>
      <c r="K189" s="289" t="str">
        <f>IF(INDEX('Reference Data'!$G$5:$G$18,MATCH('Reference Data'!$C$4,'Reference Data'!$F$5:$F$21,0),1)&gt;=K$22,"Actual","Forecast")</f>
        <v>Actual</v>
      </c>
      <c r="L189" s="622"/>
      <c r="M189" s="289" t="str">
        <f>IF(INDEX('Reference Data'!$G$5:$G$18,MATCH('Reference Data'!$C$4,'Reference Data'!$F$5:$F$21,0),1)&gt;=M$22,"Actual","Forecast")</f>
        <v>Actual</v>
      </c>
      <c r="N189" s="289" t="str">
        <f>IF(INDEX('Reference Data'!$G$5:$G$18,MATCH('Reference Data'!$C$4,'Reference Data'!$F$5:$F$21,0),1)&gt;=N$22,"Actual","Forecast")</f>
        <v>Actual</v>
      </c>
      <c r="O189" s="622"/>
      <c r="P189" s="289" t="str">
        <f>IF(INDEX('Reference Data'!$G$5:$G$18,MATCH('Reference Data'!$C$4,'Reference Data'!$F$5:$F$21,0),1)&gt;=P$22,"Actual","Forecast")</f>
        <v>Actual</v>
      </c>
      <c r="Q189" s="289" t="str">
        <f>IF(INDEX('Reference Data'!$G$5:$G$18,MATCH('Reference Data'!$C$4,'Reference Data'!$F$5:$F$21,0),1)&gt;=Q$22,"Actual","Forecast")</f>
        <v>Forecast</v>
      </c>
      <c r="R189" s="622"/>
      <c r="S189" s="289" t="str">
        <f>IF(INDEX('Reference Data'!$G$5:$G$18,MATCH('Reference Data'!$C$4,'Reference Data'!$F$5:$F$21,0),1)&gt;=S$22,"Actual","Forecast")</f>
        <v>Forecast</v>
      </c>
      <c r="T189" s="289" t="str">
        <f>IF(INDEX('Reference Data'!$G$5:$G$18,MATCH('Reference Data'!$C$4,'Reference Data'!$F$5:$F$21,0),1)&gt;=T$22,"Actual","Forecast")</f>
        <v>Forecast</v>
      </c>
      <c r="U189" s="622"/>
      <c r="V189" s="289" t="str">
        <f>IF(INDEX('Reference Data'!$G$5:$G$18,MATCH('Reference Data'!$C$4,'Reference Data'!$F$5:$F$21,0),1)&gt;=V$22,"Actual","Forecast")</f>
        <v>Forecast</v>
      </c>
      <c r="W189" s="289" t="str">
        <f>IF(INDEX('Reference Data'!$G$5:$G$18,MATCH('Reference Data'!$C$4,'Reference Data'!$F$5:$F$21,0),1)&gt;=W$22,"Actual","Forecast")</f>
        <v>Forecast</v>
      </c>
      <c r="X189" s="622"/>
      <c r="Y189" s="622"/>
      <c r="Z189" s="622"/>
    </row>
    <row r="190" spans="1:26" ht="15.5" outlineLevel="1" x14ac:dyDescent="0.3">
      <c r="A190" s="414"/>
      <c r="B190" s="38">
        <f>IF(C190="",IF((Z190=0),0,1),IF(AND((COUNTBLANK(D190:E190))=0,Z190&gt;0), 0,1))</f>
        <v>0</v>
      </c>
      <c r="C190" s="393"/>
      <c r="D190" s="393"/>
      <c r="E190" s="394"/>
      <c r="F190" s="401"/>
      <c r="G190" s="396"/>
      <c r="H190" s="396"/>
      <c r="I190" s="310">
        <f>SUM(G190:H190)</f>
        <v>0</v>
      </c>
      <c r="J190" s="396"/>
      <c r="K190" s="396"/>
      <c r="L190" s="310">
        <f>SUM(J190:K190)</f>
        <v>0</v>
      </c>
      <c r="M190" s="396"/>
      <c r="N190" s="396"/>
      <c r="O190" s="310">
        <f>SUM(M190:N190)</f>
        <v>0</v>
      </c>
      <c r="P190" s="396"/>
      <c r="Q190" s="399"/>
      <c r="R190" s="310">
        <f>SUM(P190:Q190)</f>
        <v>0</v>
      </c>
      <c r="S190" s="396"/>
      <c r="T190" s="396"/>
      <c r="U190" s="310">
        <f>SUM(S190:T190)</f>
        <v>0</v>
      </c>
      <c r="V190" s="396"/>
      <c r="W190" s="396"/>
      <c r="X190" s="310">
        <f>SUM(V190:W190)</f>
        <v>0</v>
      </c>
      <c r="Y190" s="401"/>
      <c r="Z190" s="416">
        <f>SUM(O190,L190,I190,F190,R190,U190,X190,Y190)</f>
        <v>0</v>
      </c>
    </row>
    <row r="191" spans="1:26" ht="15.5" outlineLevel="1" x14ac:dyDescent="0.3">
      <c r="A191" s="414"/>
      <c r="B191" s="38">
        <f>IF(C191="",IF((Z191=0),0,1),IF(AND((COUNTBLANK(D191:E191))=0,Z191&gt;0), 0,1))</f>
        <v>0</v>
      </c>
      <c r="C191" s="311"/>
      <c r="D191" s="311"/>
      <c r="E191" s="395"/>
      <c r="F191" s="402"/>
      <c r="G191" s="397"/>
      <c r="H191" s="397"/>
      <c r="I191" s="398">
        <f>SUM(G191:H191)</f>
        <v>0</v>
      </c>
      <c r="J191" s="397"/>
      <c r="K191" s="397"/>
      <c r="L191" s="398">
        <f>SUM(J191:K191)</f>
        <v>0</v>
      </c>
      <c r="M191" s="397"/>
      <c r="N191" s="397"/>
      <c r="O191" s="398">
        <f>SUM(M191:N191)</f>
        <v>0</v>
      </c>
      <c r="P191" s="397"/>
      <c r="Q191" s="400"/>
      <c r="R191" s="398">
        <f>SUM(P191:Q191)</f>
        <v>0</v>
      </c>
      <c r="S191" s="397"/>
      <c r="T191" s="397"/>
      <c r="U191" s="398">
        <f>SUM(S191:T191)</f>
        <v>0</v>
      </c>
      <c r="V191" s="397"/>
      <c r="W191" s="397"/>
      <c r="X191" s="398">
        <f>SUM(V191:W191)</f>
        <v>0</v>
      </c>
      <c r="Y191" s="402"/>
      <c r="Z191" s="409">
        <f>SUM(O191,L191,I191,F191,R191,U191,X191,Y191)</f>
        <v>0</v>
      </c>
    </row>
    <row r="192" spans="1:26" ht="15.5" outlineLevel="1" x14ac:dyDescent="0.3">
      <c r="A192" s="414"/>
      <c r="B192" s="38">
        <f>IF(C192="",IF((Z192=0),0,1),IF(AND((COUNTBLANK(D192:E192))=0,Z192&gt;0), 0,1))</f>
        <v>0</v>
      </c>
      <c r="C192" s="311"/>
      <c r="D192" s="311"/>
      <c r="E192" s="395"/>
      <c r="F192" s="402"/>
      <c r="G192" s="397"/>
      <c r="H192" s="397"/>
      <c r="I192" s="398">
        <f>SUM(G192:H192)</f>
        <v>0</v>
      </c>
      <c r="J192" s="397"/>
      <c r="K192" s="397"/>
      <c r="L192" s="398">
        <f>SUM(J192:K192)</f>
        <v>0</v>
      </c>
      <c r="M192" s="397"/>
      <c r="N192" s="397"/>
      <c r="O192" s="398">
        <f>SUM(M192:N192)</f>
        <v>0</v>
      </c>
      <c r="P192" s="397"/>
      <c r="Q192" s="400"/>
      <c r="R192" s="398">
        <f>SUM(P192:Q192)</f>
        <v>0</v>
      </c>
      <c r="S192" s="397"/>
      <c r="T192" s="397"/>
      <c r="U192" s="398">
        <f>SUM(S192:T192)</f>
        <v>0</v>
      </c>
      <c r="V192" s="397"/>
      <c r="W192" s="397"/>
      <c r="X192" s="398">
        <f>SUM(V192:W192)</f>
        <v>0</v>
      </c>
      <c r="Y192" s="402"/>
      <c r="Z192" s="409">
        <f>SUM(O192,L192,I192,F192,R192,U192,X192,Y192)</f>
        <v>0</v>
      </c>
    </row>
    <row r="193" spans="1:26" ht="15.5" outlineLevel="1" x14ac:dyDescent="0.3">
      <c r="A193" s="414"/>
      <c r="B193" s="38">
        <f>IF(C193="",IF((Z193=0),0,1),IF(AND((COUNTBLANK(D193:E193))=0,Z193&gt;0), 0,1))</f>
        <v>0</v>
      </c>
      <c r="C193" s="311"/>
      <c r="D193" s="311"/>
      <c r="E193" s="395"/>
      <c r="F193" s="402"/>
      <c r="G193" s="397"/>
      <c r="H193" s="397"/>
      <c r="I193" s="398">
        <f>SUM(G193:H193)</f>
        <v>0</v>
      </c>
      <c r="J193" s="397"/>
      <c r="K193" s="397"/>
      <c r="L193" s="398">
        <f>SUM(J193:K193)</f>
        <v>0</v>
      </c>
      <c r="M193" s="397"/>
      <c r="N193" s="397"/>
      <c r="O193" s="398">
        <f>SUM(M193:N193)</f>
        <v>0</v>
      </c>
      <c r="P193" s="397"/>
      <c r="Q193" s="400"/>
      <c r="R193" s="398">
        <f>SUM(P193:Q193)</f>
        <v>0</v>
      </c>
      <c r="S193" s="397"/>
      <c r="T193" s="397"/>
      <c r="U193" s="398">
        <f>SUM(S193:T193)</f>
        <v>0</v>
      </c>
      <c r="V193" s="397"/>
      <c r="W193" s="397"/>
      <c r="X193" s="398">
        <f>SUM(V193:W193)</f>
        <v>0</v>
      </c>
      <c r="Y193" s="402"/>
      <c r="Z193" s="409">
        <f>SUM(O193,L193,I193,F193,R193,U193,X193,Y193)</f>
        <v>0</v>
      </c>
    </row>
    <row r="194" spans="1:26" ht="16" outlineLevel="1" thickBot="1" x14ac:dyDescent="0.35">
      <c r="A194" s="414"/>
      <c r="B194" s="38">
        <f>IF(C194="",IF((Z194=0),0,1),IF(AND((COUNTBLANK(D194:E194))=0,Z194&gt;0), 0,1))</f>
        <v>0</v>
      </c>
      <c r="C194" s="403"/>
      <c r="D194" s="403"/>
      <c r="E194" s="404"/>
      <c r="F194" s="408"/>
      <c r="G194" s="405"/>
      <c r="H194" s="405"/>
      <c r="I194" s="406">
        <f>SUM(G194:H194)</f>
        <v>0</v>
      </c>
      <c r="J194" s="405"/>
      <c r="K194" s="405"/>
      <c r="L194" s="406">
        <f>SUM(J194:K194)</f>
        <v>0</v>
      </c>
      <c r="M194" s="405"/>
      <c r="N194" s="405"/>
      <c r="O194" s="406">
        <f>SUM(M194:N194)</f>
        <v>0</v>
      </c>
      <c r="P194" s="405"/>
      <c r="Q194" s="407"/>
      <c r="R194" s="406">
        <f>SUM(P194:Q194)</f>
        <v>0</v>
      </c>
      <c r="S194" s="405"/>
      <c r="T194" s="405"/>
      <c r="U194" s="406">
        <f>SUM(S194:T194)</f>
        <v>0</v>
      </c>
      <c r="V194" s="405"/>
      <c r="W194" s="405"/>
      <c r="X194" s="406">
        <f>SUM(V194:W194)</f>
        <v>0</v>
      </c>
      <c r="Y194" s="408"/>
      <c r="Z194" s="417">
        <f>SUM(O194,L194,I194,F194,R194,U194,X194,Y194)</f>
        <v>0</v>
      </c>
    </row>
    <row r="195" spans="1:26" ht="16" outlineLevel="1" thickBot="1" x14ac:dyDescent="0.35">
      <c r="A195" s="414"/>
      <c r="B195" s="46"/>
      <c r="C195" s="642" t="s">
        <v>184</v>
      </c>
      <c r="D195" s="643"/>
      <c r="E195" s="651"/>
      <c r="F195" s="312">
        <f t="shared" ref="F195:Z195" si="30">SUM(F190:F194)</f>
        <v>0</v>
      </c>
      <c r="G195" s="312">
        <f t="shared" si="30"/>
        <v>0</v>
      </c>
      <c r="H195" s="312">
        <f t="shared" si="30"/>
        <v>0</v>
      </c>
      <c r="I195" s="312">
        <f t="shared" si="30"/>
        <v>0</v>
      </c>
      <c r="J195" s="312">
        <f t="shared" si="30"/>
        <v>0</v>
      </c>
      <c r="K195" s="312">
        <f t="shared" si="30"/>
        <v>0</v>
      </c>
      <c r="L195" s="312">
        <f t="shared" si="30"/>
        <v>0</v>
      </c>
      <c r="M195" s="312">
        <f t="shared" si="30"/>
        <v>0</v>
      </c>
      <c r="N195" s="312">
        <f t="shared" si="30"/>
        <v>0</v>
      </c>
      <c r="O195" s="312">
        <f t="shared" si="30"/>
        <v>0</v>
      </c>
      <c r="P195" s="312">
        <f t="shared" si="30"/>
        <v>0</v>
      </c>
      <c r="Q195" s="312">
        <f t="shared" si="30"/>
        <v>0</v>
      </c>
      <c r="R195" s="312">
        <f t="shared" si="30"/>
        <v>0</v>
      </c>
      <c r="S195" s="312">
        <f t="shared" si="30"/>
        <v>0</v>
      </c>
      <c r="T195" s="312">
        <f t="shared" si="30"/>
        <v>0</v>
      </c>
      <c r="U195" s="312">
        <f t="shared" si="30"/>
        <v>0</v>
      </c>
      <c r="V195" s="312">
        <f t="shared" si="30"/>
        <v>0</v>
      </c>
      <c r="W195" s="312">
        <f t="shared" si="30"/>
        <v>0</v>
      </c>
      <c r="X195" s="312">
        <f t="shared" si="30"/>
        <v>0</v>
      </c>
      <c r="Y195" s="312">
        <f t="shared" si="30"/>
        <v>0</v>
      </c>
      <c r="Z195" s="312">
        <f t="shared" si="30"/>
        <v>0</v>
      </c>
    </row>
    <row r="196" spans="1:26" ht="13.5" outlineLevel="1" thickBot="1" x14ac:dyDescent="0.35"/>
    <row r="197" spans="1:26" ht="31.4" customHeight="1" outlineLevel="1" x14ac:dyDescent="0.3">
      <c r="B197" s="80">
        <f>COUNTIF(E190:E194,"Yes")</f>
        <v>0</v>
      </c>
      <c r="C197" s="652" t="s">
        <v>185</v>
      </c>
      <c r="D197" s="653"/>
      <c r="E197" s="654"/>
      <c r="G197" s="215"/>
      <c r="H197" s="215"/>
      <c r="I197" s="215"/>
      <c r="J197" s="215"/>
      <c r="K197" s="215"/>
      <c r="L197" s="215"/>
    </row>
    <row r="198" spans="1:26" ht="86.25" customHeight="1" outlineLevel="1" x14ac:dyDescent="0.3">
      <c r="B198" s="46"/>
      <c r="C198" s="655" t="s">
        <v>186</v>
      </c>
      <c r="D198" s="656"/>
      <c r="E198" s="657"/>
      <c r="G198" s="258"/>
      <c r="H198" s="258"/>
      <c r="I198" s="258"/>
      <c r="J198" s="258"/>
      <c r="K198" s="258"/>
      <c r="L198" s="258"/>
    </row>
    <row r="199" spans="1:26" ht="76.5" customHeight="1" outlineLevel="1" thickBot="1" x14ac:dyDescent="0.35">
      <c r="B199" s="59"/>
      <c r="C199" s="665"/>
      <c r="D199" s="666"/>
      <c r="E199" s="667"/>
      <c r="G199" s="259"/>
      <c r="H199" s="259"/>
      <c r="I199" s="259"/>
      <c r="J199" s="259"/>
      <c r="K199" s="259"/>
      <c r="L199" s="259"/>
    </row>
    <row r="201" spans="1:26" customFormat="1" ht="85" customHeight="1" x14ac:dyDescent="0.35">
      <c r="A201" s="414" t="s">
        <v>187</v>
      </c>
      <c r="B201" s="60"/>
      <c r="C201" s="633" t="str">
        <f>CONCATENATE("Project 7: ",'2 - Project Admin'!E33)</f>
        <v xml:space="preserve">Project 7: </v>
      </c>
      <c r="D201" s="634"/>
      <c r="E201" s="634"/>
      <c r="F201" s="634"/>
      <c r="G201" s="634"/>
      <c r="H201" s="634"/>
      <c r="I201" s="634"/>
      <c r="J201" s="634"/>
      <c r="K201" s="634"/>
      <c r="L201" s="634"/>
      <c r="M201" s="634"/>
      <c r="N201" s="634"/>
      <c r="O201" s="634"/>
      <c r="P201" s="634"/>
      <c r="Q201" s="634"/>
      <c r="R201" s="634"/>
      <c r="S201" s="634"/>
      <c r="T201" s="634"/>
      <c r="U201" s="634"/>
      <c r="V201" s="634"/>
      <c r="W201" s="634"/>
      <c r="X201" s="634"/>
      <c r="Y201" s="634"/>
      <c r="Z201" s="635"/>
    </row>
    <row r="202" spans="1:26" customFormat="1" ht="15" customHeight="1" thickBot="1" x14ac:dyDescent="0.4">
      <c r="A202" s="18"/>
      <c r="B202" s="1"/>
      <c r="C202" s="6"/>
      <c r="D202" s="7"/>
      <c r="E202" s="8"/>
      <c r="F202" s="8"/>
      <c r="G202" s="8"/>
      <c r="S202" s="18"/>
    </row>
    <row r="203" spans="1:26" s="24" customFormat="1" ht="21" customHeight="1" outlineLevel="1" x14ac:dyDescent="0.35">
      <c r="A203" s="414"/>
      <c r="B203" s="46"/>
      <c r="C203" s="671" t="s">
        <v>171</v>
      </c>
      <c r="D203" s="672"/>
      <c r="E203" s="673"/>
      <c r="F203" s="621" t="s">
        <v>155</v>
      </c>
      <c r="G203" s="658" t="s">
        <v>156</v>
      </c>
      <c r="H203" s="659"/>
      <c r="I203" s="660"/>
      <c r="J203" s="658" t="s">
        <v>157</v>
      </c>
      <c r="K203" s="659"/>
      <c r="L203" s="660"/>
      <c r="M203" s="658" t="s">
        <v>158</v>
      </c>
      <c r="N203" s="659"/>
      <c r="O203" s="660"/>
      <c r="P203" s="658" t="s">
        <v>159</v>
      </c>
      <c r="Q203" s="659"/>
      <c r="R203" s="660"/>
      <c r="S203" s="658" t="s">
        <v>160</v>
      </c>
      <c r="T203" s="659"/>
      <c r="U203" s="660"/>
      <c r="V203" s="658" t="s">
        <v>161</v>
      </c>
      <c r="W203" s="659"/>
      <c r="X203" s="660"/>
      <c r="Y203" s="621" t="s">
        <v>172</v>
      </c>
      <c r="Z203" s="621" t="s">
        <v>163</v>
      </c>
    </row>
    <row r="204" spans="1:26" s="24" customFormat="1" ht="22.5" customHeight="1" outlineLevel="1" thickBot="1" x14ac:dyDescent="0.4">
      <c r="A204" s="414"/>
      <c r="B204" s="46"/>
      <c r="C204" s="674"/>
      <c r="D204" s="675"/>
      <c r="E204" s="676"/>
      <c r="F204" s="622"/>
      <c r="G204" s="195" t="s">
        <v>164</v>
      </c>
      <c r="H204" s="196" t="s">
        <v>165</v>
      </c>
      <c r="I204" s="664" t="s">
        <v>166</v>
      </c>
      <c r="J204" s="195" t="s">
        <v>164</v>
      </c>
      <c r="K204" s="196" t="s">
        <v>165</v>
      </c>
      <c r="L204" s="664" t="s">
        <v>166</v>
      </c>
      <c r="M204" s="195" t="s">
        <v>164</v>
      </c>
      <c r="N204" s="196" t="s">
        <v>165</v>
      </c>
      <c r="O204" s="664" t="s">
        <v>166</v>
      </c>
      <c r="P204" s="195" t="s">
        <v>164</v>
      </c>
      <c r="Q204" s="196" t="s">
        <v>165</v>
      </c>
      <c r="R204" s="664" t="s">
        <v>166</v>
      </c>
      <c r="S204" s="195" t="s">
        <v>164</v>
      </c>
      <c r="T204" s="196" t="s">
        <v>165</v>
      </c>
      <c r="U204" s="664" t="s">
        <v>166</v>
      </c>
      <c r="V204" s="195" t="s">
        <v>164</v>
      </c>
      <c r="W204" s="196" t="s">
        <v>165</v>
      </c>
      <c r="X204" s="664" t="s">
        <v>166</v>
      </c>
      <c r="Y204" s="622"/>
      <c r="Z204" s="622"/>
    </row>
    <row r="205" spans="1:26" s="24" customFormat="1" ht="20.25" customHeight="1" outlineLevel="1" thickBot="1" x14ac:dyDescent="0.4">
      <c r="A205" s="414"/>
      <c r="B205" s="46"/>
      <c r="C205" s="674"/>
      <c r="D205" s="675"/>
      <c r="E205" s="676"/>
      <c r="F205" s="623"/>
      <c r="G205" s="289" t="s">
        <v>167</v>
      </c>
      <c r="H205" s="289" t="s">
        <v>167</v>
      </c>
      <c r="I205" s="622"/>
      <c r="J205" s="289" t="s">
        <v>167</v>
      </c>
      <c r="K205" s="289" t="str">
        <f>IF(INDEX('Reference Data'!$G$5:$G$18,MATCH('Reference Data'!$C$4,'Reference Data'!$F$5:$F$21,0),1)&gt;=K$22,"Actual","Forecast")</f>
        <v>Actual</v>
      </c>
      <c r="L205" s="622"/>
      <c r="M205" s="289" t="str">
        <f>IF(INDEX('Reference Data'!$G$5:$G$18,MATCH('Reference Data'!$C$4,'Reference Data'!$F$5:$F$21,0),1)&gt;=M$22,"Actual","Forecast")</f>
        <v>Actual</v>
      </c>
      <c r="N205" s="289" t="str">
        <f>IF(INDEX('Reference Data'!$G$5:$G$18,MATCH('Reference Data'!$C$4,'Reference Data'!$F$5:$F$21,0),1)&gt;=N$22,"Actual","Forecast")</f>
        <v>Actual</v>
      </c>
      <c r="O205" s="622"/>
      <c r="P205" s="289" t="str">
        <f>IF(INDEX('Reference Data'!$G$5:$G$18,MATCH('Reference Data'!$C$4,'Reference Data'!$F$5:$F$21,0),1)&gt;=P$22,"Actual","Forecast")</f>
        <v>Actual</v>
      </c>
      <c r="Q205" s="289" t="str">
        <f>IF(INDEX('Reference Data'!$G$5:$G$18,MATCH('Reference Data'!$C$4,'Reference Data'!$F$5:$F$21,0),1)&gt;=Q$22,"Actual","Forecast")</f>
        <v>Forecast</v>
      </c>
      <c r="R205" s="622"/>
      <c r="S205" s="289" t="str">
        <f>IF(INDEX('Reference Data'!$G$5:$G$18,MATCH('Reference Data'!$C$4,'Reference Data'!$F$5:$F$21,0),1)&gt;=S$22,"Actual","Forecast")</f>
        <v>Forecast</v>
      </c>
      <c r="T205" s="289" t="str">
        <f>IF(INDEX('Reference Data'!$G$5:$G$18,MATCH('Reference Data'!$C$4,'Reference Data'!$F$5:$F$21,0),1)&gt;=T$22,"Actual","Forecast")</f>
        <v>Forecast</v>
      </c>
      <c r="U205" s="622"/>
      <c r="V205" s="289" t="str">
        <f>IF(INDEX('Reference Data'!$G$5:$G$18,MATCH('Reference Data'!$C$4,'Reference Data'!$F$5:$F$21,0),1)&gt;=V$22,"Actual","Forecast")</f>
        <v>Forecast</v>
      </c>
      <c r="W205" s="289" t="str">
        <f>IF(INDEX('Reference Data'!$G$5:$G$18,MATCH('Reference Data'!$C$4,'Reference Data'!$F$5:$F$21,0),1)&gt;=W$22,"Actual","Forecast")</f>
        <v>Forecast</v>
      </c>
      <c r="X205" s="622"/>
      <c r="Y205" s="622"/>
      <c r="Z205" s="622"/>
    </row>
    <row r="206" spans="1:26" ht="14.9" customHeight="1" outlineLevel="1" x14ac:dyDescent="0.3">
      <c r="A206" s="414"/>
      <c r="B206" s="77"/>
      <c r="C206" s="627" t="s">
        <v>173</v>
      </c>
      <c r="D206" s="628"/>
      <c r="E206" s="629"/>
      <c r="F206" s="420"/>
      <c r="G206" s="384"/>
      <c r="H206" s="384"/>
      <c r="I206" s="372">
        <f>SUM(G206:H206)</f>
        <v>0</v>
      </c>
      <c r="J206" s="384"/>
      <c r="K206" s="384"/>
      <c r="L206" s="372">
        <f>SUM(J206:K206)</f>
        <v>0</v>
      </c>
      <c r="M206" s="384"/>
      <c r="N206" s="384"/>
      <c r="O206" s="372">
        <f>SUM(M206:N206)</f>
        <v>0</v>
      </c>
      <c r="P206" s="384"/>
      <c r="Q206" s="387"/>
      <c r="R206" s="372">
        <f>SUM(P206:Q206)</f>
        <v>0</v>
      </c>
      <c r="S206" s="384"/>
      <c r="T206" s="384"/>
      <c r="U206" s="372">
        <f>SUM(S206:T206)</f>
        <v>0</v>
      </c>
      <c r="V206" s="384"/>
      <c r="W206" s="384"/>
      <c r="X206" s="372">
        <f>SUM(V206:W206)</f>
        <v>0</v>
      </c>
      <c r="Y206" s="420"/>
      <c r="Z206" s="415">
        <f>SUM(O206,L206,I206,F206)+R206+U206+X206+Y206</f>
        <v>0</v>
      </c>
    </row>
    <row r="207" spans="1:26" ht="15.75" customHeight="1" outlineLevel="1" x14ac:dyDescent="0.3">
      <c r="A207" s="414"/>
      <c r="B207" s="77"/>
      <c r="C207" s="624" t="s">
        <v>174</v>
      </c>
      <c r="D207" s="625"/>
      <c r="E207" s="626"/>
      <c r="F207" s="422"/>
      <c r="G207" s="385"/>
      <c r="H207" s="385"/>
      <c r="I207" s="373">
        <f>SUM(G207:H207)</f>
        <v>0</v>
      </c>
      <c r="J207" s="385"/>
      <c r="K207" s="385"/>
      <c r="L207" s="373">
        <f>SUM(J207:K207)</f>
        <v>0</v>
      </c>
      <c r="M207" s="385"/>
      <c r="N207" s="385"/>
      <c r="O207" s="373">
        <f>SUM(M207:N207)</f>
        <v>0</v>
      </c>
      <c r="P207" s="385"/>
      <c r="Q207" s="388"/>
      <c r="R207" s="373">
        <f>SUM(P207:Q207)</f>
        <v>0</v>
      </c>
      <c r="S207" s="385"/>
      <c r="T207" s="385"/>
      <c r="U207" s="373">
        <f>SUM(S207:T207)</f>
        <v>0</v>
      </c>
      <c r="V207" s="385"/>
      <c r="W207" s="385"/>
      <c r="X207" s="373">
        <f>SUM(V207:W207)</f>
        <v>0</v>
      </c>
      <c r="Y207" s="422"/>
      <c r="Z207" s="377">
        <f>SUM(O207,L207,I207,F207)+R207+U207+X207+Y207</f>
        <v>0</v>
      </c>
    </row>
    <row r="208" spans="1:26" ht="15.75" customHeight="1" outlineLevel="1" x14ac:dyDescent="0.3">
      <c r="A208" s="414"/>
      <c r="B208" s="46"/>
      <c r="C208" s="630" t="s">
        <v>175</v>
      </c>
      <c r="D208" s="631"/>
      <c r="E208" s="632"/>
      <c r="F208" s="422"/>
      <c r="G208" s="385"/>
      <c r="H208" s="385"/>
      <c r="I208" s="373">
        <f>SUM(G208:H208)</f>
        <v>0</v>
      </c>
      <c r="J208" s="385"/>
      <c r="K208" s="385"/>
      <c r="L208" s="373">
        <f>SUM(J208:K208)</f>
        <v>0</v>
      </c>
      <c r="M208" s="385"/>
      <c r="N208" s="385"/>
      <c r="O208" s="373">
        <f>SUM(M208:N208)</f>
        <v>0</v>
      </c>
      <c r="P208" s="385"/>
      <c r="Q208" s="388"/>
      <c r="R208" s="373">
        <f>SUM(P208:Q208)</f>
        <v>0</v>
      </c>
      <c r="S208" s="385"/>
      <c r="T208" s="385"/>
      <c r="U208" s="373">
        <f>SUM(S208:T208)</f>
        <v>0</v>
      </c>
      <c r="V208" s="385"/>
      <c r="W208" s="385"/>
      <c r="X208" s="373">
        <f>SUM(V208:W208)</f>
        <v>0</v>
      </c>
      <c r="Y208" s="422"/>
      <c r="Z208" s="377">
        <f>SUM(O208,L208,I208,F208)+R208+U208+X208+Y208</f>
        <v>0</v>
      </c>
    </row>
    <row r="209" spans="1:26" ht="15.75" customHeight="1" outlineLevel="1" x14ac:dyDescent="0.3">
      <c r="A209" s="414"/>
      <c r="B209" s="46"/>
      <c r="C209" s="639" t="s">
        <v>176</v>
      </c>
      <c r="D209" s="640"/>
      <c r="E209" s="641"/>
      <c r="F209" s="386">
        <f t="shared" ref="F209:Z209" si="31">F206+F207</f>
        <v>0</v>
      </c>
      <c r="G209" s="386">
        <f t="shared" si="31"/>
        <v>0</v>
      </c>
      <c r="H209" s="386">
        <f t="shared" si="31"/>
        <v>0</v>
      </c>
      <c r="I209" s="386">
        <f t="shared" si="31"/>
        <v>0</v>
      </c>
      <c r="J209" s="386">
        <f t="shared" si="31"/>
        <v>0</v>
      </c>
      <c r="K209" s="386">
        <f t="shared" si="31"/>
        <v>0</v>
      </c>
      <c r="L209" s="386">
        <f t="shared" si="31"/>
        <v>0</v>
      </c>
      <c r="M209" s="386">
        <f t="shared" si="31"/>
        <v>0</v>
      </c>
      <c r="N209" s="386">
        <f t="shared" si="31"/>
        <v>0</v>
      </c>
      <c r="O209" s="386">
        <f t="shared" si="31"/>
        <v>0</v>
      </c>
      <c r="P209" s="386">
        <f t="shared" si="31"/>
        <v>0</v>
      </c>
      <c r="Q209" s="389">
        <f t="shared" si="31"/>
        <v>0</v>
      </c>
      <c r="R209" s="386">
        <f t="shared" si="31"/>
        <v>0</v>
      </c>
      <c r="S209" s="386">
        <f t="shared" si="31"/>
        <v>0</v>
      </c>
      <c r="T209" s="386">
        <f t="shared" si="31"/>
        <v>0</v>
      </c>
      <c r="U209" s="386">
        <f t="shared" si="31"/>
        <v>0</v>
      </c>
      <c r="V209" s="386">
        <f t="shared" si="31"/>
        <v>0</v>
      </c>
      <c r="W209" s="386">
        <f t="shared" si="31"/>
        <v>0</v>
      </c>
      <c r="X209" s="386">
        <f t="shared" si="31"/>
        <v>0</v>
      </c>
      <c r="Y209" s="386">
        <f t="shared" si="31"/>
        <v>0</v>
      </c>
      <c r="Z209" s="377">
        <f t="shared" si="31"/>
        <v>0</v>
      </c>
    </row>
    <row r="210" spans="1:26" ht="15.75" customHeight="1" outlineLevel="1" x14ac:dyDescent="0.3">
      <c r="A210" s="414"/>
      <c r="B210" s="46"/>
      <c r="C210" s="636" t="s">
        <v>177</v>
      </c>
      <c r="D210" s="637"/>
      <c r="E210" s="638"/>
      <c r="F210" s="422"/>
      <c r="G210" s="385"/>
      <c r="H210" s="385"/>
      <c r="I210" s="373">
        <f>SUM(G210:H210)</f>
        <v>0</v>
      </c>
      <c r="J210" s="385"/>
      <c r="K210" s="385"/>
      <c r="L210" s="373">
        <f>SUM(J210:K210)</f>
        <v>0</v>
      </c>
      <c r="M210" s="385"/>
      <c r="N210" s="385"/>
      <c r="O210" s="373">
        <f>SUM(M210:N210)</f>
        <v>0</v>
      </c>
      <c r="P210" s="385"/>
      <c r="Q210" s="388"/>
      <c r="R210" s="373">
        <f>SUM(P210:Q210)</f>
        <v>0</v>
      </c>
      <c r="S210" s="385"/>
      <c r="T210" s="385"/>
      <c r="U210" s="373">
        <f>SUM(S210:T210)</f>
        <v>0</v>
      </c>
      <c r="V210" s="385"/>
      <c r="W210" s="385"/>
      <c r="X210" s="373">
        <f>SUM(V210:W210)</f>
        <v>0</v>
      </c>
      <c r="Y210" s="422"/>
      <c r="Z210" s="377">
        <f>SUM(O210,L210,I210,F210)+R210+U210+X210+Y210</f>
        <v>0</v>
      </c>
    </row>
    <row r="211" spans="1:26" ht="15.75" customHeight="1" outlineLevel="1" x14ac:dyDescent="0.3">
      <c r="A211" s="414"/>
      <c r="B211" s="46"/>
      <c r="C211" s="630" t="s">
        <v>178</v>
      </c>
      <c r="D211" s="631"/>
      <c r="E211" s="632"/>
      <c r="F211" s="422"/>
      <c r="G211" s="385"/>
      <c r="H211" s="385"/>
      <c r="I211" s="373">
        <f>SUM(G211:H211)</f>
        <v>0</v>
      </c>
      <c r="J211" s="385"/>
      <c r="K211" s="385"/>
      <c r="L211" s="373">
        <f>SUM(J211:K211)</f>
        <v>0</v>
      </c>
      <c r="M211" s="385"/>
      <c r="N211" s="385"/>
      <c r="O211" s="373">
        <f>SUM(M211:N211)</f>
        <v>0</v>
      </c>
      <c r="P211" s="385"/>
      <c r="Q211" s="388"/>
      <c r="R211" s="373">
        <f>SUM(P211:Q211)</f>
        <v>0</v>
      </c>
      <c r="S211" s="385"/>
      <c r="T211" s="385"/>
      <c r="U211" s="373">
        <f>SUM(S211:T211)</f>
        <v>0</v>
      </c>
      <c r="V211" s="385"/>
      <c r="W211" s="385"/>
      <c r="X211" s="373">
        <f>SUM(V211:W211)</f>
        <v>0</v>
      </c>
      <c r="Y211" s="422"/>
      <c r="Z211" s="377">
        <f>SUM(O211,L211,I211,F211)+R211+U211+X211+Y211</f>
        <v>0</v>
      </c>
    </row>
    <row r="212" spans="1:26" ht="15.75" customHeight="1" outlineLevel="1" thickBot="1" x14ac:dyDescent="0.35">
      <c r="A212" s="414"/>
      <c r="B212" s="46"/>
      <c r="C212" s="645" t="s">
        <v>179</v>
      </c>
      <c r="D212" s="646"/>
      <c r="E212" s="647"/>
      <c r="F212" s="390">
        <f t="shared" ref="F212:Y212" si="32">F210</f>
        <v>0</v>
      </c>
      <c r="G212" s="390">
        <f t="shared" si="32"/>
        <v>0</v>
      </c>
      <c r="H212" s="390">
        <f t="shared" si="32"/>
        <v>0</v>
      </c>
      <c r="I212" s="390">
        <f t="shared" si="32"/>
        <v>0</v>
      </c>
      <c r="J212" s="390">
        <f t="shared" si="32"/>
        <v>0</v>
      </c>
      <c r="K212" s="390">
        <f t="shared" si="32"/>
        <v>0</v>
      </c>
      <c r="L212" s="390">
        <f t="shared" si="32"/>
        <v>0</v>
      </c>
      <c r="M212" s="390">
        <f t="shared" si="32"/>
        <v>0</v>
      </c>
      <c r="N212" s="390">
        <f t="shared" si="32"/>
        <v>0</v>
      </c>
      <c r="O212" s="390">
        <f t="shared" si="32"/>
        <v>0</v>
      </c>
      <c r="P212" s="390">
        <f t="shared" si="32"/>
        <v>0</v>
      </c>
      <c r="Q212" s="391">
        <f t="shared" si="32"/>
        <v>0</v>
      </c>
      <c r="R212" s="390">
        <f t="shared" si="32"/>
        <v>0</v>
      </c>
      <c r="S212" s="390">
        <f t="shared" si="32"/>
        <v>0</v>
      </c>
      <c r="T212" s="390">
        <f t="shared" si="32"/>
        <v>0</v>
      </c>
      <c r="U212" s="390">
        <f t="shared" si="32"/>
        <v>0</v>
      </c>
      <c r="V212" s="390">
        <f t="shared" si="32"/>
        <v>0</v>
      </c>
      <c r="W212" s="390">
        <f t="shared" si="32"/>
        <v>0</v>
      </c>
      <c r="X212" s="390">
        <f t="shared" si="32"/>
        <v>0</v>
      </c>
      <c r="Y212" s="390">
        <f t="shared" si="32"/>
        <v>0</v>
      </c>
      <c r="Z212" s="381">
        <f>SUM(O212,L212,I212,F212)+R212+U212+X212+Y212</f>
        <v>0</v>
      </c>
    </row>
    <row r="213" spans="1:26" ht="16" outlineLevel="1" thickBot="1" x14ac:dyDescent="0.35">
      <c r="A213" s="414"/>
      <c r="B213" s="46"/>
      <c r="C213" s="642" t="s">
        <v>163</v>
      </c>
      <c r="D213" s="643"/>
      <c r="E213" s="644"/>
      <c r="F213" s="382">
        <f t="shared" ref="F213:Y213" si="33">F209+F212</f>
        <v>0</v>
      </c>
      <c r="G213" s="382">
        <f t="shared" si="33"/>
        <v>0</v>
      </c>
      <c r="H213" s="382">
        <f t="shared" si="33"/>
        <v>0</v>
      </c>
      <c r="I213" s="382">
        <f t="shared" si="33"/>
        <v>0</v>
      </c>
      <c r="J213" s="382">
        <f t="shared" si="33"/>
        <v>0</v>
      </c>
      <c r="K213" s="382">
        <f t="shared" si="33"/>
        <v>0</v>
      </c>
      <c r="L213" s="382">
        <f t="shared" si="33"/>
        <v>0</v>
      </c>
      <c r="M213" s="382">
        <f t="shared" si="33"/>
        <v>0</v>
      </c>
      <c r="N213" s="382">
        <f t="shared" si="33"/>
        <v>0</v>
      </c>
      <c r="O213" s="382">
        <f t="shared" si="33"/>
        <v>0</v>
      </c>
      <c r="P213" s="382">
        <f t="shared" si="33"/>
        <v>0</v>
      </c>
      <c r="Q213" s="392">
        <f t="shared" si="33"/>
        <v>0</v>
      </c>
      <c r="R213" s="382">
        <f t="shared" si="33"/>
        <v>0</v>
      </c>
      <c r="S213" s="382">
        <f t="shared" si="33"/>
        <v>0</v>
      </c>
      <c r="T213" s="382">
        <f t="shared" si="33"/>
        <v>0</v>
      </c>
      <c r="U213" s="382">
        <f t="shared" si="33"/>
        <v>0</v>
      </c>
      <c r="V213" s="382">
        <f t="shared" si="33"/>
        <v>0</v>
      </c>
      <c r="W213" s="382">
        <f t="shared" si="33"/>
        <v>0</v>
      </c>
      <c r="X213" s="382">
        <f t="shared" si="33"/>
        <v>0</v>
      </c>
      <c r="Y213" s="382">
        <f t="shared" si="33"/>
        <v>0</v>
      </c>
      <c r="Z213" s="323">
        <f>SUM(O213,L213,I213,F213)+R213+U213+X213+Y213</f>
        <v>0</v>
      </c>
    </row>
    <row r="214" spans="1:26" ht="15.75" customHeight="1" outlineLevel="1" thickBot="1" x14ac:dyDescent="0.35">
      <c r="C214" s="21"/>
      <c r="D214" s="21"/>
      <c r="E214" s="21"/>
      <c r="F214" s="23"/>
      <c r="G214" s="22"/>
      <c r="H214" s="22"/>
      <c r="I214" s="26"/>
      <c r="J214" s="22"/>
      <c r="K214" s="22"/>
      <c r="L214" s="23"/>
      <c r="M214" s="22"/>
      <c r="N214" s="22"/>
    </row>
    <row r="215" spans="1:26" ht="21.65" customHeight="1" outlineLevel="1" x14ac:dyDescent="0.3">
      <c r="A215" s="414"/>
      <c r="B215" s="38"/>
      <c r="C215" s="648" t="s">
        <v>180</v>
      </c>
      <c r="D215" s="649"/>
      <c r="E215" s="650"/>
      <c r="F215" s="621" t="s">
        <v>155</v>
      </c>
      <c r="G215" s="658" t="str">
        <f>G203</f>
        <v>Financial Year 2020/21 (£s)</v>
      </c>
      <c r="H215" s="659"/>
      <c r="I215" s="660"/>
      <c r="J215" s="658" t="str">
        <f>J203</f>
        <v>Financial Year 2021/22 (£s)</v>
      </c>
      <c r="K215" s="659"/>
      <c r="L215" s="660"/>
      <c r="M215" s="658" t="str">
        <f>M203</f>
        <v>Financial Year 2022/23 (£s)</v>
      </c>
      <c r="N215" s="659"/>
      <c r="O215" s="660"/>
      <c r="P215" s="658" t="str">
        <f>P203</f>
        <v>Financial Year 2023/24 (£s)</v>
      </c>
      <c r="Q215" s="659"/>
      <c r="R215" s="660"/>
      <c r="S215" s="658" t="str">
        <f>S203</f>
        <v>Financial Year 2024/25 (£s)</v>
      </c>
      <c r="T215" s="659"/>
      <c r="U215" s="661"/>
      <c r="V215" s="658" t="str">
        <f>V203</f>
        <v>Financial Year 2025/26 (£s)</v>
      </c>
      <c r="W215" s="659"/>
      <c r="X215" s="660"/>
      <c r="Y215" s="621" t="s">
        <v>172</v>
      </c>
      <c r="Z215" s="621" t="s">
        <v>163</v>
      </c>
    </row>
    <row r="216" spans="1:26" ht="22.5" customHeight="1" outlineLevel="1" x14ac:dyDescent="0.3">
      <c r="A216" s="414"/>
      <c r="B216" s="38"/>
      <c r="C216" s="662" t="s">
        <v>181</v>
      </c>
      <c r="D216" s="662" t="s">
        <v>188</v>
      </c>
      <c r="E216" s="662" t="s">
        <v>183</v>
      </c>
      <c r="F216" s="622"/>
      <c r="G216" s="195" t="s">
        <v>164</v>
      </c>
      <c r="H216" s="196" t="s">
        <v>165</v>
      </c>
      <c r="I216" s="664" t="s">
        <v>166</v>
      </c>
      <c r="J216" s="195" t="s">
        <v>164</v>
      </c>
      <c r="K216" s="196" t="s">
        <v>165</v>
      </c>
      <c r="L216" s="664" t="s">
        <v>166</v>
      </c>
      <c r="M216" s="195" t="s">
        <v>164</v>
      </c>
      <c r="N216" s="196" t="s">
        <v>165</v>
      </c>
      <c r="O216" s="664" t="s">
        <v>166</v>
      </c>
      <c r="P216" s="195" t="s">
        <v>164</v>
      </c>
      <c r="Q216" s="196" t="s">
        <v>165</v>
      </c>
      <c r="R216" s="664" t="s">
        <v>166</v>
      </c>
      <c r="S216" s="195" t="s">
        <v>164</v>
      </c>
      <c r="T216" s="196" t="s">
        <v>165</v>
      </c>
      <c r="U216" s="664" t="s">
        <v>166</v>
      </c>
      <c r="V216" s="195" t="s">
        <v>164</v>
      </c>
      <c r="W216" s="196" t="s">
        <v>165</v>
      </c>
      <c r="X216" s="664" t="s">
        <v>166</v>
      </c>
      <c r="Y216" s="622"/>
      <c r="Z216" s="622"/>
    </row>
    <row r="217" spans="1:26" ht="22.5" customHeight="1" outlineLevel="1" x14ac:dyDescent="0.3">
      <c r="A217" s="414"/>
      <c r="B217" s="38"/>
      <c r="C217" s="663"/>
      <c r="D217" s="663"/>
      <c r="E217" s="663"/>
      <c r="F217" s="623"/>
      <c r="G217" s="289" t="s">
        <v>167</v>
      </c>
      <c r="H217" s="289" t="s">
        <v>167</v>
      </c>
      <c r="I217" s="622"/>
      <c r="J217" s="289" t="s">
        <v>167</v>
      </c>
      <c r="K217" s="289" t="str">
        <f>IF(INDEX('Reference Data'!$G$5:$G$18,MATCH('Reference Data'!$C$4,'Reference Data'!$F$5:$F$21,0),1)&gt;=K$22,"Actual","Forecast")</f>
        <v>Actual</v>
      </c>
      <c r="L217" s="622"/>
      <c r="M217" s="289" t="str">
        <f>IF(INDEX('Reference Data'!$G$5:$G$18,MATCH('Reference Data'!$C$4,'Reference Data'!$F$5:$F$21,0),1)&gt;=M$22,"Actual","Forecast")</f>
        <v>Actual</v>
      </c>
      <c r="N217" s="289" t="str">
        <f>IF(INDEX('Reference Data'!$G$5:$G$18,MATCH('Reference Data'!$C$4,'Reference Data'!$F$5:$F$21,0),1)&gt;=N$22,"Actual","Forecast")</f>
        <v>Actual</v>
      </c>
      <c r="O217" s="622"/>
      <c r="P217" s="289" t="str">
        <f>IF(INDEX('Reference Data'!$G$5:$G$18,MATCH('Reference Data'!$C$4,'Reference Data'!$F$5:$F$21,0),1)&gt;=P$22,"Actual","Forecast")</f>
        <v>Actual</v>
      </c>
      <c r="Q217" s="289" t="str">
        <f>IF(INDEX('Reference Data'!$G$5:$G$18,MATCH('Reference Data'!$C$4,'Reference Data'!$F$5:$F$21,0),1)&gt;=Q$22,"Actual","Forecast")</f>
        <v>Forecast</v>
      </c>
      <c r="R217" s="622"/>
      <c r="S217" s="289" t="str">
        <f>IF(INDEX('Reference Data'!$G$5:$G$18,MATCH('Reference Data'!$C$4,'Reference Data'!$F$5:$F$21,0),1)&gt;=S$22,"Actual","Forecast")</f>
        <v>Forecast</v>
      </c>
      <c r="T217" s="289" t="str">
        <f>IF(INDEX('Reference Data'!$G$5:$G$18,MATCH('Reference Data'!$C$4,'Reference Data'!$F$5:$F$21,0),1)&gt;=T$22,"Actual","Forecast")</f>
        <v>Forecast</v>
      </c>
      <c r="U217" s="622"/>
      <c r="V217" s="289" t="str">
        <f>IF(INDEX('Reference Data'!$G$5:$G$18,MATCH('Reference Data'!$C$4,'Reference Data'!$F$5:$F$21,0),1)&gt;=V$22,"Actual","Forecast")</f>
        <v>Forecast</v>
      </c>
      <c r="W217" s="289" t="str">
        <f>IF(INDEX('Reference Data'!$G$5:$G$18,MATCH('Reference Data'!$C$4,'Reference Data'!$F$5:$F$21,0),1)&gt;=W$22,"Actual","Forecast")</f>
        <v>Forecast</v>
      </c>
      <c r="X217" s="622"/>
      <c r="Y217" s="622"/>
      <c r="Z217" s="622"/>
    </row>
    <row r="218" spans="1:26" ht="15.5" outlineLevel="1" x14ac:dyDescent="0.3">
      <c r="A218" s="414"/>
      <c r="B218" s="38">
        <f>IF(C218="",IF((Z218=0),0,1),IF(AND((COUNTBLANK(D218:E218))=0,Z218&gt;0), 0,1))</f>
        <v>0</v>
      </c>
      <c r="C218" s="393"/>
      <c r="D218" s="393"/>
      <c r="E218" s="394"/>
      <c r="F218" s="401"/>
      <c r="G218" s="396"/>
      <c r="H218" s="396"/>
      <c r="I218" s="310">
        <f>SUM(G218:H218)</f>
        <v>0</v>
      </c>
      <c r="J218" s="396"/>
      <c r="K218" s="396"/>
      <c r="L218" s="310">
        <f>SUM(J218:K218)</f>
        <v>0</v>
      </c>
      <c r="M218" s="396"/>
      <c r="N218" s="396"/>
      <c r="O218" s="310">
        <f>SUM(M218:N218)</f>
        <v>0</v>
      </c>
      <c r="P218" s="396"/>
      <c r="Q218" s="399"/>
      <c r="R218" s="310">
        <f>SUM(P218:Q218)</f>
        <v>0</v>
      </c>
      <c r="S218" s="396"/>
      <c r="T218" s="396"/>
      <c r="U218" s="310">
        <f>SUM(S218:T218)</f>
        <v>0</v>
      </c>
      <c r="V218" s="396"/>
      <c r="W218" s="396"/>
      <c r="X218" s="310">
        <f>SUM(V218:W218)</f>
        <v>0</v>
      </c>
      <c r="Y218" s="401"/>
      <c r="Z218" s="416">
        <f>SUM(O218,L218,I218,F218,R218,U218,X218,Y218)</f>
        <v>0</v>
      </c>
    </row>
    <row r="219" spans="1:26" ht="15.5" outlineLevel="1" x14ac:dyDescent="0.3">
      <c r="A219" s="414"/>
      <c r="B219" s="38">
        <f>IF(C219="",IF((Z219=0),0,1),IF(AND((COUNTBLANK(D219:E219))=0,Z219&gt;0), 0,1))</f>
        <v>0</v>
      </c>
      <c r="C219" s="311"/>
      <c r="D219" s="311"/>
      <c r="E219" s="395"/>
      <c r="F219" s="402"/>
      <c r="G219" s="397"/>
      <c r="H219" s="397"/>
      <c r="I219" s="398">
        <f>SUM(G219:H219)</f>
        <v>0</v>
      </c>
      <c r="J219" s="397"/>
      <c r="K219" s="397"/>
      <c r="L219" s="398">
        <f>SUM(J219:K219)</f>
        <v>0</v>
      </c>
      <c r="M219" s="397"/>
      <c r="N219" s="397"/>
      <c r="O219" s="398">
        <f>SUM(M219:N219)</f>
        <v>0</v>
      </c>
      <c r="P219" s="397"/>
      <c r="Q219" s="400"/>
      <c r="R219" s="398">
        <f>SUM(P219:Q219)</f>
        <v>0</v>
      </c>
      <c r="S219" s="397"/>
      <c r="T219" s="397"/>
      <c r="U219" s="398">
        <f>SUM(S219:T219)</f>
        <v>0</v>
      </c>
      <c r="V219" s="397"/>
      <c r="W219" s="397"/>
      <c r="X219" s="398">
        <f>SUM(V219:W219)</f>
        <v>0</v>
      </c>
      <c r="Y219" s="402"/>
      <c r="Z219" s="409">
        <f>SUM(O219,L219,I219,F219,R219,U219,X219,Y219)</f>
        <v>0</v>
      </c>
    </row>
    <row r="220" spans="1:26" ht="15.5" outlineLevel="1" x14ac:dyDescent="0.3">
      <c r="A220" s="414"/>
      <c r="B220" s="38">
        <f>IF(C220="",IF((Z220=0),0,1),IF(AND((COUNTBLANK(D220:E220))=0,Z220&gt;0), 0,1))</f>
        <v>0</v>
      </c>
      <c r="C220" s="311"/>
      <c r="D220" s="311"/>
      <c r="E220" s="395"/>
      <c r="F220" s="402"/>
      <c r="G220" s="397"/>
      <c r="H220" s="397"/>
      <c r="I220" s="398">
        <f>SUM(G220:H220)</f>
        <v>0</v>
      </c>
      <c r="J220" s="397"/>
      <c r="K220" s="397"/>
      <c r="L220" s="398">
        <f>SUM(J220:K220)</f>
        <v>0</v>
      </c>
      <c r="M220" s="397"/>
      <c r="N220" s="397"/>
      <c r="O220" s="398">
        <f>SUM(M220:N220)</f>
        <v>0</v>
      </c>
      <c r="P220" s="397"/>
      <c r="Q220" s="400"/>
      <c r="R220" s="398">
        <f>SUM(P220:Q220)</f>
        <v>0</v>
      </c>
      <c r="S220" s="397"/>
      <c r="T220" s="397"/>
      <c r="U220" s="398">
        <f>SUM(S220:T220)</f>
        <v>0</v>
      </c>
      <c r="V220" s="397"/>
      <c r="W220" s="397"/>
      <c r="X220" s="398">
        <f>SUM(V220:W220)</f>
        <v>0</v>
      </c>
      <c r="Y220" s="402"/>
      <c r="Z220" s="409">
        <f>SUM(O220,L220,I220,F220,R220,U220,X220,Y220)</f>
        <v>0</v>
      </c>
    </row>
    <row r="221" spans="1:26" ht="15.5" outlineLevel="1" x14ac:dyDescent="0.3">
      <c r="A221" s="414"/>
      <c r="B221" s="38">
        <f>IF(C221="",IF((Z221=0),0,1),IF(AND((COUNTBLANK(D221:E221))=0,Z221&gt;0), 0,1))</f>
        <v>0</v>
      </c>
      <c r="C221" s="311"/>
      <c r="D221" s="311"/>
      <c r="E221" s="395"/>
      <c r="F221" s="402"/>
      <c r="G221" s="397"/>
      <c r="H221" s="397"/>
      <c r="I221" s="398">
        <f>SUM(G221:H221)</f>
        <v>0</v>
      </c>
      <c r="J221" s="397"/>
      <c r="K221" s="397"/>
      <c r="L221" s="398">
        <f>SUM(J221:K221)</f>
        <v>0</v>
      </c>
      <c r="M221" s="397"/>
      <c r="N221" s="397"/>
      <c r="O221" s="398">
        <f>SUM(M221:N221)</f>
        <v>0</v>
      </c>
      <c r="P221" s="397"/>
      <c r="Q221" s="400"/>
      <c r="R221" s="398">
        <f>SUM(P221:Q221)</f>
        <v>0</v>
      </c>
      <c r="S221" s="397"/>
      <c r="T221" s="397"/>
      <c r="U221" s="398">
        <f>SUM(S221:T221)</f>
        <v>0</v>
      </c>
      <c r="V221" s="397"/>
      <c r="W221" s="397"/>
      <c r="X221" s="398">
        <f>SUM(V221:W221)</f>
        <v>0</v>
      </c>
      <c r="Y221" s="402"/>
      <c r="Z221" s="409">
        <f>SUM(O221,L221,I221,F221,R221,U221,X221,Y221)</f>
        <v>0</v>
      </c>
    </row>
    <row r="222" spans="1:26" ht="16" outlineLevel="1" thickBot="1" x14ac:dyDescent="0.35">
      <c r="A222" s="414"/>
      <c r="B222" s="38">
        <f>IF(C222="",IF((Z222=0),0,1),IF(AND((COUNTBLANK(D222:E222))=0,Z222&gt;0), 0,1))</f>
        <v>0</v>
      </c>
      <c r="C222" s="403"/>
      <c r="D222" s="403"/>
      <c r="E222" s="404"/>
      <c r="F222" s="408"/>
      <c r="G222" s="405"/>
      <c r="H222" s="405"/>
      <c r="I222" s="406">
        <f>SUM(G222:H222)</f>
        <v>0</v>
      </c>
      <c r="J222" s="405"/>
      <c r="K222" s="405"/>
      <c r="L222" s="406">
        <f>SUM(J222:K222)</f>
        <v>0</v>
      </c>
      <c r="M222" s="405"/>
      <c r="N222" s="405"/>
      <c r="O222" s="406">
        <f>SUM(M222:N222)</f>
        <v>0</v>
      </c>
      <c r="P222" s="405"/>
      <c r="Q222" s="407"/>
      <c r="R222" s="406">
        <f>SUM(P222:Q222)</f>
        <v>0</v>
      </c>
      <c r="S222" s="405"/>
      <c r="T222" s="405"/>
      <c r="U222" s="406">
        <f>SUM(S222:T222)</f>
        <v>0</v>
      </c>
      <c r="V222" s="405"/>
      <c r="W222" s="405"/>
      <c r="X222" s="406">
        <f>SUM(V222:W222)</f>
        <v>0</v>
      </c>
      <c r="Y222" s="408"/>
      <c r="Z222" s="417">
        <f>SUM(O222,L222,I222,F222,R222,U222,X222,Y222)</f>
        <v>0</v>
      </c>
    </row>
    <row r="223" spans="1:26" ht="16" outlineLevel="1" thickBot="1" x14ac:dyDescent="0.35">
      <c r="A223" s="414"/>
      <c r="B223" s="46"/>
      <c r="C223" s="642" t="s">
        <v>184</v>
      </c>
      <c r="D223" s="643"/>
      <c r="E223" s="651"/>
      <c r="F223" s="312">
        <f t="shared" ref="F223:Z223" si="34">SUM(F218:F222)</f>
        <v>0</v>
      </c>
      <c r="G223" s="312">
        <f t="shared" si="34"/>
        <v>0</v>
      </c>
      <c r="H223" s="312">
        <f t="shared" si="34"/>
        <v>0</v>
      </c>
      <c r="I223" s="312">
        <f t="shared" si="34"/>
        <v>0</v>
      </c>
      <c r="J223" s="312">
        <f t="shared" si="34"/>
        <v>0</v>
      </c>
      <c r="K223" s="312">
        <f t="shared" si="34"/>
        <v>0</v>
      </c>
      <c r="L223" s="312">
        <f t="shared" si="34"/>
        <v>0</v>
      </c>
      <c r="M223" s="312">
        <f t="shared" si="34"/>
        <v>0</v>
      </c>
      <c r="N223" s="312">
        <f t="shared" si="34"/>
        <v>0</v>
      </c>
      <c r="O223" s="312">
        <f t="shared" si="34"/>
        <v>0</v>
      </c>
      <c r="P223" s="312">
        <f t="shared" si="34"/>
        <v>0</v>
      </c>
      <c r="Q223" s="312">
        <f t="shared" si="34"/>
        <v>0</v>
      </c>
      <c r="R223" s="312">
        <f t="shared" si="34"/>
        <v>0</v>
      </c>
      <c r="S223" s="312">
        <f t="shared" si="34"/>
        <v>0</v>
      </c>
      <c r="T223" s="312">
        <f t="shared" si="34"/>
        <v>0</v>
      </c>
      <c r="U223" s="312">
        <f t="shared" si="34"/>
        <v>0</v>
      </c>
      <c r="V223" s="312">
        <f t="shared" si="34"/>
        <v>0</v>
      </c>
      <c r="W223" s="312">
        <f t="shared" si="34"/>
        <v>0</v>
      </c>
      <c r="X223" s="312">
        <f t="shared" si="34"/>
        <v>0</v>
      </c>
      <c r="Y223" s="312">
        <f t="shared" si="34"/>
        <v>0</v>
      </c>
      <c r="Z223" s="312">
        <f t="shared" si="34"/>
        <v>0</v>
      </c>
    </row>
    <row r="224" spans="1:26" ht="13.5" outlineLevel="1" thickBot="1" x14ac:dyDescent="0.35"/>
    <row r="225" spans="1:26" ht="31.4" customHeight="1" outlineLevel="1" x14ac:dyDescent="0.3">
      <c r="B225" s="80">
        <f>COUNTIF(E218:E222,"Yes")</f>
        <v>0</v>
      </c>
      <c r="C225" s="652" t="s">
        <v>185</v>
      </c>
      <c r="D225" s="653"/>
      <c r="E225" s="654"/>
      <c r="G225" s="215"/>
      <c r="H225" s="215"/>
      <c r="I225" s="215"/>
      <c r="J225" s="215"/>
      <c r="K225" s="215"/>
      <c r="L225" s="215"/>
    </row>
    <row r="226" spans="1:26" ht="86.25" customHeight="1" outlineLevel="1" x14ac:dyDescent="0.3">
      <c r="B226" s="46"/>
      <c r="C226" s="655" t="s">
        <v>186</v>
      </c>
      <c r="D226" s="656"/>
      <c r="E226" s="657"/>
      <c r="G226" s="258"/>
      <c r="H226" s="258"/>
      <c r="I226" s="258"/>
      <c r="J226" s="258"/>
      <c r="K226" s="258"/>
      <c r="L226" s="258"/>
    </row>
    <row r="227" spans="1:26" ht="76.5" customHeight="1" outlineLevel="1" thickBot="1" x14ac:dyDescent="0.35">
      <c r="B227" s="59"/>
      <c r="C227" s="665"/>
      <c r="D227" s="666"/>
      <c r="E227" s="667"/>
      <c r="G227" s="259"/>
      <c r="H227" s="259"/>
      <c r="I227" s="259"/>
      <c r="J227" s="259"/>
      <c r="K227" s="259"/>
      <c r="L227" s="259"/>
    </row>
    <row r="229" spans="1:26" customFormat="1" ht="85" customHeight="1" x14ac:dyDescent="0.35">
      <c r="A229" s="414" t="s">
        <v>187</v>
      </c>
      <c r="B229" s="60"/>
      <c r="C229" s="633" t="str">
        <f>CONCATENATE("Project 8: ",'2 - Project Admin'!E34)</f>
        <v xml:space="preserve">Project 8: </v>
      </c>
      <c r="D229" s="634"/>
      <c r="E229" s="634"/>
      <c r="F229" s="634"/>
      <c r="G229" s="634"/>
      <c r="H229" s="634"/>
      <c r="I229" s="634"/>
      <c r="J229" s="634"/>
      <c r="K229" s="634"/>
      <c r="L229" s="634"/>
      <c r="M229" s="634"/>
      <c r="N229" s="634"/>
      <c r="O229" s="634"/>
      <c r="P229" s="634"/>
      <c r="Q229" s="634"/>
      <c r="R229" s="634"/>
      <c r="S229" s="634"/>
      <c r="T229" s="634"/>
      <c r="U229" s="634"/>
      <c r="V229" s="634"/>
      <c r="W229" s="634"/>
      <c r="X229" s="634"/>
      <c r="Y229" s="634"/>
      <c r="Z229" s="635"/>
    </row>
    <row r="230" spans="1:26" customFormat="1" ht="15" customHeight="1" thickBot="1" x14ac:dyDescent="0.4">
      <c r="A230" s="18"/>
      <c r="B230" s="1"/>
      <c r="C230" s="6"/>
      <c r="D230" s="7"/>
      <c r="E230" s="8"/>
      <c r="F230" s="8"/>
      <c r="G230" s="8"/>
      <c r="S230" s="18"/>
    </row>
    <row r="231" spans="1:26" s="24" customFormat="1" ht="21" customHeight="1" outlineLevel="1" x14ac:dyDescent="0.35">
      <c r="A231" s="414"/>
      <c r="B231" s="46"/>
      <c r="C231" s="671" t="s">
        <v>171</v>
      </c>
      <c r="D231" s="672"/>
      <c r="E231" s="673"/>
      <c r="F231" s="621" t="s">
        <v>155</v>
      </c>
      <c r="G231" s="658" t="s">
        <v>156</v>
      </c>
      <c r="H231" s="659"/>
      <c r="I231" s="660"/>
      <c r="J231" s="658" t="s">
        <v>157</v>
      </c>
      <c r="K231" s="659"/>
      <c r="L231" s="660"/>
      <c r="M231" s="658" t="s">
        <v>158</v>
      </c>
      <c r="N231" s="659"/>
      <c r="O231" s="660"/>
      <c r="P231" s="658" t="s">
        <v>159</v>
      </c>
      <c r="Q231" s="659"/>
      <c r="R231" s="660"/>
      <c r="S231" s="658" t="s">
        <v>160</v>
      </c>
      <c r="T231" s="659"/>
      <c r="U231" s="660"/>
      <c r="V231" s="658" t="s">
        <v>161</v>
      </c>
      <c r="W231" s="659"/>
      <c r="X231" s="660"/>
      <c r="Y231" s="621" t="s">
        <v>172</v>
      </c>
      <c r="Z231" s="621" t="s">
        <v>163</v>
      </c>
    </row>
    <row r="232" spans="1:26" s="24" customFormat="1" ht="22.5" customHeight="1" outlineLevel="1" thickBot="1" x14ac:dyDescent="0.4">
      <c r="A232" s="414"/>
      <c r="B232" s="46"/>
      <c r="C232" s="674"/>
      <c r="D232" s="675"/>
      <c r="E232" s="676"/>
      <c r="F232" s="622"/>
      <c r="G232" s="195" t="s">
        <v>164</v>
      </c>
      <c r="H232" s="196" t="s">
        <v>165</v>
      </c>
      <c r="I232" s="664" t="s">
        <v>166</v>
      </c>
      <c r="J232" s="195" t="s">
        <v>164</v>
      </c>
      <c r="K232" s="196" t="s">
        <v>165</v>
      </c>
      <c r="L232" s="664" t="s">
        <v>166</v>
      </c>
      <c r="M232" s="195" t="s">
        <v>164</v>
      </c>
      <c r="N232" s="196" t="s">
        <v>165</v>
      </c>
      <c r="O232" s="664" t="s">
        <v>166</v>
      </c>
      <c r="P232" s="195" t="s">
        <v>164</v>
      </c>
      <c r="Q232" s="196" t="s">
        <v>165</v>
      </c>
      <c r="R232" s="664" t="s">
        <v>166</v>
      </c>
      <c r="S232" s="195" t="s">
        <v>164</v>
      </c>
      <c r="T232" s="196" t="s">
        <v>165</v>
      </c>
      <c r="U232" s="664" t="s">
        <v>166</v>
      </c>
      <c r="V232" s="195" t="s">
        <v>164</v>
      </c>
      <c r="W232" s="196" t="s">
        <v>165</v>
      </c>
      <c r="X232" s="664" t="s">
        <v>166</v>
      </c>
      <c r="Y232" s="622"/>
      <c r="Z232" s="622"/>
    </row>
    <row r="233" spans="1:26" s="24" customFormat="1" ht="20.25" customHeight="1" outlineLevel="1" thickBot="1" x14ac:dyDescent="0.4">
      <c r="A233" s="414"/>
      <c r="B233" s="46"/>
      <c r="C233" s="674"/>
      <c r="D233" s="675"/>
      <c r="E233" s="676"/>
      <c r="F233" s="623"/>
      <c r="G233" s="289" t="s">
        <v>167</v>
      </c>
      <c r="H233" s="289" t="s">
        <v>167</v>
      </c>
      <c r="I233" s="622"/>
      <c r="J233" s="289" t="s">
        <v>167</v>
      </c>
      <c r="K233" s="289" t="str">
        <f>IF(INDEX('Reference Data'!$G$5:$G$18,MATCH('Reference Data'!$C$4,'Reference Data'!$F$5:$F$21,0),1)&gt;=K$22,"Actual","Forecast")</f>
        <v>Actual</v>
      </c>
      <c r="L233" s="622"/>
      <c r="M233" s="289" t="str">
        <f>IF(INDEX('Reference Data'!$G$5:$G$18,MATCH('Reference Data'!$C$4,'Reference Data'!$F$5:$F$21,0),1)&gt;=M$22,"Actual","Forecast")</f>
        <v>Actual</v>
      </c>
      <c r="N233" s="289" t="str">
        <f>IF(INDEX('Reference Data'!$G$5:$G$18,MATCH('Reference Data'!$C$4,'Reference Data'!$F$5:$F$21,0),1)&gt;=N$22,"Actual","Forecast")</f>
        <v>Actual</v>
      </c>
      <c r="O233" s="622"/>
      <c r="P233" s="289" t="str">
        <f>IF(INDEX('Reference Data'!$G$5:$G$18,MATCH('Reference Data'!$C$4,'Reference Data'!$F$5:$F$21,0),1)&gt;=P$22,"Actual","Forecast")</f>
        <v>Actual</v>
      </c>
      <c r="Q233" s="289" t="str">
        <f>IF(INDEX('Reference Data'!$G$5:$G$18,MATCH('Reference Data'!$C$4,'Reference Data'!$F$5:$F$21,0),1)&gt;=Q$22,"Actual","Forecast")</f>
        <v>Forecast</v>
      </c>
      <c r="R233" s="622"/>
      <c r="S233" s="289" t="str">
        <f>IF(INDEX('Reference Data'!$G$5:$G$18,MATCH('Reference Data'!$C$4,'Reference Data'!$F$5:$F$21,0),1)&gt;=S$22,"Actual","Forecast")</f>
        <v>Forecast</v>
      </c>
      <c r="T233" s="289" t="str">
        <f>IF(INDEX('Reference Data'!$G$5:$G$18,MATCH('Reference Data'!$C$4,'Reference Data'!$F$5:$F$21,0),1)&gt;=T$22,"Actual","Forecast")</f>
        <v>Forecast</v>
      </c>
      <c r="U233" s="622"/>
      <c r="V233" s="289" t="str">
        <f>IF(INDEX('Reference Data'!$G$5:$G$18,MATCH('Reference Data'!$C$4,'Reference Data'!$F$5:$F$21,0),1)&gt;=V$22,"Actual","Forecast")</f>
        <v>Forecast</v>
      </c>
      <c r="W233" s="289" t="str">
        <f>IF(INDEX('Reference Data'!$G$5:$G$18,MATCH('Reference Data'!$C$4,'Reference Data'!$F$5:$F$21,0),1)&gt;=W$22,"Actual","Forecast")</f>
        <v>Forecast</v>
      </c>
      <c r="X233" s="622"/>
      <c r="Y233" s="622"/>
      <c r="Z233" s="622"/>
    </row>
    <row r="234" spans="1:26" ht="14.9" customHeight="1" outlineLevel="1" x14ac:dyDescent="0.3">
      <c r="A234" s="414"/>
      <c r="B234" s="77"/>
      <c r="C234" s="627" t="s">
        <v>173</v>
      </c>
      <c r="D234" s="628"/>
      <c r="E234" s="629"/>
      <c r="F234" s="420"/>
      <c r="G234" s="384"/>
      <c r="H234" s="384"/>
      <c r="I234" s="372">
        <f>SUM(G234:H234)</f>
        <v>0</v>
      </c>
      <c r="J234" s="384"/>
      <c r="K234" s="384"/>
      <c r="L234" s="372">
        <f>SUM(J234:K234)</f>
        <v>0</v>
      </c>
      <c r="M234" s="384"/>
      <c r="N234" s="384"/>
      <c r="O234" s="372">
        <f>SUM(M234:N234)</f>
        <v>0</v>
      </c>
      <c r="P234" s="384"/>
      <c r="Q234" s="387"/>
      <c r="R234" s="372">
        <f>SUM(P234:Q234)</f>
        <v>0</v>
      </c>
      <c r="S234" s="384"/>
      <c r="T234" s="384"/>
      <c r="U234" s="372">
        <f>SUM(S234:T234)</f>
        <v>0</v>
      </c>
      <c r="V234" s="384"/>
      <c r="W234" s="384"/>
      <c r="X234" s="372">
        <f>SUM(V234:W234)</f>
        <v>0</v>
      </c>
      <c r="Y234" s="420"/>
      <c r="Z234" s="415">
        <f>SUM(O234,L234,I234,F234)+R234+U234+X234+Y234</f>
        <v>0</v>
      </c>
    </row>
    <row r="235" spans="1:26" ht="15.75" customHeight="1" outlineLevel="1" x14ac:dyDescent="0.3">
      <c r="A235" s="414"/>
      <c r="B235" s="77"/>
      <c r="C235" s="624" t="s">
        <v>174</v>
      </c>
      <c r="D235" s="625"/>
      <c r="E235" s="626"/>
      <c r="F235" s="422"/>
      <c r="G235" s="385"/>
      <c r="H235" s="385"/>
      <c r="I235" s="373">
        <f>SUM(G235:H235)</f>
        <v>0</v>
      </c>
      <c r="J235" s="385"/>
      <c r="K235" s="385"/>
      <c r="L235" s="373">
        <f>SUM(J235:K235)</f>
        <v>0</v>
      </c>
      <c r="M235" s="385"/>
      <c r="N235" s="385"/>
      <c r="O235" s="373">
        <f>SUM(M235:N235)</f>
        <v>0</v>
      </c>
      <c r="P235" s="385"/>
      <c r="Q235" s="388"/>
      <c r="R235" s="373">
        <f>SUM(P235:Q235)</f>
        <v>0</v>
      </c>
      <c r="S235" s="385"/>
      <c r="T235" s="385"/>
      <c r="U235" s="373">
        <f>SUM(S235:T235)</f>
        <v>0</v>
      </c>
      <c r="V235" s="385"/>
      <c r="W235" s="385"/>
      <c r="X235" s="373">
        <f>SUM(V235:W235)</f>
        <v>0</v>
      </c>
      <c r="Y235" s="422"/>
      <c r="Z235" s="377">
        <f>SUM(O235,L235,I235,F235)+R235+U235+X235+Y235</f>
        <v>0</v>
      </c>
    </row>
    <row r="236" spans="1:26" ht="15.75" customHeight="1" outlineLevel="1" x14ac:dyDescent="0.3">
      <c r="A236" s="414"/>
      <c r="B236" s="46"/>
      <c r="C236" s="630" t="s">
        <v>175</v>
      </c>
      <c r="D236" s="631"/>
      <c r="E236" s="632"/>
      <c r="F236" s="422"/>
      <c r="G236" s="385"/>
      <c r="H236" s="385"/>
      <c r="I236" s="373">
        <f>SUM(G236:H236)</f>
        <v>0</v>
      </c>
      <c r="J236" s="385"/>
      <c r="K236" s="385"/>
      <c r="L236" s="373">
        <f>SUM(J236:K236)</f>
        <v>0</v>
      </c>
      <c r="M236" s="385"/>
      <c r="N236" s="385"/>
      <c r="O236" s="373">
        <f>SUM(M236:N236)</f>
        <v>0</v>
      </c>
      <c r="P236" s="385"/>
      <c r="Q236" s="388"/>
      <c r="R236" s="373">
        <f>SUM(P236:Q236)</f>
        <v>0</v>
      </c>
      <c r="S236" s="385"/>
      <c r="T236" s="385"/>
      <c r="U236" s="373">
        <f>SUM(S236:T236)</f>
        <v>0</v>
      </c>
      <c r="V236" s="385"/>
      <c r="W236" s="385"/>
      <c r="X236" s="373">
        <f>SUM(V236:W236)</f>
        <v>0</v>
      </c>
      <c r="Y236" s="422"/>
      <c r="Z236" s="377">
        <f>SUM(O236,L236,I236,F236)+R236+U236+X236+Y236</f>
        <v>0</v>
      </c>
    </row>
    <row r="237" spans="1:26" ht="15.75" customHeight="1" outlineLevel="1" x14ac:dyDescent="0.3">
      <c r="A237" s="414"/>
      <c r="B237" s="46"/>
      <c r="C237" s="639" t="s">
        <v>176</v>
      </c>
      <c r="D237" s="640"/>
      <c r="E237" s="641"/>
      <c r="F237" s="386">
        <f t="shared" ref="F237:Z237" si="35">F234+F235</f>
        <v>0</v>
      </c>
      <c r="G237" s="386">
        <f t="shared" si="35"/>
        <v>0</v>
      </c>
      <c r="H237" s="386">
        <f t="shared" si="35"/>
        <v>0</v>
      </c>
      <c r="I237" s="386">
        <f t="shared" si="35"/>
        <v>0</v>
      </c>
      <c r="J237" s="386">
        <f t="shared" si="35"/>
        <v>0</v>
      </c>
      <c r="K237" s="386">
        <f t="shared" si="35"/>
        <v>0</v>
      </c>
      <c r="L237" s="386">
        <f t="shared" si="35"/>
        <v>0</v>
      </c>
      <c r="M237" s="386">
        <f t="shared" si="35"/>
        <v>0</v>
      </c>
      <c r="N237" s="386">
        <f t="shared" si="35"/>
        <v>0</v>
      </c>
      <c r="O237" s="386">
        <f t="shared" si="35"/>
        <v>0</v>
      </c>
      <c r="P237" s="386">
        <f t="shared" si="35"/>
        <v>0</v>
      </c>
      <c r="Q237" s="389">
        <f t="shared" si="35"/>
        <v>0</v>
      </c>
      <c r="R237" s="386">
        <f t="shared" si="35"/>
        <v>0</v>
      </c>
      <c r="S237" s="386">
        <f t="shared" si="35"/>
        <v>0</v>
      </c>
      <c r="T237" s="386">
        <f t="shared" si="35"/>
        <v>0</v>
      </c>
      <c r="U237" s="386">
        <f t="shared" si="35"/>
        <v>0</v>
      </c>
      <c r="V237" s="386">
        <f t="shared" si="35"/>
        <v>0</v>
      </c>
      <c r="W237" s="386">
        <f t="shared" si="35"/>
        <v>0</v>
      </c>
      <c r="X237" s="386">
        <f t="shared" si="35"/>
        <v>0</v>
      </c>
      <c r="Y237" s="386">
        <f t="shared" si="35"/>
        <v>0</v>
      </c>
      <c r="Z237" s="377">
        <f t="shared" si="35"/>
        <v>0</v>
      </c>
    </row>
    <row r="238" spans="1:26" ht="15.75" customHeight="1" outlineLevel="1" x14ac:dyDescent="0.3">
      <c r="A238" s="414"/>
      <c r="B238" s="46"/>
      <c r="C238" s="636" t="s">
        <v>177</v>
      </c>
      <c r="D238" s="637"/>
      <c r="E238" s="638"/>
      <c r="F238" s="422"/>
      <c r="G238" s="385"/>
      <c r="H238" s="385"/>
      <c r="I238" s="373">
        <f>SUM(G238:H238)</f>
        <v>0</v>
      </c>
      <c r="J238" s="385"/>
      <c r="K238" s="385"/>
      <c r="L238" s="373">
        <f>SUM(J238:K238)</f>
        <v>0</v>
      </c>
      <c r="M238" s="385"/>
      <c r="N238" s="385"/>
      <c r="O238" s="373">
        <f>SUM(M238:N238)</f>
        <v>0</v>
      </c>
      <c r="P238" s="385"/>
      <c r="Q238" s="388"/>
      <c r="R238" s="373">
        <f>SUM(P238:Q238)</f>
        <v>0</v>
      </c>
      <c r="S238" s="385"/>
      <c r="T238" s="385"/>
      <c r="U238" s="373">
        <f>SUM(S238:T238)</f>
        <v>0</v>
      </c>
      <c r="V238" s="385"/>
      <c r="W238" s="385"/>
      <c r="X238" s="373">
        <f>SUM(V238:W238)</f>
        <v>0</v>
      </c>
      <c r="Y238" s="422"/>
      <c r="Z238" s="377">
        <f>SUM(O238,L238,I238,F238)+R238+U238+X238+Y238</f>
        <v>0</v>
      </c>
    </row>
    <row r="239" spans="1:26" ht="15.75" customHeight="1" outlineLevel="1" x14ac:dyDescent="0.3">
      <c r="A239" s="414"/>
      <c r="B239" s="46"/>
      <c r="C239" s="630" t="s">
        <v>178</v>
      </c>
      <c r="D239" s="631"/>
      <c r="E239" s="632"/>
      <c r="F239" s="422"/>
      <c r="G239" s="385"/>
      <c r="H239" s="385"/>
      <c r="I239" s="373">
        <f>SUM(G239:H239)</f>
        <v>0</v>
      </c>
      <c r="J239" s="385"/>
      <c r="K239" s="385"/>
      <c r="L239" s="373">
        <f>SUM(J239:K239)</f>
        <v>0</v>
      </c>
      <c r="M239" s="385"/>
      <c r="N239" s="385"/>
      <c r="O239" s="373">
        <f>SUM(M239:N239)</f>
        <v>0</v>
      </c>
      <c r="P239" s="385"/>
      <c r="Q239" s="388"/>
      <c r="R239" s="373">
        <f>SUM(P239:Q239)</f>
        <v>0</v>
      </c>
      <c r="S239" s="385"/>
      <c r="T239" s="385"/>
      <c r="U239" s="373">
        <f>SUM(S239:T239)</f>
        <v>0</v>
      </c>
      <c r="V239" s="385"/>
      <c r="W239" s="385"/>
      <c r="X239" s="373">
        <f>SUM(V239:W239)</f>
        <v>0</v>
      </c>
      <c r="Y239" s="422"/>
      <c r="Z239" s="377">
        <f>SUM(O239,L239,I239,F239)+R239+U239+X239+Y239</f>
        <v>0</v>
      </c>
    </row>
    <row r="240" spans="1:26" ht="15.75" customHeight="1" outlineLevel="1" thickBot="1" x14ac:dyDescent="0.35">
      <c r="A240" s="414"/>
      <c r="B240" s="46"/>
      <c r="C240" s="645" t="s">
        <v>179</v>
      </c>
      <c r="D240" s="646"/>
      <c r="E240" s="647"/>
      <c r="F240" s="390">
        <f t="shared" ref="F240:Y240" si="36">F238</f>
        <v>0</v>
      </c>
      <c r="G240" s="390">
        <f t="shared" si="36"/>
        <v>0</v>
      </c>
      <c r="H240" s="390">
        <f t="shared" si="36"/>
        <v>0</v>
      </c>
      <c r="I240" s="390">
        <f t="shared" si="36"/>
        <v>0</v>
      </c>
      <c r="J240" s="390">
        <f t="shared" si="36"/>
        <v>0</v>
      </c>
      <c r="K240" s="390">
        <f t="shared" si="36"/>
        <v>0</v>
      </c>
      <c r="L240" s="390">
        <f t="shared" si="36"/>
        <v>0</v>
      </c>
      <c r="M240" s="390">
        <f t="shared" si="36"/>
        <v>0</v>
      </c>
      <c r="N240" s="390">
        <f t="shared" si="36"/>
        <v>0</v>
      </c>
      <c r="O240" s="390">
        <f t="shared" si="36"/>
        <v>0</v>
      </c>
      <c r="P240" s="390">
        <f t="shared" si="36"/>
        <v>0</v>
      </c>
      <c r="Q240" s="391">
        <f t="shared" si="36"/>
        <v>0</v>
      </c>
      <c r="R240" s="390">
        <f t="shared" si="36"/>
        <v>0</v>
      </c>
      <c r="S240" s="390">
        <f t="shared" si="36"/>
        <v>0</v>
      </c>
      <c r="T240" s="390">
        <f t="shared" si="36"/>
        <v>0</v>
      </c>
      <c r="U240" s="390">
        <f t="shared" si="36"/>
        <v>0</v>
      </c>
      <c r="V240" s="390">
        <f t="shared" si="36"/>
        <v>0</v>
      </c>
      <c r="W240" s="390">
        <f t="shared" si="36"/>
        <v>0</v>
      </c>
      <c r="X240" s="390">
        <f t="shared" si="36"/>
        <v>0</v>
      </c>
      <c r="Y240" s="390">
        <f t="shared" si="36"/>
        <v>0</v>
      </c>
      <c r="Z240" s="381">
        <f>SUM(O240,L240,I240,F240)+R240+U240+X240+Y240</f>
        <v>0</v>
      </c>
    </row>
    <row r="241" spans="1:26" ht="16" outlineLevel="1" thickBot="1" x14ac:dyDescent="0.35">
      <c r="A241" s="414"/>
      <c r="B241" s="46"/>
      <c r="C241" s="642" t="s">
        <v>163</v>
      </c>
      <c r="D241" s="643"/>
      <c r="E241" s="644"/>
      <c r="F241" s="382">
        <f t="shared" ref="F241:Y241" si="37">F237+F240</f>
        <v>0</v>
      </c>
      <c r="G241" s="382">
        <f t="shared" si="37"/>
        <v>0</v>
      </c>
      <c r="H241" s="382">
        <f t="shared" si="37"/>
        <v>0</v>
      </c>
      <c r="I241" s="382">
        <f t="shared" si="37"/>
        <v>0</v>
      </c>
      <c r="J241" s="382">
        <f t="shared" si="37"/>
        <v>0</v>
      </c>
      <c r="K241" s="382">
        <f t="shared" si="37"/>
        <v>0</v>
      </c>
      <c r="L241" s="382">
        <f t="shared" si="37"/>
        <v>0</v>
      </c>
      <c r="M241" s="382">
        <f t="shared" si="37"/>
        <v>0</v>
      </c>
      <c r="N241" s="382">
        <f t="shared" si="37"/>
        <v>0</v>
      </c>
      <c r="O241" s="382">
        <f t="shared" si="37"/>
        <v>0</v>
      </c>
      <c r="P241" s="382">
        <f t="shared" si="37"/>
        <v>0</v>
      </c>
      <c r="Q241" s="392">
        <f t="shared" si="37"/>
        <v>0</v>
      </c>
      <c r="R241" s="382">
        <f t="shared" si="37"/>
        <v>0</v>
      </c>
      <c r="S241" s="382">
        <f t="shared" si="37"/>
        <v>0</v>
      </c>
      <c r="T241" s="382">
        <f t="shared" si="37"/>
        <v>0</v>
      </c>
      <c r="U241" s="382">
        <f t="shared" si="37"/>
        <v>0</v>
      </c>
      <c r="V241" s="382">
        <f t="shared" si="37"/>
        <v>0</v>
      </c>
      <c r="W241" s="382">
        <f t="shared" si="37"/>
        <v>0</v>
      </c>
      <c r="X241" s="382">
        <f t="shared" si="37"/>
        <v>0</v>
      </c>
      <c r="Y241" s="382">
        <f t="shared" si="37"/>
        <v>0</v>
      </c>
      <c r="Z241" s="323">
        <f>SUM(O241,L241,I241,F241)+R241+U241+X241+Y241</f>
        <v>0</v>
      </c>
    </row>
    <row r="242" spans="1:26" ht="15.75" customHeight="1" outlineLevel="1" thickBot="1" x14ac:dyDescent="0.35">
      <c r="C242" s="21"/>
      <c r="D242" s="21"/>
      <c r="E242" s="21"/>
      <c r="F242" s="23"/>
      <c r="G242" s="22"/>
      <c r="H242" s="22"/>
      <c r="I242" s="26"/>
      <c r="J242" s="22"/>
      <c r="K242" s="22"/>
      <c r="L242" s="23"/>
      <c r="M242" s="22"/>
      <c r="N242" s="22"/>
    </row>
    <row r="243" spans="1:26" ht="21.65" customHeight="1" outlineLevel="1" x14ac:dyDescent="0.3">
      <c r="A243" s="414"/>
      <c r="B243" s="38"/>
      <c r="C243" s="648" t="s">
        <v>180</v>
      </c>
      <c r="D243" s="649"/>
      <c r="E243" s="650"/>
      <c r="F243" s="621" t="s">
        <v>155</v>
      </c>
      <c r="G243" s="658" t="str">
        <f>G231</f>
        <v>Financial Year 2020/21 (£s)</v>
      </c>
      <c r="H243" s="659"/>
      <c r="I243" s="660"/>
      <c r="J243" s="658" t="str">
        <f>J231</f>
        <v>Financial Year 2021/22 (£s)</v>
      </c>
      <c r="K243" s="659"/>
      <c r="L243" s="660"/>
      <c r="M243" s="658" t="str">
        <f>M231</f>
        <v>Financial Year 2022/23 (£s)</v>
      </c>
      <c r="N243" s="659"/>
      <c r="O243" s="660"/>
      <c r="P243" s="658" t="str">
        <f>P231</f>
        <v>Financial Year 2023/24 (£s)</v>
      </c>
      <c r="Q243" s="659"/>
      <c r="R243" s="660"/>
      <c r="S243" s="658" t="str">
        <f>S231</f>
        <v>Financial Year 2024/25 (£s)</v>
      </c>
      <c r="T243" s="659"/>
      <c r="U243" s="661"/>
      <c r="V243" s="658" t="str">
        <f>V231</f>
        <v>Financial Year 2025/26 (£s)</v>
      </c>
      <c r="W243" s="659"/>
      <c r="X243" s="660"/>
      <c r="Y243" s="621" t="s">
        <v>172</v>
      </c>
      <c r="Z243" s="621" t="s">
        <v>163</v>
      </c>
    </row>
    <row r="244" spans="1:26" ht="22.5" customHeight="1" outlineLevel="1" x14ac:dyDescent="0.3">
      <c r="A244" s="414"/>
      <c r="B244" s="38"/>
      <c r="C244" s="662" t="s">
        <v>181</v>
      </c>
      <c r="D244" s="662" t="s">
        <v>188</v>
      </c>
      <c r="E244" s="662" t="s">
        <v>183</v>
      </c>
      <c r="F244" s="622"/>
      <c r="G244" s="195" t="s">
        <v>164</v>
      </c>
      <c r="H244" s="196" t="s">
        <v>165</v>
      </c>
      <c r="I244" s="664" t="s">
        <v>166</v>
      </c>
      <c r="J244" s="195" t="s">
        <v>164</v>
      </c>
      <c r="K244" s="196" t="s">
        <v>165</v>
      </c>
      <c r="L244" s="664" t="s">
        <v>166</v>
      </c>
      <c r="M244" s="195" t="s">
        <v>164</v>
      </c>
      <c r="N244" s="196" t="s">
        <v>165</v>
      </c>
      <c r="O244" s="664" t="s">
        <v>166</v>
      </c>
      <c r="P244" s="195" t="s">
        <v>164</v>
      </c>
      <c r="Q244" s="196" t="s">
        <v>165</v>
      </c>
      <c r="R244" s="664" t="s">
        <v>166</v>
      </c>
      <c r="S244" s="195" t="s">
        <v>164</v>
      </c>
      <c r="T244" s="196" t="s">
        <v>165</v>
      </c>
      <c r="U244" s="664" t="s">
        <v>166</v>
      </c>
      <c r="V244" s="195" t="s">
        <v>164</v>
      </c>
      <c r="W244" s="196" t="s">
        <v>165</v>
      </c>
      <c r="X244" s="664" t="s">
        <v>166</v>
      </c>
      <c r="Y244" s="622"/>
      <c r="Z244" s="622"/>
    </row>
    <row r="245" spans="1:26" ht="22.5" customHeight="1" outlineLevel="1" x14ac:dyDescent="0.3">
      <c r="A245" s="414"/>
      <c r="B245" s="38"/>
      <c r="C245" s="663"/>
      <c r="D245" s="663"/>
      <c r="E245" s="663"/>
      <c r="F245" s="623"/>
      <c r="G245" s="289" t="s">
        <v>167</v>
      </c>
      <c r="H245" s="289" t="s">
        <v>167</v>
      </c>
      <c r="I245" s="622"/>
      <c r="J245" s="289" t="s">
        <v>167</v>
      </c>
      <c r="K245" s="289" t="str">
        <f>IF(INDEX('Reference Data'!$G$5:$G$18,MATCH('Reference Data'!$C$4,'Reference Data'!$F$5:$F$21,0),1)&gt;=K$22,"Actual","Forecast")</f>
        <v>Actual</v>
      </c>
      <c r="L245" s="622"/>
      <c r="M245" s="289" t="str">
        <f>IF(INDEX('Reference Data'!$G$5:$G$18,MATCH('Reference Data'!$C$4,'Reference Data'!$F$5:$F$21,0),1)&gt;=M$22,"Actual","Forecast")</f>
        <v>Actual</v>
      </c>
      <c r="N245" s="289" t="str">
        <f>IF(INDEX('Reference Data'!$G$5:$G$18,MATCH('Reference Data'!$C$4,'Reference Data'!$F$5:$F$21,0),1)&gt;=N$22,"Actual","Forecast")</f>
        <v>Actual</v>
      </c>
      <c r="O245" s="622"/>
      <c r="P245" s="289" t="str">
        <f>IF(INDEX('Reference Data'!$G$5:$G$18,MATCH('Reference Data'!$C$4,'Reference Data'!$F$5:$F$21,0),1)&gt;=P$22,"Actual","Forecast")</f>
        <v>Actual</v>
      </c>
      <c r="Q245" s="289" t="str">
        <f>IF(INDEX('Reference Data'!$G$5:$G$18,MATCH('Reference Data'!$C$4,'Reference Data'!$F$5:$F$21,0),1)&gt;=Q$22,"Actual","Forecast")</f>
        <v>Forecast</v>
      </c>
      <c r="R245" s="622"/>
      <c r="S245" s="289" t="str">
        <f>IF(INDEX('Reference Data'!$G$5:$G$18,MATCH('Reference Data'!$C$4,'Reference Data'!$F$5:$F$21,0),1)&gt;=S$22,"Actual","Forecast")</f>
        <v>Forecast</v>
      </c>
      <c r="T245" s="289" t="str">
        <f>IF(INDEX('Reference Data'!$G$5:$G$18,MATCH('Reference Data'!$C$4,'Reference Data'!$F$5:$F$21,0),1)&gt;=T$22,"Actual","Forecast")</f>
        <v>Forecast</v>
      </c>
      <c r="U245" s="622"/>
      <c r="V245" s="289" t="str">
        <f>IF(INDEX('Reference Data'!$G$5:$G$18,MATCH('Reference Data'!$C$4,'Reference Data'!$F$5:$F$21,0),1)&gt;=V$22,"Actual","Forecast")</f>
        <v>Forecast</v>
      </c>
      <c r="W245" s="289" t="str">
        <f>IF(INDEX('Reference Data'!$G$5:$G$18,MATCH('Reference Data'!$C$4,'Reference Data'!$F$5:$F$21,0),1)&gt;=W$22,"Actual","Forecast")</f>
        <v>Forecast</v>
      </c>
      <c r="X245" s="622"/>
      <c r="Y245" s="622"/>
      <c r="Z245" s="622"/>
    </row>
    <row r="246" spans="1:26" ht="15.5" outlineLevel="1" x14ac:dyDescent="0.3">
      <c r="A246" s="414"/>
      <c r="B246" s="38">
        <f>IF(C246="",IF((Z246=0),0,1),IF(AND((COUNTBLANK(D246:E246))=0,Z246&gt;0), 0,1))</f>
        <v>0</v>
      </c>
      <c r="C246" s="393"/>
      <c r="D246" s="393"/>
      <c r="E246" s="394"/>
      <c r="F246" s="401"/>
      <c r="G246" s="396"/>
      <c r="H246" s="396"/>
      <c r="I246" s="310">
        <f>SUM(G246:H246)</f>
        <v>0</v>
      </c>
      <c r="J246" s="396"/>
      <c r="K246" s="396"/>
      <c r="L246" s="310">
        <f>SUM(J246:K246)</f>
        <v>0</v>
      </c>
      <c r="M246" s="396"/>
      <c r="N246" s="396"/>
      <c r="O246" s="310">
        <f>SUM(M246:N246)</f>
        <v>0</v>
      </c>
      <c r="P246" s="396"/>
      <c r="Q246" s="399"/>
      <c r="R246" s="310">
        <f>SUM(P246:Q246)</f>
        <v>0</v>
      </c>
      <c r="S246" s="396"/>
      <c r="T246" s="396"/>
      <c r="U246" s="310">
        <f>SUM(S246:T246)</f>
        <v>0</v>
      </c>
      <c r="V246" s="396"/>
      <c r="W246" s="396"/>
      <c r="X246" s="310">
        <f>SUM(V246:W246)</f>
        <v>0</v>
      </c>
      <c r="Y246" s="401"/>
      <c r="Z246" s="416">
        <f>SUM(O246,L246,I246,F246,R246,U246,X246,Y246)</f>
        <v>0</v>
      </c>
    </row>
    <row r="247" spans="1:26" ht="15.5" outlineLevel="1" x14ac:dyDescent="0.3">
      <c r="A247" s="414"/>
      <c r="B247" s="38">
        <f>IF(C247="",IF((Z247=0),0,1),IF(AND((COUNTBLANK(D247:E247))=0,Z247&gt;0), 0,1))</f>
        <v>0</v>
      </c>
      <c r="C247" s="311"/>
      <c r="D247" s="311"/>
      <c r="E247" s="395"/>
      <c r="F247" s="402"/>
      <c r="G247" s="397"/>
      <c r="H247" s="397"/>
      <c r="I247" s="398">
        <f>SUM(G247:H247)</f>
        <v>0</v>
      </c>
      <c r="J247" s="397"/>
      <c r="K247" s="397"/>
      <c r="L247" s="398">
        <f>SUM(J247:K247)</f>
        <v>0</v>
      </c>
      <c r="M247" s="397"/>
      <c r="N247" s="397"/>
      <c r="O247" s="398">
        <f>SUM(M247:N247)</f>
        <v>0</v>
      </c>
      <c r="P247" s="397"/>
      <c r="Q247" s="400"/>
      <c r="R247" s="398">
        <f>SUM(P247:Q247)</f>
        <v>0</v>
      </c>
      <c r="S247" s="397"/>
      <c r="T247" s="397"/>
      <c r="U247" s="398">
        <f>SUM(S247:T247)</f>
        <v>0</v>
      </c>
      <c r="V247" s="397"/>
      <c r="W247" s="397"/>
      <c r="X247" s="398">
        <f>SUM(V247:W247)</f>
        <v>0</v>
      </c>
      <c r="Y247" s="402"/>
      <c r="Z247" s="409">
        <f>SUM(O247,L247,I247,F247,R247,U247,X247,Y247)</f>
        <v>0</v>
      </c>
    </row>
    <row r="248" spans="1:26" ht="15.5" outlineLevel="1" x14ac:dyDescent="0.3">
      <c r="A248" s="414"/>
      <c r="B248" s="38">
        <f>IF(C248="",IF((Z248=0),0,1),IF(AND((COUNTBLANK(D248:E248))=0,Z248&gt;0), 0,1))</f>
        <v>0</v>
      </c>
      <c r="C248" s="311"/>
      <c r="D248" s="311"/>
      <c r="E248" s="395"/>
      <c r="F248" s="402"/>
      <c r="G248" s="397"/>
      <c r="H248" s="397"/>
      <c r="I248" s="398">
        <f>SUM(G248:H248)</f>
        <v>0</v>
      </c>
      <c r="J248" s="397"/>
      <c r="K248" s="397"/>
      <c r="L248" s="398">
        <f>SUM(J248:K248)</f>
        <v>0</v>
      </c>
      <c r="M248" s="397"/>
      <c r="N248" s="397"/>
      <c r="O248" s="398">
        <f>SUM(M248:N248)</f>
        <v>0</v>
      </c>
      <c r="P248" s="397"/>
      <c r="Q248" s="400"/>
      <c r="R248" s="398">
        <f>SUM(P248:Q248)</f>
        <v>0</v>
      </c>
      <c r="S248" s="397"/>
      <c r="T248" s="397"/>
      <c r="U248" s="398">
        <f>SUM(S248:T248)</f>
        <v>0</v>
      </c>
      <c r="V248" s="397"/>
      <c r="W248" s="397"/>
      <c r="X248" s="398">
        <f>SUM(V248:W248)</f>
        <v>0</v>
      </c>
      <c r="Y248" s="402"/>
      <c r="Z248" s="409">
        <f>SUM(O248,L248,I248,F248,R248,U248,X248,Y248)</f>
        <v>0</v>
      </c>
    </row>
    <row r="249" spans="1:26" ht="15.5" outlineLevel="1" x14ac:dyDescent="0.3">
      <c r="A249" s="414"/>
      <c r="B249" s="38">
        <f>IF(C249="",IF((Z249=0),0,1),IF(AND((COUNTBLANK(D249:E249))=0,Z249&gt;0), 0,1))</f>
        <v>0</v>
      </c>
      <c r="C249" s="311"/>
      <c r="D249" s="311"/>
      <c r="E249" s="395"/>
      <c r="F249" s="402"/>
      <c r="G249" s="397"/>
      <c r="H249" s="397"/>
      <c r="I249" s="398">
        <f>SUM(G249:H249)</f>
        <v>0</v>
      </c>
      <c r="J249" s="397"/>
      <c r="K249" s="397"/>
      <c r="L249" s="398">
        <f>SUM(J249:K249)</f>
        <v>0</v>
      </c>
      <c r="M249" s="397"/>
      <c r="N249" s="397"/>
      <c r="O249" s="398">
        <f>SUM(M249:N249)</f>
        <v>0</v>
      </c>
      <c r="P249" s="397"/>
      <c r="Q249" s="400"/>
      <c r="R249" s="398">
        <f>SUM(P249:Q249)</f>
        <v>0</v>
      </c>
      <c r="S249" s="397"/>
      <c r="T249" s="397"/>
      <c r="U249" s="398">
        <f>SUM(S249:T249)</f>
        <v>0</v>
      </c>
      <c r="V249" s="397"/>
      <c r="W249" s="397"/>
      <c r="X249" s="398">
        <f>SUM(V249:W249)</f>
        <v>0</v>
      </c>
      <c r="Y249" s="402"/>
      <c r="Z249" s="409">
        <f>SUM(O249,L249,I249,F249,R249,U249,X249,Y249)</f>
        <v>0</v>
      </c>
    </row>
    <row r="250" spans="1:26" ht="16" outlineLevel="1" thickBot="1" x14ac:dyDescent="0.35">
      <c r="A250" s="414"/>
      <c r="B250" s="38">
        <f>IF(C250="",IF((Z250=0),0,1),IF(AND((COUNTBLANK(D250:E250))=0,Z250&gt;0), 0,1))</f>
        <v>0</v>
      </c>
      <c r="C250" s="403"/>
      <c r="D250" s="403"/>
      <c r="E250" s="404"/>
      <c r="F250" s="408"/>
      <c r="G250" s="405"/>
      <c r="H250" s="405"/>
      <c r="I250" s="406">
        <f>SUM(G250:H250)</f>
        <v>0</v>
      </c>
      <c r="J250" s="405"/>
      <c r="K250" s="405"/>
      <c r="L250" s="406">
        <f>SUM(J250:K250)</f>
        <v>0</v>
      </c>
      <c r="M250" s="405"/>
      <c r="N250" s="405"/>
      <c r="O250" s="406">
        <f>SUM(M250:N250)</f>
        <v>0</v>
      </c>
      <c r="P250" s="405"/>
      <c r="Q250" s="407"/>
      <c r="R250" s="406">
        <f>SUM(P250:Q250)</f>
        <v>0</v>
      </c>
      <c r="S250" s="405"/>
      <c r="T250" s="405"/>
      <c r="U250" s="406">
        <f>SUM(S250:T250)</f>
        <v>0</v>
      </c>
      <c r="V250" s="405"/>
      <c r="W250" s="405"/>
      <c r="X250" s="406">
        <f>SUM(V250:W250)</f>
        <v>0</v>
      </c>
      <c r="Y250" s="408"/>
      <c r="Z250" s="417">
        <f>SUM(O250,L250,I250,F250,R250,U250,X250,Y250)</f>
        <v>0</v>
      </c>
    </row>
    <row r="251" spans="1:26" ht="16" outlineLevel="1" thickBot="1" x14ac:dyDescent="0.35">
      <c r="A251" s="414"/>
      <c r="B251" s="46"/>
      <c r="C251" s="642" t="s">
        <v>184</v>
      </c>
      <c r="D251" s="643"/>
      <c r="E251" s="651"/>
      <c r="F251" s="312">
        <f t="shared" ref="F251:Z251" si="38">SUM(F246:F250)</f>
        <v>0</v>
      </c>
      <c r="G251" s="312">
        <f t="shared" si="38"/>
        <v>0</v>
      </c>
      <c r="H251" s="312">
        <f t="shared" si="38"/>
        <v>0</v>
      </c>
      <c r="I251" s="312">
        <f t="shared" si="38"/>
        <v>0</v>
      </c>
      <c r="J251" s="312">
        <f t="shared" si="38"/>
        <v>0</v>
      </c>
      <c r="K251" s="312">
        <f t="shared" si="38"/>
        <v>0</v>
      </c>
      <c r="L251" s="312">
        <f t="shared" si="38"/>
        <v>0</v>
      </c>
      <c r="M251" s="312">
        <f t="shared" si="38"/>
        <v>0</v>
      </c>
      <c r="N251" s="312">
        <f t="shared" si="38"/>
        <v>0</v>
      </c>
      <c r="O251" s="312">
        <f t="shared" si="38"/>
        <v>0</v>
      </c>
      <c r="P251" s="312">
        <f t="shared" si="38"/>
        <v>0</v>
      </c>
      <c r="Q251" s="312">
        <f t="shared" si="38"/>
        <v>0</v>
      </c>
      <c r="R251" s="312">
        <f t="shared" si="38"/>
        <v>0</v>
      </c>
      <c r="S251" s="312">
        <f t="shared" si="38"/>
        <v>0</v>
      </c>
      <c r="T251" s="312">
        <f t="shared" si="38"/>
        <v>0</v>
      </c>
      <c r="U251" s="312">
        <f t="shared" si="38"/>
        <v>0</v>
      </c>
      <c r="V251" s="312">
        <f t="shared" si="38"/>
        <v>0</v>
      </c>
      <c r="W251" s="312">
        <f t="shared" si="38"/>
        <v>0</v>
      </c>
      <c r="X251" s="312">
        <f t="shared" si="38"/>
        <v>0</v>
      </c>
      <c r="Y251" s="312">
        <f t="shared" si="38"/>
        <v>0</v>
      </c>
      <c r="Z251" s="312">
        <f t="shared" si="38"/>
        <v>0</v>
      </c>
    </row>
    <row r="252" spans="1:26" ht="13.5" outlineLevel="1" thickBot="1" x14ac:dyDescent="0.35"/>
    <row r="253" spans="1:26" ht="31.4" customHeight="1" outlineLevel="1" x14ac:dyDescent="0.3">
      <c r="B253" s="80">
        <f>COUNTIF(E246:E250,"Yes")</f>
        <v>0</v>
      </c>
      <c r="C253" s="652" t="s">
        <v>185</v>
      </c>
      <c r="D253" s="653"/>
      <c r="E253" s="654"/>
      <c r="G253" s="215"/>
      <c r="H253" s="215"/>
      <c r="I253" s="215"/>
      <c r="J253" s="215"/>
      <c r="K253" s="215"/>
      <c r="L253" s="215"/>
    </row>
    <row r="254" spans="1:26" ht="86.25" customHeight="1" outlineLevel="1" x14ac:dyDescent="0.3">
      <c r="B254" s="46"/>
      <c r="C254" s="655" t="s">
        <v>186</v>
      </c>
      <c r="D254" s="656"/>
      <c r="E254" s="657"/>
      <c r="G254" s="258"/>
      <c r="H254" s="258"/>
      <c r="I254" s="258"/>
      <c r="J254" s="258"/>
      <c r="K254" s="258"/>
      <c r="L254" s="258"/>
    </row>
    <row r="255" spans="1:26" ht="76.5" customHeight="1" outlineLevel="1" thickBot="1" x14ac:dyDescent="0.35">
      <c r="B255" s="59"/>
      <c r="C255" s="665"/>
      <c r="D255" s="666"/>
      <c r="E255" s="667"/>
      <c r="G255" s="259"/>
      <c r="H255" s="259"/>
      <c r="I255" s="259"/>
      <c r="J255" s="259"/>
      <c r="K255" s="259"/>
      <c r="L255" s="259"/>
    </row>
    <row r="257" spans="1:26" customFormat="1" ht="85" customHeight="1" x14ac:dyDescent="0.35">
      <c r="A257" s="414" t="s">
        <v>187</v>
      </c>
      <c r="B257" s="60"/>
      <c r="C257" s="633" t="str">
        <f>CONCATENATE("Project 9: ",'2 - Project Admin'!E35)</f>
        <v xml:space="preserve">Project 9: </v>
      </c>
      <c r="D257" s="634"/>
      <c r="E257" s="634"/>
      <c r="F257" s="634"/>
      <c r="G257" s="634"/>
      <c r="H257" s="634"/>
      <c r="I257" s="634"/>
      <c r="J257" s="634"/>
      <c r="K257" s="634"/>
      <c r="L257" s="634"/>
      <c r="M257" s="634"/>
      <c r="N257" s="634"/>
      <c r="O257" s="634"/>
      <c r="P257" s="634"/>
      <c r="Q257" s="634"/>
      <c r="R257" s="634"/>
      <c r="S257" s="634"/>
      <c r="T257" s="634"/>
      <c r="U257" s="634"/>
      <c r="V257" s="634"/>
      <c r="W257" s="634"/>
      <c r="X257" s="634"/>
      <c r="Y257" s="634"/>
      <c r="Z257" s="635"/>
    </row>
    <row r="258" spans="1:26" customFormat="1" ht="15" customHeight="1" thickBot="1" x14ac:dyDescent="0.4">
      <c r="A258" s="18"/>
      <c r="B258" s="1"/>
      <c r="C258" s="6"/>
      <c r="D258" s="7"/>
      <c r="E258" s="8"/>
      <c r="F258" s="8"/>
      <c r="G258" s="8"/>
      <c r="S258" s="18"/>
    </row>
    <row r="259" spans="1:26" s="24" customFormat="1" ht="21" customHeight="1" outlineLevel="1" x14ac:dyDescent="0.35">
      <c r="A259" s="414"/>
      <c r="B259" s="46"/>
      <c r="C259" s="671" t="s">
        <v>171</v>
      </c>
      <c r="D259" s="672"/>
      <c r="E259" s="673"/>
      <c r="F259" s="621" t="s">
        <v>155</v>
      </c>
      <c r="G259" s="658" t="s">
        <v>156</v>
      </c>
      <c r="H259" s="659"/>
      <c r="I259" s="660"/>
      <c r="J259" s="658" t="s">
        <v>157</v>
      </c>
      <c r="K259" s="659"/>
      <c r="L259" s="660"/>
      <c r="M259" s="658" t="s">
        <v>158</v>
      </c>
      <c r="N259" s="659"/>
      <c r="O259" s="660"/>
      <c r="P259" s="658" t="s">
        <v>159</v>
      </c>
      <c r="Q259" s="659"/>
      <c r="R259" s="660"/>
      <c r="S259" s="658" t="s">
        <v>160</v>
      </c>
      <c r="T259" s="659"/>
      <c r="U259" s="660"/>
      <c r="V259" s="658" t="s">
        <v>161</v>
      </c>
      <c r="W259" s="659"/>
      <c r="X259" s="660"/>
      <c r="Y259" s="621" t="s">
        <v>172</v>
      </c>
      <c r="Z259" s="621" t="s">
        <v>163</v>
      </c>
    </row>
    <row r="260" spans="1:26" s="24" customFormat="1" ht="22.5" customHeight="1" outlineLevel="1" thickBot="1" x14ac:dyDescent="0.4">
      <c r="A260" s="414"/>
      <c r="B260" s="46"/>
      <c r="C260" s="674"/>
      <c r="D260" s="675"/>
      <c r="E260" s="676"/>
      <c r="F260" s="622"/>
      <c r="G260" s="195" t="s">
        <v>164</v>
      </c>
      <c r="H260" s="196" t="s">
        <v>165</v>
      </c>
      <c r="I260" s="664" t="s">
        <v>166</v>
      </c>
      <c r="J260" s="195" t="s">
        <v>164</v>
      </c>
      <c r="K260" s="196" t="s">
        <v>165</v>
      </c>
      <c r="L260" s="664" t="s">
        <v>166</v>
      </c>
      <c r="M260" s="195" t="s">
        <v>164</v>
      </c>
      <c r="N260" s="196" t="s">
        <v>165</v>
      </c>
      <c r="O260" s="664" t="s">
        <v>166</v>
      </c>
      <c r="P260" s="195" t="s">
        <v>164</v>
      </c>
      <c r="Q260" s="196" t="s">
        <v>165</v>
      </c>
      <c r="R260" s="664" t="s">
        <v>166</v>
      </c>
      <c r="S260" s="195" t="s">
        <v>164</v>
      </c>
      <c r="T260" s="196" t="s">
        <v>165</v>
      </c>
      <c r="U260" s="664" t="s">
        <v>166</v>
      </c>
      <c r="V260" s="195" t="s">
        <v>164</v>
      </c>
      <c r="W260" s="196" t="s">
        <v>165</v>
      </c>
      <c r="X260" s="664" t="s">
        <v>166</v>
      </c>
      <c r="Y260" s="622"/>
      <c r="Z260" s="622"/>
    </row>
    <row r="261" spans="1:26" s="24" customFormat="1" ht="20.25" customHeight="1" outlineLevel="1" thickBot="1" x14ac:dyDescent="0.4">
      <c r="A261" s="414"/>
      <c r="B261" s="46"/>
      <c r="C261" s="674"/>
      <c r="D261" s="675"/>
      <c r="E261" s="676"/>
      <c r="F261" s="623"/>
      <c r="G261" s="289" t="s">
        <v>167</v>
      </c>
      <c r="H261" s="289" t="s">
        <v>167</v>
      </c>
      <c r="I261" s="622"/>
      <c r="J261" s="289" t="s">
        <v>167</v>
      </c>
      <c r="K261" s="289" t="str">
        <f>IF(INDEX('Reference Data'!$G$5:$G$18,MATCH('Reference Data'!$C$4,'Reference Data'!$F$5:$F$21,0),1)&gt;=K$22,"Actual","Forecast")</f>
        <v>Actual</v>
      </c>
      <c r="L261" s="622"/>
      <c r="M261" s="289" t="str">
        <f>IF(INDEX('Reference Data'!$G$5:$G$18,MATCH('Reference Data'!$C$4,'Reference Data'!$F$5:$F$21,0),1)&gt;=M$22,"Actual","Forecast")</f>
        <v>Actual</v>
      </c>
      <c r="N261" s="289" t="str">
        <f>IF(INDEX('Reference Data'!$G$5:$G$18,MATCH('Reference Data'!$C$4,'Reference Data'!$F$5:$F$21,0),1)&gt;=N$22,"Actual","Forecast")</f>
        <v>Actual</v>
      </c>
      <c r="O261" s="622"/>
      <c r="P261" s="289" t="str">
        <f>IF(INDEX('Reference Data'!$G$5:$G$18,MATCH('Reference Data'!$C$4,'Reference Data'!$F$5:$F$21,0),1)&gt;=P$22,"Actual","Forecast")</f>
        <v>Actual</v>
      </c>
      <c r="Q261" s="289" t="str">
        <f>IF(INDEX('Reference Data'!$G$5:$G$18,MATCH('Reference Data'!$C$4,'Reference Data'!$F$5:$F$21,0),1)&gt;=Q$22,"Actual","Forecast")</f>
        <v>Forecast</v>
      </c>
      <c r="R261" s="622"/>
      <c r="S261" s="289" t="str">
        <f>IF(INDEX('Reference Data'!$G$5:$G$18,MATCH('Reference Data'!$C$4,'Reference Data'!$F$5:$F$21,0),1)&gt;=S$22,"Actual","Forecast")</f>
        <v>Forecast</v>
      </c>
      <c r="T261" s="289" t="str">
        <f>IF(INDEX('Reference Data'!$G$5:$G$18,MATCH('Reference Data'!$C$4,'Reference Data'!$F$5:$F$21,0),1)&gt;=T$22,"Actual","Forecast")</f>
        <v>Forecast</v>
      </c>
      <c r="U261" s="622"/>
      <c r="V261" s="289" t="str">
        <f>IF(INDEX('Reference Data'!$G$5:$G$18,MATCH('Reference Data'!$C$4,'Reference Data'!$F$5:$F$21,0),1)&gt;=V$22,"Actual","Forecast")</f>
        <v>Forecast</v>
      </c>
      <c r="W261" s="289" t="str">
        <f>IF(INDEX('Reference Data'!$G$5:$G$18,MATCH('Reference Data'!$C$4,'Reference Data'!$F$5:$F$21,0),1)&gt;=W$22,"Actual","Forecast")</f>
        <v>Forecast</v>
      </c>
      <c r="X261" s="622"/>
      <c r="Y261" s="622"/>
      <c r="Z261" s="622"/>
    </row>
    <row r="262" spans="1:26" ht="14.9" customHeight="1" outlineLevel="1" x14ac:dyDescent="0.3">
      <c r="A262" s="414"/>
      <c r="B262" s="77"/>
      <c r="C262" s="627" t="s">
        <v>173</v>
      </c>
      <c r="D262" s="628"/>
      <c r="E262" s="629"/>
      <c r="F262" s="420"/>
      <c r="G262" s="384"/>
      <c r="H262" s="384"/>
      <c r="I262" s="372">
        <f>SUM(G262:H262)</f>
        <v>0</v>
      </c>
      <c r="J262" s="384"/>
      <c r="K262" s="384"/>
      <c r="L262" s="372">
        <f>SUM(J262:K262)</f>
        <v>0</v>
      </c>
      <c r="M262" s="384"/>
      <c r="N262" s="384"/>
      <c r="O262" s="372">
        <f>SUM(M262:N262)</f>
        <v>0</v>
      </c>
      <c r="P262" s="384"/>
      <c r="Q262" s="387"/>
      <c r="R262" s="372">
        <f>SUM(P262:Q262)</f>
        <v>0</v>
      </c>
      <c r="S262" s="384"/>
      <c r="T262" s="384"/>
      <c r="U262" s="372">
        <f>SUM(S262:T262)</f>
        <v>0</v>
      </c>
      <c r="V262" s="384"/>
      <c r="W262" s="384"/>
      <c r="X262" s="372">
        <f>SUM(V262:W262)</f>
        <v>0</v>
      </c>
      <c r="Y262" s="420"/>
      <c r="Z262" s="415">
        <f>SUM(O262,L262,I262,F262)+R262+U262+X262+Y262</f>
        <v>0</v>
      </c>
    </row>
    <row r="263" spans="1:26" ht="15.75" customHeight="1" outlineLevel="1" x14ac:dyDescent="0.3">
      <c r="A263" s="414"/>
      <c r="B263" s="77"/>
      <c r="C263" s="624" t="s">
        <v>174</v>
      </c>
      <c r="D263" s="625"/>
      <c r="E263" s="626"/>
      <c r="F263" s="422"/>
      <c r="G263" s="385"/>
      <c r="H263" s="385"/>
      <c r="I263" s="373">
        <f>SUM(G263:H263)</f>
        <v>0</v>
      </c>
      <c r="J263" s="385"/>
      <c r="K263" s="385"/>
      <c r="L263" s="373">
        <f>SUM(J263:K263)</f>
        <v>0</v>
      </c>
      <c r="M263" s="385"/>
      <c r="N263" s="385"/>
      <c r="O263" s="373">
        <f>SUM(M263:N263)</f>
        <v>0</v>
      </c>
      <c r="P263" s="385"/>
      <c r="Q263" s="388"/>
      <c r="R263" s="373">
        <f>SUM(P263:Q263)</f>
        <v>0</v>
      </c>
      <c r="S263" s="385"/>
      <c r="T263" s="385"/>
      <c r="U263" s="373">
        <f>SUM(S263:T263)</f>
        <v>0</v>
      </c>
      <c r="V263" s="385"/>
      <c r="W263" s="385"/>
      <c r="X263" s="373">
        <f>SUM(V263:W263)</f>
        <v>0</v>
      </c>
      <c r="Y263" s="422"/>
      <c r="Z263" s="377">
        <f>SUM(O263,L263,I263,F263)+R263+U263+X263+Y263</f>
        <v>0</v>
      </c>
    </row>
    <row r="264" spans="1:26" ht="15.75" customHeight="1" outlineLevel="1" x14ac:dyDescent="0.3">
      <c r="A264" s="414"/>
      <c r="B264" s="46"/>
      <c r="C264" s="630" t="s">
        <v>175</v>
      </c>
      <c r="D264" s="631"/>
      <c r="E264" s="632"/>
      <c r="F264" s="422"/>
      <c r="G264" s="385"/>
      <c r="H264" s="385"/>
      <c r="I264" s="373">
        <f>SUM(G264:H264)</f>
        <v>0</v>
      </c>
      <c r="J264" s="385"/>
      <c r="K264" s="385"/>
      <c r="L264" s="373">
        <f>SUM(J264:K264)</f>
        <v>0</v>
      </c>
      <c r="M264" s="385"/>
      <c r="N264" s="385"/>
      <c r="O264" s="373">
        <f>SUM(M264:N264)</f>
        <v>0</v>
      </c>
      <c r="P264" s="385"/>
      <c r="Q264" s="388"/>
      <c r="R264" s="373">
        <f>SUM(P264:Q264)</f>
        <v>0</v>
      </c>
      <c r="S264" s="385"/>
      <c r="T264" s="385"/>
      <c r="U264" s="373">
        <f>SUM(S264:T264)</f>
        <v>0</v>
      </c>
      <c r="V264" s="385"/>
      <c r="W264" s="385"/>
      <c r="X264" s="373">
        <f>SUM(V264:W264)</f>
        <v>0</v>
      </c>
      <c r="Y264" s="422"/>
      <c r="Z264" s="377">
        <f>SUM(O264,L264,I264,F264)+R264+U264+X264+Y264</f>
        <v>0</v>
      </c>
    </row>
    <row r="265" spans="1:26" ht="15.75" customHeight="1" outlineLevel="1" x14ac:dyDescent="0.3">
      <c r="A265" s="414"/>
      <c r="B265" s="46"/>
      <c r="C265" s="639" t="s">
        <v>176</v>
      </c>
      <c r="D265" s="640"/>
      <c r="E265" s="641"/>
      <c r="F265" s="386">
        <f t="shared" ref="F265:Z265" si="39">F262+F263</f>
        <v>0</v>
      </c>
      <c r="G265" s="386">
        <f t="shared" si="39"/>
        <v>0</v>
      </c>
      <c r="H265" s="386">
        <f t="shared" si="39"/>
        <v>0</v>
      </c>
      <c r="I265" s="386">
        <f t="shared" si="39"/>
        <v>0</v>
      </c>
      <c r="J265" s="386">
        <f t="shared" si="39"/>
        <v>0</v>
      </c>
      <c r="K265" s="386">
        <f t="shared" si="39"/>
        <v>0</v>
      </c>
      <c r="L265" s="386">
        <f t="shared" si="39"/>
        <v>0</v>
      </c>
      <c r="M265" s="386">
        <f t="shared" si="39"/>
        <v>0</v>
      </c>
      <c r="N265" s="386">
        <f t="shared" si="39"/>
        <v>0</v>
      </c>
      <c r="O265" s="386">
        <f t="shared" si="39"/>
        <v>0</v>
      </c>
      <c r="P265" s="386">
        <f t="shared" si="39"/>
        <v>0</v>
      </c>
      <c r="Q265" s="389">
        <f t="shared" si="39"/>
        <v>0</v>
      </c>
      <c r="R265" s="386">
        <f t="shared" si="39"/>
        <v>0</v>
      </c>
      <c r="S265" s="386">
        <f t="shared" si="39"/>
        <v>0</v>
      </c>
      <c r="T265" s="386">
        <f t="shared" si="39"/>
        <v>0</v>
      </c>
      <c r="U265" s="386">
        <f t="shared" si="39"/>
        <v>0</v>
      </c>
      <c r="V265" s="386">
        <f t="shared" si="39"/>
        <v>0</v>
      </c>
      <c r="W265" s="386">
        <f t="shared" si="39"/>
        <v>0</v>
      </c>
      <c r="X265" s="386">
        <f t="shared" si="39"/>
        <v>0</v>
      </c>
      <c r="Y265" s="386">
        <f t="shared" si="39"/>
        <v>0</v>
      </c>
      <c r="Z265" s="377">
        <f t="shared" si="39"/>
        <v>0</v>
      </c>
    </row>
    <row r="266" spans="1:26" ht="15.75" customHeight="1" outlineLevel="1" x14ac:dyDescent="0.3">
      <c r="A266" s="414"/>
      <c r="B266" s="46"/>
      <c r="C266" s="636" t="s">
        <v>177</v>
      </c>
      <c r="D266" s="637"/>
      <c r="E266" s="638"/>
      <c r="F266" s="422"/>
      <c r="G266" s="385"/>
      <c r="H266" s="385"/>
      <c r="I266" s="373">
        <f>SUM(G266:H266)</f>
        <v>0</v>
      </c>
      <c r="J266" s="385"/>
      <c r="K266" s="385"/>
      <c r="L266" s="373">
        <f>SUM(J266:K266)</f>
        <v>0</v>
      </c>
      <c r="M266" s="385"/>
      <c r="N266" s="385"/>
      <c r="O266" s="373">
        <f>SUM(M266:N266)</f>
        <v>0</v>
      </c>
      <c r="P266" s="385"/>
      <c r="Q266" s="388"/>
      <c r="R266" s="373">
        <f>SUM(P266:Q266)</f>
        <v>0</v>
      </c>
      <c r="S266" s="385"/>
      <c r="T266" s="385"/>
      <c r="U266" s="373">
        <f>SUM(S266:T266)</f>
        <v>0</v>
      </c>
      <c r="V266" s="385"/>
      <c r="W266" s="385"/>
      <c r="X266" s="373">
        <f>SUM(V266:W266)</f>
        <v>0</v>
      </c>
      <c r="Y266" s="422"/>
      <c r="Z266" s="377">
        <f>SUM(O266,L266,I266,F266)+R266+U266+X266+Y266</f>
        <v>0</v>
      </c>
    </row>
    <row r="267" spans="1:26" ht="15.75" customHeight="1" outlineLevel="1" x14ac:dyDescent="0.3">
      <c r="A267" s="414"/>
      <c r="B267" s="46"/>
      <c r="C267" s="630" t="s">
        <v>178</v>
      </c>
      <c r="D267" s="631"/>
      <c r="E267" s="632"/>
      <c r="F267" s="422"/>
      <c r="G267" s="385"/>
      <c r="H267" s="385"/>
      <c r="I267" s="373">
        <f>SUM(G267:H267)</f>
        <v>0</v>
      </c>
      <c r="J267" s="385"/>
      <c r="K267" s="385"/>
      <c r="L267" s="373">
        <f>SUM(J267:K267)</f>
        <v>0</v>
      </c>
      <c r="M267" s="385"/>
      <c r="N267" s="385"/>
      <c r="O267" s="373">
        <f>SUM(M267:N267)</f>
        <v>0</v>
      </c>
      <c r="P267" s="385"/>
      <c r="Q267" s="388"/>
      <c r="R267" s="373">
        <f>SUM(P267:Q267)</f>
        <v>0</v>
      </c>
      <c r="S267" s="385"/>
      <c r="T267" s="385"/>
      <c r="U267" s="373">
        <f>SUM(S267:T267)</f>
        <v>0</v>
      </c>
      <c r="V267" s="385"/>
      <c r="W267" s="385"/>
      <c r="X267" s="373">
        <f>SUM(V267:W267)</f>
        <v>0</v>
      </c>
      <c r="Y267" s="422"/>
      <c r="Z267" s="377">
        <f>SUM(O267,L267,I267,F267)+R267+U267+X267+Y267</f>
        <v>0</v>
      </c>
    </row>
    <row r="268" spans="1:26" ht="15.75" customHeight="1" outlineLevel="1" thickBot="1" x14ac:dyDescent="0.35">
      <c r="A268" s="414"/>
      <c r="B268" s="46"/>
      <c r="C268" s="645" t="s">
        <v>179</v>
      </c>
      <c r="D268" s="646"/>
      <c r="E268" s="647"/>
      <c r="F268" s="390">
        <f t="shared" ref="F268:Y268" si="40">F266</f>
        <v>0</v>
      </c>
      <c r="G268" s="390">
        <f t="shared" si="40"/>
        <v>0</v>
      </c>
      <c r="H268" s="390">
        <f t="shared" si="40"/>
        <v>0</v>
      </c>
      <c r="I268" s="390">
        <f t="shared" si="40"/>
        <v>0</v>
      </c>
      <c r="J268" s="390">
        <f t="shared" si="40"/>
        <v>0</v>
      </c>
      <c r="K268" s="390">
        <f t="shared" si="40"/>
        <v>0</v>
      </c>
      <c r="L268" s="390">
        <f t="shared" si="40"/>
        <v>0</v>
      </c>
      <c r="M268" s="390">
        <f t="shared" si="40"/>
        <v>0</v>
      </c>
      <c r="N268" s="390">
        <f t="shared" si="40"/>
        <v>0</v>
      </c>
      <c r="O268" s="390">
        <f t="shared" si="40"/>
        <v>0</v>
      </c>
      <c r="P268" s="390">
        <f t="shared" si="40"/>
        <v>0</v>
      </c>
      <c r="Q268" s="391">
        <f t="shared" si="40"/>
        <v>0</v>
      </c>
      <c r="R268" s="390">
        <f t="shared" si="40"/>
        <v>0</v>
      </c>
      <c r="S268" s="390">
        <f t="shared" si="40"/>
        <v>0</v>
      </c>
      <c r="T268" s="390">
        <f t="shared" si="40"/>
        <v>0</v>
      </c>
      <c r="U268" s="390">
        <f t="shared" si="40"/>
        <v>0</v>
      </c>
      <c r="V268" s="390">
        <f t="shared" si="40"/>
        <v>0</v>
      </c>
      <c r="W268" s="390">
        <f t="shared" si="40"/>
        <v>0</v>
      </c>
      <c r="X268" s="390">
        <f t="shared" si="40"/>
        <v>0</v>
      </c>
      <c r="Y268" s="390">
        <f t="shared" si="40"/>
        <v>0</v>
      </c>
      <c r="Z268" s="381">
        <f>SUM(O268,L268,I268,F268)+R268+U268+X268+Y268</f>
        <v>0</v>
      </c>
    </row>
    <row r="269" spans="1:26" ht="16" outlineLevel="1" thickBot="1" x14ac:dyDescent="0.35">
      <c r="A269" s="414"/>
      <c r="B269" s="46"/>
      <c r="C269" s="642" t="s">
        <v>163</v>
      </c>
      <c r="D269" s="643"/>
      <c r="E269" s="644"/>
      <c r="F269" s="382">
        <f t="shared" ref="F269:Y269" si="41">F265+F268</f>
        <v>0</v>
      </c>
      <c r="G269" s="382">
        <f t="shared" si="41"/>
        <v>0</v>
      </c>
      <c r="H269" s="382">
        <f t="shared" si="41"/>
        <v>0</v>
      </c>
      <c r="I269" s="382">
        <f t="shared" si="41"/>
        <v>0</v>
      </c>
      <c r="J269" s="382">
        <f t="shared" si="41"/>
        <v>0</v>
      </c>
      <c r="K269" s="382">
        <f t="shared" si="41"/>
        <v>0</v>
      </c>
      <c r="L269" s="382">
        <f t="shared" si="41"/>
        <v>0</v>
      </c>
      <c r="M269" s="382">
        <f t="shared" si="41"/>
        <v>0</v>
      </c>
      <c r="N269" s="382">
        <f t="shared" si="41"/>
        <v>0</v>
      </c>
      <c r="O269" s="382">
        <f t="shared" si="41"/>
        <v>0</v>
      </c>
      <c r="P269" s="382">
        <f t="shared" si="41"/>
        <v>0</v>
      </c>
      <c r="Q269" s="392">
        <f t="shared" si="41"/>
        <v>0</v>
      </c>
      <c r="R269" s="382">
        <f t="shared" si="41"/>
        <v>0</v>
      </c>
      <c r="S269" s="382">
        <f t="shared" si="41"/>
        <v>0</v>
      </c>
      <c r="T269" s="382">
        <f t="shared" si="41"/>
        <v>0</v>
      </c>
      <c r="U269" s="382">
        <f t="shared" si="41"/>
        <v>0</v>
      </c>
      <c r="V269" s="382">
        <f t="shared" si="41"/>
        <v>0</v>
      </c>
      <c r="W269" s="382">
        <f t="shared" si="41"/>
        <v>0</v>
      </c>
      <c r="X269" s="382">
        <f t="shared" si="41"/>
        <v>0</v>
      </c>
      <c r="Y269" s="382">
        <f t="shared" si="41"/>
        <v>0</v>
      </c>
      <c r="Z269" s="323">
        <f>SUM(O269,L269,I269,F269)+R269+U269+X269+Y269</f>
        <v>0</v>
      </c>
    </row>
    <row r="270" spans="1:26" ht="15.75" customHeight="1" outlineLevel="1" thickBot="1" x14ac:dyDescent="0.35">
      <c r="C270" s="21"/>
      <c r="D270" s="21"/>
      <c r="E270" s="21"/>
      <c r="F270" s="23"/>
      <c r="G270" s="22"/>
      <c r="H270" s="22"/>
      <c r="I270" s="26"/>
      <c r="J270" s="22"/>
      <c r="K270" s="22"/>
      <c r="L270" s="23"/>
      <c r="M270" s="22"/>
      <c r="N270" s="22"/>
    </row>
    <row r="271" spans="1:26" ht="21.65" customHeight="1" outlineLevel="1" x14ac:dyDescent="0.3">
      <c r="A271" s="414"/>
      <c r="B271" s="38"/>
      <c r="C271" s="648" t="s">
        <v>180</v>
      </c>
      <c r="D271" s="649"/>
      <c r="E271" s="650"/>
      <c r="F271" s="621" t="s">
        <v>155</v>
      </c>
      <c r="G271" s="658" t="str">
        <f>G259</f>
        <v>Financial Year 2020/21 (£s)</v>
      </c>
      <c r="H271" s="659"/>
      <c r="I271" s="660"/>
      <c r="J271" s="658" t="str">
        <f>J259</f>
        <v>Financial Year 2021/22 (£s)</v>
      </c>
      <c r="K271" s="659"/>
      <c r="L271" s="660"/>
      <c r="M271" s="658" t="str">
        <f>M259</f>
        <v>Financial Year 2022/23 (£s)</v>
      </c>
      <c r="N271" s="659"/>
      <c r="O271" s="660"/>
      <c r="P271" s="658" t="str">
        <f>P259</f>
        <v>Financial Year 2023/24 (£s)</v>
      </c>
      <c r="Q271" s="659"/>
      <c r="R271" s="660"/>
      <c r="S271" s="658" t="str">
        <f>S259</f>
        <v>Financial Year 2024/25 (£s)</v>
      </c>
      <c r="T271" s="659"/>
      <c r="U271" s="661"/>
      <c r="V271" s="658" t="str">
        <f>V259</f>
        <v>Financial Year 2025/26 (£s)</v>
      </c>
      <c r="W271" s="659"/>
      <c r="X271" s="660"/>
      <c r="Y271" s="621" t="s">
        <v>172</v>
      </c>
      <c r="Z271" s="621" t="s">
        <v>163</v>
      </c>
    </row>
    <row r="272" spans="1:26" ht="22.5" customHeight="1" outlineLevel="1" x14ac:dyDescent="0.3">
      <c r="A272" s="414"/>
      <c r="B272" s="38"/>
      <c r="C272" s="662" t="s">
        <v>181</v>
      </c>
      <c r="D272" s="662" t="s">
        <v>188</v>
      </c>
      <c r="E272" s="662" t="s">
        <v>183</v>
      </c>
      <c r="F272" s="622"/>
      <c r="G272" s="195" t="s">
        <v>164</v>
      </c>
      <c r="H272" s="196" t="s">
        <v>165</v>
      </c>
      <c r="I272" s="664" t="s">
        <v>166</v>
      </c>
      <c r="J272" s="195" t="s">
        <v>164</v>
      </c>
      <c r="K272" s="196" t="s">
        <v>165</v>
      </c>
      <c r="L272" s="664" t="s">
        <v>166</v>
      </c>
      <c r="M272" s="195" t="s">
        <v>164</v>
      </c>
      <c r="N272" s="196" t="s">
        <v>165</v>
      </c>
      <c r="O272" s="664" t="s">
        <v>166</v>
      </c>
      <c r="P272" s="195" t="s">
        <v>164</v>
      </c>
      <c r="Q272" s="196" t="s">
        <v>165</v>
      </c>
      <c r="R272" s="664" t="s">
        <v>166</v>
      </c>
      <c r="S272" s="195" t="s">
        <v>164</v>
      </c>
      <c r="T272" s="196" t="s">
        <v>165</v>
      </c>
      <c r="U272" s="664" t="s">
        <v>166</v>
      </c>
      <c r="V272" s="195" t="s">
        <v>164</v>
      </c>
      <c r="W272" s="196" t="s">
        <v>165</v>
      </c>
      <c r="X272" s="664" t="s">
        <v>166</v>
      </c>
      <c r="Y272" s="622"/>
      <c r="Z272" s="622"/>
    </row>
    <row r="273" spans="1:26" ht="22.5" customHeight="1" outlineLevel="1" x14ac:dyDescent="0.3">
      <c r="A273" s="414"/>
      <c r="B273" s="38"/>
      <c r="C273" s="663"/>
      <c r="D273" s="663"/>
      <c r="E273" s="663"/>
      <c r="F273" s="623"/>
      <c r="G273" s="289" t="s">
        <v>167</v>
      </c>
      <c r="H273" s="289" t="s">
        <v>167</v>
      </c>
      <c r="I273" s="622"/>
      <c r="J273" s="289" t="s">
        <v>167</v>
      </c>
      <c r="K273" s="289" t="str">
        <f>IF(INDEX('Reference Data'!$G$5:$G$18,MATCH('Reference Data'!$C$4,'Reference Data'!$F$5:$F$21,0),1)&gt;=K$22,"Actual","Forecast")</f>
        <v>Actual</v>
      </c>
      <c r="L273" s="622"/>
      <c r="M273" s="289" t="str">
        <f>IF(INDEX('Reference Data'!$G$5:$G$18,MATCH('Reference Data'!$C$4,'Reference Data'!$F$5:$F$21,0),1)&gt;=M$22,"Actual","Forecast")</f>
        <v>Actual</v>
      </c>
      <c r="N273" s="289" t="str">
        <f>IF(INDEX('Reference Data'!$G$5:$G$18,MATCH('Reference Data'!$C$4,'Reference Data'!$F$5:$F$21,0),1)&gt;=N$22,"Actual","Forecast")</f>
        <v>Actual</v>
      </c>
      <c r="O273" s="622"/>
      <c r="P273" s="289" t="str">
        <f>IF(INDEX('Reference Data'!$G$5:$G$18,MATCH('Reference Data'!$C$4,'Reference Data'!$F$5:$F$21,0),1)&gt;=P$22,"Actual","Forecast")</f>
        <v>Actual</v>
      </c>
      <c r="Q273" s="289" t="str">
        <f>IF(INDEX('Reference Data'!$G$5:$G$18,MATCH('Reference Data'!$C$4,'Reference Data'!$F$5:$F$21,0),1)&gt;=Q$22,"Actual","Forecast")</f>
        <v>Forecast</v>
      </c>
      <c r="R273" s="622"/>
      <c r="S273" s="289" t="str">
        <f>IF(INDEX('Reference Data'!$G$5:$G$18,MATCH('Reference Data'!$C$4,'Reference Data'!$F$5:$F$21,0),1)&gt;=S$22,"Actual","Forecast")</f>
        <v>Forecast</v>
      </c>
      <c r="T273" s="289" t="str">
        <f>IF(INDEX('Reference Data'!$G$5:$G$18,MATCH('Reference Data'!$C$4,'Reference Data'!$F$5:$F$21,0),1)&gt;=T$22,"Actual","Forecast")</f>
        <v>Forecast</v>
      </c>
      <c r="U273" s="622"/>
      <c r="V273" s="289" t="str">
        <f>IF(INDEX('Reference Data'!$G$5:$G$18,MATCH('Reference Data'!$C$4,'Reference Data'!$F$5:$F$21,0),1)&gt;=V$22,"Actual","Forecast")</f>
        <v>Forecast</v>
      </c>
      <c r="W273" s="289" t="str">
        <f>IF(INDEX('Reference Data'!$G$5:$G$18,MATCH('Reference Data'!$C$4,'Reference Data'!$F$5:$F$21,0),1)&gt;=W$22,"Actual","Forecast")</f>
        <v>Forecast</v>
      </c>
      <c r="X273" s="622"/>
      <c r="Y273" s="622"/>
      <c r="Z273" s="622"/>
    </row>
    <row r="274" spans="1:26" ht="15.5" outlineLevel="1" x14ac:dyDescent="0.3">
      <c r="A274" s="414"/>
      <c r="B274" s="38">
        <f>IF(C274="",IF((Z274=0),0,1),IF(AND((COUNTBLANK(D274:E274))=0,Z274&gt;0), 0,1))</f>
        <v>0</v>
      </c>
      <c r="C274" s="393"/>
      <c r="D274" s="393"/>
      <c r="E274" s="394"/>
      <c r="F274" s="401"/>
      <c r="G274" s="396"/>
      <c r="H274" s="396"/>
      <c r="I274" s="310">
        <f>SUM(G274:H274)</f>
        <v>0</v>
      </c>
      <c r="J274" s="396"/>
      <c r="K274" s="396"/>
      <c r="L274" s="310">
        <f>SUM(J274:K274)</f>
        <v>0</v>
      </c>
      <c r="M274" s="396"/>
      <c r="N274" s="396"/>
      <c r="O274" s="310">
        <f>SUM(M274:N274)</f>
        <v>0</v>
      </c>
      <c r="P274" s="396"/>
      <c r="Q274" s="399"/>
      <c r="R274" s="310">
        <f>SUM(P274:Q274)</f>
        <v>0</v>
      </c>
      <c r="S274" s="396"/>
      <c r="T274" s="396"/>
      <c r="U274" s="310">
        <f>SUM(S274:T274)</f>
        <v>0</v>
      </c>
      <c r="V274" s="396"/>
      <c r="W274" s="396"/>
      <c r="X274" s="310">
        <f>SUM(V274:W274)</f>
        <v>0</v>
      </c>
      <c r="Y274" s="401"/>
      <c r="Z274" s="416">
        <f>SUM(O274,L274,I274,F274,R274,U274,X274,Y274)</f>
        <v>0</v>
      </c>
    </row>
    <row r="275" spans="1:26" ht="15.5" outlineLevel="1" x14ac:dyDescent="0.3">
      <c r="A275" s="414"/>
      <c r="B275" s="38">
        <f>IF(C275="",IF((Z275=0),0,1),IF(AND((COUNTBLANK(D275:E275))=0,Z275&gt;0), 0,1))</f>
        <v>0</v>
      </c>
      <c r="C275" s="311"/>
      <c r="D275" s="311"/>
      <c r="E275" s="395"/>
      <c r="F275" s="402"/>
      <c r="G275" s="397"/>
      <c r="H275" s="397"/>
      <c r="I275" s="398">
        <f>SUM(G275:H275)</f>
        <v>0</v>
      </c>
      <c r="J275" s="397"/>
      <c r="K275" s="397"/>
      <c r="L275" s="398">
        <f>SUM(J275:K275)</f>
        <v>0</v>
      </c>
      <c r="M275" s="397"/>
      <c r="N275" s="397"/>
      <c r="O275" s="398">
        <f>SUM(M275:N275)</f>
        <v>0</v>
      </c>
      <c r="P275" s="397"/>
      <c r="Q275" s="400"/>
      <c r="R275" s="398">
        <f>SUM(P275:Q275)</f>
        <v>0</v>
      </c>
      <c r="S275" s="397"/>
      <c r="T275" s="397"/>
      <c r="U275" s="398">
        <f>SUM(S275:T275)</f>
        <v>0</v>
      </c>
      <c r="V275" s="397"/>
      <c r="W275" s="397"/>
      <c r="X275" s="398">
        <f>SUM(V275:W275)</f>
        <v>0</v>
      </c>
      <c r="Y275" s="402"/>
      <c r="Z275" s="409">
        <f>SUM(O275,L275,I275,F275,R275,U275,X275,Y275)</f>
        <v>0</v>
      </c>
    </row>
    <row r="276" spans="1:26" ht="15.5" outlineLevel="1" x14ac:dyDescent="0.3">
      <c r="A276" s="414"/>
      <c r="B276" s="38">
        <f>IF(C276="",IF((Z276=0),0,1),IF(AND((COUNTBLANK(D276:E276))=0,Z276&gt;0), 0,1))</f>
        <v>0</v>
      </c>
      <c r="C276" s="311"/>
      <c r="D276" s="311"/>
      <c r="E276" s="395"/>
      <c r="F276" s="402"/>
      <c r="G276" s="397"/>
      <c r="H276" s="397"/>
      <c r="I276" s="398">
        <f>SUM(G276:H276)</f>
        <v>0</v>
      </c>
      <c r="J276" s="397"/>
      <c r="K276" s="397"/>
      <c r="L276" s="398">
        <f>SUM(J276:K276)</f>
        <v>0</v>
      </c>
      <c r="M276" s="397"/>
      <c r="N276" s="397"/>
      <c r="O276" s="398">
        <f>SUM(M276:N276)</f>
        <v>0</v>
      </c>
      <c r="P276" s="397"/>
      <c r="Q276" s="400"/>
      <c r="R276" s="398">
        <f>SUM(P276:Q276)</f>
        <v>0</v>
      </c>
      <c r="S276" s="397"/>
      <c r="T276" s="397"/>
      <c r="U276" s="398">
        <f>SUM(S276:T276)</f>
        <v>0</v>
      </c>
      <c r="V276" s="397"/>
      <c r="W276" s="397"/>
      <c r="X276" s="398">
        <f>SUM(V276:W276)</f>
        <v>0</v>
      </c>
      <c r="Y276" s="402"/>
      <c r="Z276" s="409">
        <f>SUM(O276,L276,I276,F276,R276,U276,X276,Y276)</f>
        <v>0</v>
      </c>
    </row>
    <row r="277" spans="1:26" ht="15.5" outlineLevel="1" x14ac:dyDescent="0.3">
      <c r="A277" s="414"/>
      <c r="B277" s="38">
        <f>IF(C277="",IF((Z277=0),0,1),IF(AND((COUNTBLANK(D277:E277))=0,Z277&gt;0), 0,1))</f>
        <v>0</v>
      </c>
      <c r="C277" s="311"/>
      <c r="D277" s="311"/>
      <c r="E277" s="395"/>
      <c r="F277" s="402"/>
      <c r="G277" s="397"/>
      <c r="H277" s="397"/>
      <c r="I277" s="398">
        <f>SUM(G277:H277)</f>
        <v>0</v>
      </c>
      <c r="J277" s="397"/>
      <c r="K277" s="397"/>
      <c r="L277" s="398">
        <f>SUM(J277:K277)</f>
        <v>0</v>
      </c>
      <c r="M277" s="397"/>
      <c r="N277" s="397"/>
      <c r="O277" s="398">
        <f>SUM(M277:N277)</f>
        <v>0</v>
      </c>
      <c r="P277" s="397"/>
      <c r="Q277" s="400"/>
      <c r="R277" s="398">
        <f>SUM(P277:Q277)</f>
        <v>0</v>
      </c>
      <c r="S277" s="397"/>
      <c r="T277" s="397"/>
      <c r="U277" s="398">
        <f>SUM(S277:T277)</f>
        <v>0</v>
      </c>
      <c r="V277" s="397"/>
      <c r="W277" s="397"/>
      <c r="X277" s="398">
        <f>SUM(V277:W277)</f>
        <v>0</v>
      </c>
      <c r="Y277" s="402"/>
      <c r="Z277" s="409">
        <f>SUM(O277,L277,I277,F277,R277,U277,X277,Y277)</f>
        <v>0</v>
      </c>
    </row>
    <row r="278" spans="1:26" ht="16" outlineLevel="1" thickBot="1" x14ac:dyDescent="0.35">
      <c r="A278" s="414"/>
      <c r="B278" s="38">
        <f>IF(C278="",IF((Z278=0),0,1),IF(AND((COUNTBLANK(D278:E278))=0,Z278&gt;0), 0,1))</f>
        <v>0</v>
      </c>
      <c r="C278" s="403"/>
      <c r="D278" s="403"/>
      <c r="E278" s="404"/>
      <c r="F278" s="408"/>
      <c r="G278" s="405"/>
      <c r="H278" s="405"/>
      <c r="I278" s="406">
        <f>SUM(G278:H278)</f>
        <v>0</v>
      </c>
      <c r="J278" s="405"/>
      <c r="K278" s="405"/>
      <c r="L278" s="406">
        <f>SUM(J278:K278)</f>
        <v>0</v>
      </c>
      <c r="M278" s="405"/>
      <c r="N278" s="405"/>
      <c r="O278" s="406">
        <f>SUM(M278:N278)</f>
        <v>0</v>
      </c>
      <c r="P278" s="405"/>
      <c r="Q278" s="407"/>
      <c r="R278" s="406">
        <f>SUM(P278:Q278)</f>
        <v>0</v>
      </c>
      <c r="S278" s="405"/>
      <c r="T278" s="405"/>
      <c r="U278" s="406">
        <f>SUM(S278:T278)</f>
        <v>0</v>
      </c>
      <c r="V278" s="405"/>
      <c r="W278" s="405"/>
      <c r="X278" s="406">
        <f>SUM(V278:W278)</f>
        <v>0</v>
      </c>
      <c r="Y278" s="408"/>
      <c r="Z278" s="417">
        <f>SUM(O278,L278,I278,F278,R278,U278,X278,Y278)</f>
        <v>0</v>
      </c>
    </row>
    <row r="279" spans="1:26" ht="16" outlineLevel="1" thickBot="1" x14ac:dyDescent="0.35">
      <c r="A279" s="414"/>
      <c r="B279" s="46"/>
      <c r="C279" s="642" t="s">
        <v>184</v>
      </c>
      <c r="D279" s="643"/>
      <c r="E279" s="651"/>
      <c r="F279" s="312">
        <f t="shared" ref="F279:Z279" si="42">SUM(F274:F278)</f>
        <v>0</v>
      </c>
      <c r="G279" s="312">
        <f t="shared" si="42"/>
        <v>0</v>
      </c>
      <c r="H279" s="312">
        <f t="shared" si="42"/>
        <v>0</v>
      </c>
      <c r="I279" s="312">
        <f t="shared" si="42"/>
        <v>0</v>
      </c>
      <c r="J279" s="312">
        <f t="shared" si="42"/>
        <v>0</v>
      </c>
      <c r="K279" s="312">
        <f t="shared" si="42"/>
        <v>0</v>
      </c>
      <c r="L279" s="312">
        <f t="shared" si="42"/>
        <v>0</v>
      </c>
      <c r="M279" s="312">
        <f t="shared" si="42"/>
        <v>0</v>
      </c>
      <c r="N279" s="312">
        <f t="shared" si="42"/>
        <v>0</v>
      </c>
      <c r="O279" s="312">
        <f t="shared" si="42"/>
        <v>0</v>
      </c>
      <c r="P279" s="312">
        <f t="shared" si="42"/>
        <v>0</v>
      </c>
      <c r="Q279" s="312">
        <f t="shared" si="42"/>
        <v>0</v>
      </c>
      <c r="R279" s="312">
        <f t="shared" si="42"/>
        <v>0</v>
      </c>
      <c r="S279" s="312">
        <f t="shared" si="42"/>
        <v>0</v>
      </c>
      <c r="T279" s="312">
        <f t="shared" si="42"/>
        <v>0</v>
      </c>
      <c r="U279" s="312">
        <f t="shared" si="42"/>
        <v>0</v>
      </c>
      <c r="V279" s="312">
        <f t="shared" si="42"/>
        <v>0</v>
      </c>
      <c r="W279" s="312">
        <f t="shared" si="42"/>
        <v>0</v>
      </c>
      <c r="X279" s="312">
        <f t="shared" si="42"/>
        <v>0</v>
      </c>
      <c r="Y279" s="312">
        <f t="shared" si="42"/>
        <v>0</v>
      </c>
      <c r="Z279" s="312">
        <f t="shared" si="42"/>
        <v>0</v>
      </c>
    </row>
    <row r="280" spans="1:26" ht="13.5" outlineLevel="1" thickBot="1" x14ac:dyDescent="0.35"/>
    <row r="281" spans="1:26" ht="31.4" customHeight="1" outlineLevel="1" x14ac:dyDescent="0.3">
      <c r="B281" s="80">
        <f>COUNTIF(E274:E278,"Yes")</f>
        <v>0</v>
      </c>
      <c r="C281" s="652" t="s">
        <v>185</v>
      </c>
      <c r="D281" s="653"/>
      <c r="E281" s="654"/>
      <c r="G281" s="215"/>
      <c r="H281" s="215"/>
      <c r="I281" s="215"/>
      <c r="J281" s="215"/>
      <c r="K281" s="215"/>
      <c r="L281" s="215"/>
    </row>
    <row r="282" spans="1:26" ht="86.25" customHeight="1" outlineLevel="1" x14ac:dyDescent="0.3">
      <c r="B282" s="46"/>
      <c r="C282" s="655" t="s">
        <v>186</v>
      </c>
      <c r="D282" s="656"/>
      <c r="E282" s="657"/>
      <c r="G282" s="258"/>
      <c r="H282" s="258"/>
      <c r="I282" s="258"/>
      <c r="J282" s="258"/>
      <c r="K282" s="258"/>
      <c r="L282" s="258"/>
    </row>
    <row r="283" spans="1:26" ht="76.5" customHeight="1" outlineLevel="1" thickBot="1" x14ac:dyDescent="0.35">
      <c r="B283" s="59"/>
      <c r="C283" s="665"/>
      <c r="D283" s="666"/>
      <c r="E283" s="667"/>
      <c r="G283" s="259"/>
      <c r="H283" s="259"/>
      <c r="I283" s="259"/>
      <c r="J283" s="259"/>
      <c r="K283" s="259"/>
      <c r="L283" s="259"/>
    </row>
    <row r="285" spans="1:26" customFormat="1" ht="85" customHeight="1" x14ac:dyDescent="0.35">
      <c r="A285" s="414" t="s">
        <v>187</v>
      </c>
      <c r="B285" s="60"/>
      <c r="C285" s="633" t="str">
        <f>CONCATENATE("Project 10: ",'2 - Project Admin'!E36)</f>
        <v xml:space="preserve">Project 10: </v>
      </c>
      <c r="D285" s="634"/>
      <c r="E285" s="634"/>
      <c r="F285" s="634"/>
      <c r="G285" s="634"/>
      <c r="H285" s="634"/>
      <c r="I285" s="634"/>
      <c r="J285" s="634"/>
      <c r="K285" s="634"/>
      <c r="L285" s="634"/>
      <c r="M285" s="634"/>
      <c r="N285" s="634"/>
      <c r="O285" s="634"/>
      <c r="P285" s="634"/>
      <c r="Q285" s="634"/>
      <c r="R285" s="634"/>
      <c r="S285" s="634"/>
      <c r="T285" s="634"/>
      <c r="U285" s="634"/>
      <c r="V285" s="634"/>
      <c r="W285" s="634"/>
      <c r="X285" s="634"/>
      <c r="Y285" s="634"/>
      <c r="Z285" s="635"/>
    </row>
    <row r="286" spans="1:26" customFormat="1" ht="15" customHeight="1" thickBot="1" x14ac:dyDescent="0.4">
      <c r="A286" s="18"/>
      <c r="B286" s="1"/>
      <c r="C286" s="6"/>
      <c r="D286" s="7"/>
      <c r="E286" s="8"/>
      <c r="F286" s="8"/>
      <c r="G286" s="8"/>
      <c r="S286" s="18"/>
    </row>
    <row r="287" spans="1:26" s="24" customFormat="1" ht="21" customHeight="1" outlineLevel="1" x14ac:dyDescent="0.35">
      <c r="A287" s="414"/>
      <c r="B287" s="46"/>
      <c r="C287" s="671" t="s">
        <v>171</v>
      </c>
      <c r="D287" s="672"/>
      <c r="E287" s="673"/>
      <c r="F287" s="621" t="s">
        <v>155</v>
      </c>
      <c r="G287" s="658" t="s">
        <v>156</v>
      </c>
      <c r="H287" s="659"/>
      <c r="I287" s="660"/>
      <c r="J287" s="658" t="s">
        <v>157</v>
      </c>
      <c r="K287" s="659"/>
      <c r="L287" s="660"/>
      <c r="M287" s="658" t="s">
        <v>158</v>
      </c>
      <c r="N287" s="659"/>
      <c r="O287" s="660"/>
      <c r="P287" s="658" t="s">
        <v>159</v>
      </c>
      <c r="Q287" s="659"/>
      <c r="R287" s="660"/>
      <c r="S287" s="658" t="s">
        <v>160</v>
      </c>
      <c r="T287" s="659"/>
      <c r="U287" s="660"/>
      <c r="V287" s="658" t="s">
        <v>161</v>
      </c>
      <c r="W287" s="659"/>
      <c r="X287" s="660"/>
      <c r="Y287" s="621" t="s">
        <v>172</v>
      </c>
      <c r="Z287" s="621" t="s">
        <v>163</v>
      </c>
    </row>
    <row r="288" spans="1:26" s="24" customFormat="1" ht="22.5" customHeight="1" outlineLevel="1" thickBot="1" x14ac:dyDescent="0.4">
      <c r="A288" s="414"/>
      <c r="B288" s="46"/>
      <c r="C288" s="674"/>
      <c r="D288" s="675"/>
      <c r="E288" s="676"/>
      <c r="F288" s="622"/>
      <c r="G288" s="195" t="s">
        <v>164</v>
      </c>
      <c r="H288" s="196" t="s">
        <v>165</v>
      </c>
      <c r="I288" s="664" t="s">
        <v>166</v>
      </c>
      <c r="J288" s="195" t="s">
        <v>164</v>
      </c>
      <c r="K288" s="196" t="s">
        <v>165</v>
      </c>
      <c r="L288" s="664" t="s">
        <v>166</v>
      </c>
      <c r="M288" s="195" t="s">
        <v>164</v>
      </c>
      <c r="N288" s="196" t="s">
        <v>165</v>
      </c>
      <c r="O288" s="664" t="s">
        <v>166</v>
      </c>
      <c r="P288" s="195" t="s">
        <v>164</v>
      </c>
      <c r="Q288" s="196" t="s">
        <v>165</v>
      </c>
      <c r="R288" s="664" t="s">
        <v>166</v>
      </c>
      <c r="S288" s="195" t="s">
        <v>164</v>
      </c>
      <c r="T288" s="196" t="s">
        <v>165</v>
      </c>
      <c r="U288" s="664" t="s">
        <v>166</v>
      </c>
      <c r="V288" s="195" t="s">
        <v>164</v>
      </c>
      <c r="W288" s="196" t="s">
        <v>165</v>
      </c>
      <c r="X288" s="664" t="s">
        <v>166</v>
      </c>
      <c r="Y288" s="622"/>
      <c r="Z288" s="622"/>
    </row>
    <row r="289" spans="1:26" s="24" customFormat="1" ht="20.25" customHeight="1" outlineLevel="1" thickBot="1" x14ac:dyDescent="0.4">
      <c r="A289" s="414"/>
      <c r="B289" s="46"/>
      <c r="C289" s="674"/>
      <c r="D289" s="675"/>
      <c r="E289" s="676"/>
      <c r="F289" s="623"/>
      <c r="G289" s="289" t="s">
        <v>167</v>
      </c>
      <c r="H289" s="289" t="s">
        <v>167</v>
      </c>
      <c r="I289" s="622"/>
      <c r="J289" s="289" t="s">
        <v>167</v>
      </c>
      <c r="K289" s="289" t="str">
        <f>IF(INDEX('Reference Data'!$G$5:$G$18,MATCH('Reference Data'!$C$4,'Reference Data'!$F$5:$F$21,0),1)&gt;=K$22,"Actual","Forecast")</f>
        <v>Actual</v>
      </c>
      <c r="L289" s="622"/>
      <c r="M289" s="289" t="str">
        <f>IF(INDEX('Reference Data'!$G$5:$G$18,MATCH('Reference Data'!$C$4,'Reference Data'!$F$5:$F$21,0),1)&gt;=M$22,"Actual","Forecast")</f>
        <v>Actual</v>
      </c>
      <c r="N289" s="289" t="str">
        <f>IF(INDEX('Reference Data'!$G$5:$G$18,MATCH('Reference Data'!$C$4,'Reference Data'!$F$5:$F$21,0),1)&gt;=N$22,"Actual","Forecast")</f>
        <v>Actual</v>
      </c>
      <c r="O289" s="622"/>
      <c r="P289" s="289" t="str">
        <f>IF(INDEX('Reference Data'!$G$5:$G$18,MATCH('Reference Data'!$C$4,'Reference Data'!$F$5:$F$21,0),1)&gt;=P$22,"Actual","Forecast")</f>
        <v>Actual</v>
      </c>
      <c r="Q289" s="289" t="str">
        <f>IF(INDEX('Reference Data'!$G$5:$G$18,MATCH('Reference Data'!$C$4,'Reference Data'!$F$5:$F$21,0),1)&gt;=Q$22,"Actual","Forecast")</f>
        <v>Forecast</v>
      </c>
      <c r="R289" s="622"/>
      <c r="S289" s="289" t="str">
        <f>IF(INDEX('Reference Data'!$G$5:$G$18,MATCH('Reference Data'!$C$4,'Reference Data'!$F$5:$F$21,0),1)&gt;=S$22,"Actual","Forecast")</f>
        <v>Forecast</v>
      </c>
      <c r="T289" s="289" t="str">
        <f>IF(INDEX('Reference Data'!$G$5:$G$18,MATCH('Reference Data'!$C$4,'Reference Data'!$F$5:$F$21,0),1)&gt;=T$22,"Actual","Forecast")</f>
        <v>Forecast</v>
      </c>
      <c r="U289" s="622"/>
      <c r="V289" s="289" t="str">
        <f>IF(INDEX('Reference Data'!$G$5:$G$18,MATCH('Reference Data'!$C$4,'Reference Data'!$F$5:$F$21,0),1)&gt;=V$22,"Actual","Forecast")</f>
        <v>Forecast</v>
      </c>
      <c r="W289" s="289" t="str">
        <f>IF(INDEX('Reference Data'!$G$5:$G$18,MATCH('Reference Data'!$C$4,'Reference Data'!$F$5:$F$21,0),1)&gt;=W$22,"Actual","Forecast")</f>
        <v>Forecast</v>
      </c>
      <c r="X289" s="622"/>
      <c r="Y289" s="622"/>
      <c r="Z289" s="622"/>
    </row>
    <row r="290" spans="1:26" ht="14.9" customHeight="1" outlineLevel="1" x14ac:dyDescent="0.3">
      <c r="A290" s="414"/>
      <c r="B290" s="77"/>
      <c r="C290" s="627" t="s">
        <v>173</v>
      </c>
      <c r="D290" s="628"/>
      <c r="E290" s="629"/>
      <c r="F290" s="420"/>
      <c r="G290" s="384"/>
      <c r="H290" s="384"/>
      <c r="I290" s="372">
        <f>SUM(G290:H290)</f>
        <v>0</v>
      </c>
      <c r="J290" s="384"/>
      <c r="K290" s="384"/>
      <c r="L290" s="372">
        <f>SUM(J290:K290)</f>
        <v>0</v>
      </c>
      <c r="M290" s="384"/>
      <c r="N290" s="384"/>
      <c r="O290" s="372">
        <f>SUM(M290:N290)</f>
        <v>0</v>
      </c>
      <c r="P290" s="384"/>
      <c r="Q290" s="387"/>
      <c r="R290" s="372">
        <f>SUM(P290:Q290)</f>
        <v>0</v>
      </c>
      <c r="S290" s="384"/>
      <c r="T290" s="384"/>
      <c r="U290" s="372">
        <f>SUM(S290:T290)</f>
        <v>0</v>
      </c>
      <c r="V290" s="384"/>
      <c r="W290" s="384"/>
      <c r="X290" s="372">
        <f>SUM(V290:W290)</f>
        <v>0</v>
      </c>
      <c r="Y290" s="420"/>
      <c r="Z290" s="415">
        <f>SUM(O290,L290,I290,F290)+R290+U290+X290+Y290</f>
        <v>0</v>
      </c>
    </row>
    <row r="291" spans="1:26" ht="15.75" customHeight="1" outlineLevel="1" x14ac:dyDescent="0.3">
      <c r="A291" s="414"/>
      <c r="B291" s="77"/>
      <c r="C291" s="624" t="s">
        <v>174</v>
      </c>
      <c r="D291" s="625"/>
      <c r="E291" s="626"/>
      <c r="F291" s="422"/>
      <c r="G291" s="385"/>
      <c r="H291" s="385"/>
      <c r="I291" s="373">
        <f>SUM(G291:H291)</f>
        <v>0</v>
      </c>
      <c r="J291" s="385"/>
      <c r="K291" s="385"/>
      <c r="L291" s="373">
        <f>SUM(J291:K291)</f>
        <v>0</v>
      </c>
      <c r="M291" s="385"/>
      <c r="N291" s="385"/>
      <c r="O291" s="373">
        <f>SUM(M291:N291)</f>
        <v>0</v>
      </c>
      <c r="P291" s="385"/>
      <c r="Q291" s="388"/>
      <c r="R291" s="373">
        <f>SUM(P291:Q291)</f>
        <v>0</v>
      </c>
      <c r="S291" s="385"/>
      <c r="T291" s="385"/>
      <c r="U291" s="373">
        <f>SUM(S291:T291)</f>
        <v>0</v>
      </c>
      <c r="V291" s="385"/>
      <c r="W291" s="385"/>
      <c r="X291" s="373">
        <f>SUM(V291:W291)</f>
        <v>0</v>
      </c>
      <c r="Y291" s="422"/>
      <c r="Z291" s="377">
        <f>SUM(O291,L291,I291,F291)+R291+U291+X291+Y291</f>
        <v>0</v>
      </c>
    </row>
    <row r="292" spans="1:26" ht="15.75" customHeight="1" outlineLevel="1" x14ac:dyDescent="0.3">
      <c r="A292" s="414"/>
      <c r="B292" s="46"/>
      <c r="C292" s="630" t="s">
        <v>175</v>
      </c>
      <c r="D292" s="631"/>
      <c r="E292" s="632"/>
      <c r="F292" s="422"/>
      <c r="G292" s="385"/>
      <c r="H292" s="385"/>
      <c r="I292" s="373">
        <f>SUM(G292:H292)</f>
        <v>0</v>
      </c>
      <c r="J292" s="385"/>
      <c r="K292" s="385"/>
      <c r="L292" s="373">
        <f>SUM(J292:K292)</f>
        <v>0</v>
      </c>
      <c r="M292" s="385"/>
      <c r="N292" s="385"/>
      <c r="O292" s="373">
        <f>SUM(M292:N292)</f>
        <v>0</v>
      </c>
      <c r="P292" s="385"/>
      <c r="Q292" s="388"/>
      <c r="R292" s="373">
        <f>SUM(P292:Q292)</f>
        <v>0</v>
      </c>
      <c r="S292" s="385"/>
      <c r="T292" s="385"/>
      <c r="U292" s="373">
        <f>SUM(S292:T292)</f>
        <v>0</v>
      </c>
      <c r="V292" s="385"/>
      <c r="W292" s="385"/>
      <c r="X292" s="373">
        <f>SUM(V292:W292)</f>
        <v>0</v>
      </c>
      <c r="Y292" s="422"/>
      <c r="Z292" s="377">
        <f>SUM(O292,L292,I292,F292)+R292+U292+X292+Y292</f>
        <v>0</v>
      </c>
    </row>
    <row r="293" spans="1:26" ht="15.75" customHeight="1" outlineLevel="1" x14ac:dyDescent="0.3">
      <c r="A293" s="414"/>
      <c r="B293" s="46"/>
      <c r="C293" s="639" t="s">
        <v>176</v>
      </c>
      <c r="D293" s="640"/>
      <c r="E293" s="641"/>
      <c r="F293" s="386">
        <f t="shared" ref="F293:Z293" si="43">F290+F291</f>
        <v>0</v>
      </c>
      <c r="G293" s="386">
        <f t="shared" si="43"/>
        <v>0</v>
      </c>
      <c r="H293" s="386">
        <f t="shared" si="43"/>
        <v>0</v>
      </c>
      <c r="I293" s="386">
        <f t="shared" si="43"/>
        <v>0</v>
      </c>
      <c r="J293" s="386">
        <f t="shared" si="43"/>
        <v>0</v>
      </c>
      <c r="K293" s="386">
        <f t="shared" si="43"/>
        <v>0</v>
      </c>
      <c r="L293" s="386">
        <f t="shared" si="43"/>
        <v>0</v>
      </c>
      <c r="M293" s="386">
        <f t="shared" si="43"/>
        <v>0</v>
      </c>
      <c r="N293" s="386">
        <f t="shared" si="43"/>
        <v>0</v>
      </c>
      <c r="O293" s="386">
        <f t="shared" si="43"/>
        <v>0</v>
      </c>
      <c r="P293" s="386">
        <f t="shared" si="43"/>
        <v>0</v>
      </c>
      <c r="Q293" s="389">
        <f t="shared" si="43"/>
        <v>0</v>
      </c>
      <c r="R293" s="386">
        <f t="shared" si="43"/>
        <v>0</v>
      </c>
      <c r="S293" s="386">
        <f t="shared" si="43"/>
        <v>0</v>
      </c>
      <c r="T293" s="386">
        <f t="shared" si="43"/>
        <v>0</v>
      </c>
      <c r="U293" s="386">
        <f t="shared" si="43"/>
        <v>0</v>
      </c>
      <c r="V293" s="386">
        <f t="shared" si="43"/>
        <v>0</v>
      </c>
      <c r="W293" s="386">
        <f t="shared" si="43"/>
        <v>0</v>
      </c>
      <c r="X293" s="386">
        <f t="shared" si="43"/>
        <v>0</v>
      </c>
      <c r="Y293" s="386">
        <f t="shared" si="43"/>
        <v>0</v>
      </c>
      <c r="Z293" s="377">
        <f t="shared" si="43"/>
        <v>0</v>
      </c>
    </row>
    <row r="294" spans="1:26" ht="15.75" customHeight="1" outlineLevel="1" x14ac:dyDescent="0.3">
      <c r="A294" s="414"/>
      <c r="B294" s="46"/>
      <c r="C294" s="636" t="s">
        <v>177</v>
      </c>
      <c r="D294" s="637"/>
      <c r="E294" s="638"/>
      <c r="F294" s="422"/>
      <c r="G294" s="385"/>
      <c r="H294" s="385"/>
      <c r="I294" s="373">
        <f>SUM(G294:H294)</f>
        <v>0</v>
      </c>
      <c r="J294" s="385"/>
      <c r="K294" s="385"/>
      <c r="L294" s="373">
        <f>SUM(J294:K294)</f>
        <v>0</v>
      </c>
      <c r="M294" s="385"/>
      <c r="N294" s="385"/>
      <c r="O294" s="373">
        <f>SUM(M294:N294)</f>
        <v>0</v>
      </c>
      <c r="P294" s="385"/>
      <c r="Q294" s="388"/>
      <c r="R294" s="373">
        <f>SUM(P294:Q294)</f>
        <v>0</v>
      </c>
      <c r="S294" s="385"/>
      <c r="T294" s="385"/>
      <c r="U294" s="373">
        <f>SUM(S294:T294)</f>
        <v>0</v>
      </c>
      <c r="V294" s="385"/>
      <c r="W294" s="385"/>
      <c r="X294" s="373">
        <f>SUM(V294:W294)</f>
        <v>0</v>
      </c>
      <c r="Y294" s="422"/>
      <c r="Z294" s="377">
        <f>SUM(O294,L294,I294,F294)+R294+U294+X294+Y294</f>
        <v>0</v>
      </c>
    </row>
    <row r="295" spans="1:26" ht="15.75" customHeight="1" outlineLevel="1" x14ac:dyDescent="0.3">
      <c r="A295" s="414"/>
      <c r="B295" s="46"/>
      <c r="C295" s="630" t="s">
        <v>178</v>
      </c>
      <c r="D295" s="631"/>
      <c r="E295" s="632"/>
      <c r="F295" s="422"/>
      <c r="G295" s="385"/>
      <c r="H295" s="385"/>
      <c r="I295" s="373">
        <f>SUM(G295:H295)</f>
        <v>0</v>
      </c>
      <c r="J295" s="385"/>
      <c r="K295" s="385"/>
      <c r="L295" s="373">
        <f>SUM(J295:K295)</f>
        <v>0</v>
      </c>
      <c r="M295" s="385"/>
      <c r="N295" s="385"/>
      <c r="O295" s="373">
        <f>SUM(M295:N295)</f>
        <v>0</v>
      </c>
      <c r="P295" s="385"/>
      <c r="Q295" s="388"/>
      <c r="R295" s="373">
        <f>SUM(P295:Q295)</f>
        <v>0</v>
      </c>
      <c r="S295" s="385"/>
      <c r="T295" s="385"/>
      <c r="U295" s="373">
        <f>SUM(S295:T295)</f>
        <v>0</v>
      </c>
      <c r="V295" s="385"/>
      <c r="W295" s="385"/>
      <c r="X295" s="373">
        <f>SUM(V295:W295)</f>
        <v>0</v>
      </c>
      <c r="Y295" s="422"/>
      <c r="Z295" s="377">
        <f>SUM(O295,L295,I295,F295)+R295+U295+X295+Y295</f>
        <v>0</v>
      </c>
    </row>
    <row r="296" spans="1:26" ht="15.75" customHeight="1" outlineLevel="1" thickBot="1" x14ac:dyDescent="0.35">
      <c r="A296" s="414"/>
      <c r="B296" s="46"/>
      <c r="C296" s="645" t="s">
        <v>179</v>
      </c>
      <c r="D296" s="646"/>
      <c r="E296" s="647"/>
      <c r="F296" s="390">
        <f t="shared" ref="F296:Y296" si="44">F294</f>
        <v>0</v>
      </c>
      <c r="G296" s="390">
        <f t="shared" si="44"/>
        <v>0</v>
      </c>
      <c r="H296" s="390">
        <f t="shared" si="44"/>
        <v>0</v>
      </c>
      <c r="I296" s="390">
        <f t="shared" si="44"/>
        <v>0</v>
      </c>
      <c r="J296" s="390">
        <f t="shared" si="44"/>
        <v>0</v>
      </c>
      <c r="K296" s="390">
        <f t="shared" si="44"/>
        <v>0</v>
      </c>
      <c r="L296" s="390">
        <f t="shared" si="44"/>
        <v>0</v>
      </c>
      <c r="M296" s="390">
        <f t="shared" si="44"/>
        <v>0</v>
      </c>
      <c r="N296" s="390">
        <f t="shared" si="44"/>
        <v>0</v>
      </c>
      <c r="O296" s="390">
        <f t="shared" si="44"/>
        <v>0</v>
      </c>
      <c r="P296" s="390">
        <f t="shared" si="44"/>
        <v>0</v>
      </c>
      <c r="Q296" s="391">
        <f t="shared" si="44"/>
        <v>0</v>
      </c>
      <c r="R296" s="390">
        <f t="shared" si="44"/>
        <v>0</v>
      </c>
      <c r="S296" s="390">
        <f t="shared" si="44"/>
        <v>0</v>
      </c>
      <c r="T296" s="390">
        <f t="shared" si="44"/>
        <v>0</v>
      </c>
      <c r="U296" s="390">
        <f t="shared" si="44"/>
        <v>0</v>
      </c>
      <c r="V296" s="390">
        <f t="shared" si="44"/>
        <v>0</v>
      </c>
      <c r="W296" s="390">
        <f t="shared" si="44"/>
        <v>0</v>
      </c>
      <c r="X296" s="390">
        <f t="shared" si="44"/>
        <v>0</v>
      </c>
      <c r="Y296" s="390">
        <f t="shared" si="44"/>
        <v>0</v>
      </c>
      <c r="Z296" s="381">
        <f>SUM(O296,L296,I296,F296)+R296+U296+X296+Y296</f>
        <v>0</v>
      </c>
    </row>
    <row r="297" spans="1:26" ht="16" outlineLevel="1" thickBot="1" x14ac:dyDescent="0.35">
      <c r="A297" s="414"/>
      <c r="B297" s="46"/>
      <c r="C297" s="642" t="s">
        <v>163</v>
      </c>
      <c r="D297" s="643"/>
      <c r="E297" s="644"/>
      <c r="F297" s="382">
        <f t="shared" ref="F297:Y297" si="45">F293+F296</f>
        <v>0</v>
      </c>
      <c r="G297" s="382">
        <f t="shared" si="45"/>
        <v>0</v>
      </c>
      <c r="H297" s="382">
        <f t="shared" si="45"/>
        <v>0</v>
      </c>
      <c r="I297" s="382">
        <f t="shared" si="45"/>
        <v>0</v>
      </c>
      <c r="J297" s="382">
        <f t="shared" si="45"/>
        <v>0</v>
      </c>
      <c r="K297" s="382">
        <f t="shared" si="45"/>
        <v>0</v>
      </c>
      <c r="L297" s="382">
        <f t="shared" si="45"/>
        <v>0</v>
      </c>
      <c r="M297" s="382">
        <f t="shared" si="45"/>
        <v>0</v>
      </c>
      <c r="N297" s="382">
        <f t="shared" si="45"/>
        <v>0</v>
      </c>
      <c r="O297" s="382">
        <f t="shared" si="45"/>
        <v>0</v>
      </c>
      <c r="P297" s="382">
        <f t="shared" si="45"/>
        <v>0</v>
      </c>
      <c r="Q297" s="392">
        <f t="shared" si="45"/>
        <v>0</v>
      </c>
      <c r="R297" s="382">
        <f t="shared" si="45"/>
        <v>0</v>
      </c>
      <c r="S297" s="382">
        <f t="shared" si="45"/>
        <v>0</v>
      </c>
      <c r="T297" s="382">
        <f t="shared" si="45"/>
        <v>0</v>
      </c>
      <c r="U297" s="382">
        <f t="shared" si="45"/>
        <v>0</v>
      </c>
      <c r="V297" s="382">
        <f t="shared" si="45"/>
        <v>0</v>
      </c>
      <c r="W297" s="382">
        <f t="shared" si="45"/>
        <v>0</v>
      </c>
      <c r="X297" s="382">
        <f t="shared" si="45"/>
        <v>0</v>
      </c>
      <c r="Y297" s="382">
        <f t="shared" si="45"/>
        <v>0</v>
      </c>
      <c r="Z297" s="323">
        <f>SUM(O297,L297,I297,F297)+R297+U297+X297+Y297</f>
        <v>0</v>
      </c>
    </row>
    <row r="298" spans="1:26" ht="15.75" customHeight="1" outlineLevel="1" thickBot="1" x14ac:dyDescent="0.35">
      <c r="C298" s="21"/>
      <c r="D298" s="21"/>
      <c r="E298" s="21"/>
      <c r="F298" s="23"/>
      <c r="G298" s="22"/>
      <c r="H298" s="22"/>
      <c r="I298" s="26"/>
      <c r="J298" s="22"/>
      <c r="K298" s="22"/>
      <c r="L298" s="23"/>
      <c r="M298" s="22"/>
      <c r="N298" s="22"/>
    </row>
    <row r="299" spans="1:26" ht="21.65" customHeight="1" outlineLevel="1" x14ac:dyDescent="0.3">
      <c r="A299" s="414"/>
      <c r="B299" s="38"/>
      <c r="C299" s="648" t="s">
        <v>180</v>
      </c>
      <c r="D299" s="649"/>
      <c r="E299" s="650"/>
      <c r="F299" s="621" t="s">
        <v>155</v>
      </c>
      <c r="G299" s="658" t="str">
        <f>G287</f>
        <v>Financial Year 2020/21 (£s)</v>
      </c>
      <c r="H299" s="659"/>
      <c r="I299" s="660"/>
      <c r="J299" s="658" t="str">
        <f>J287</f>
        <v>Financial Year 2021/22 (£s)</v>
      </c>
      <c r="K299" s="659"/>
      <c r="L299" s="660"/>
      <c r="M299" s="658" t="str">
        <f>M287</f>
        <v>Financial Year 2022/23 (£s)</v>
      </c>
      <c r="N299" s="659"/>
      <c r="O299" s="660"/>
      <c r="P299" s="658" t="str">
        <f>P287</f>
        <v>Financial Year 2023/24 (£s)</v>
      </c>
      <c r="Q299" s="659"/>
      <c r="R299" s="660"/>
      <c r="S299" s="658" t="str">
        <f>S287</f>
        <v>Financial Year 2024/25 (£s)</v>
      </c>
      <c r="T299" s="659"/>
      <c r="U299" s="661"/>
      <c r="V299" s="658" t="str">
        <f>V287</f>
        <v>Financial Year 2025/26 (£s)</v>
      </c>
      <c r="W299" s="659"/>
      <c r="X299" s="660"/>
      <c r="Y299" s="621" t="s">
        <v>172</v>
      </c>
      <c r="Z299" s="621" t="s">
        <v>163</v>
      </c>
    </row>
    <row r="300" spans="1:26" ht="22.5" customHeight="1" outlineLevel="1" x14ac:dyDescent="0.3">
      <c r="A300" s="414"/>
      <c r="B300" s="38"/>
      <c r="C300" s="662" t="s">
        <v>181</v>
      </c>
      <c r="D300" s="662" t="s">
        <v>188</v>
      </c>
      <c r="E300" s="662" t="s">
        <v>183</v>
      </c>
      <c r="F300" s="622"/>
      <c r="G300" s="195" t="s">
        <v>164</v>
      </c>
      <c r="H300" s="196" t="s">
        <v>165</v>
      </c>
      <c r="I300" s="664" t="s">
        <v>166</v>
      </c>
      <c r="J300" s="195" t="s">
        <v>164</v>
      </c>
      <c r="K300" s="196" t="s">
        <v>165</v>
      </c>
      <c r="L300" s="664" t="s">
        <v>166</v>
      </c>
      <c r="M300" s="195" t="s">
        <v>164</v>
      </c>
      <c r="N300" s="196" t="s">
        <v>165</v>
      </c>
      <c r="O300" s="664" t="s">
        <v>166</v>
      </c>
      <c r="P300" s="195" t="s">
        <v>164</v>
      </c>
      <c r="Q300" s="196" t="s">
        <v>165</v>
      </c>
      <c r="R300" s="664" t="s">
        <v>166</v>
      </c>
      <c r="S300" s="195" t="s">
        <v>164</v>
      </c>
      <c r="T300" s="196" t="s">
        <v>165</v>
      </c>
      <c r="U300" s="664" t="s">
        <v>166</v>
      </c>
      <c r="V300" s="195" t="s">
        <v>164</v>
      </c>
      <c r="W300" s="196" t="s">
        <v>165</v>
      </c>
      <c r="X300" s="664" t="s">
        <v>166</v>
      </c>
      <c r="Y300" s="622"/>
      <c r="Z300" s="622"/>
    </row>
    <row r="301" spans="1:26" ht="22.5" customHeight="1" outlineLevel="1" x14ac:dyDescent="0.3">
      <c r="A301" s="414"/>
      <c r="B301" s="38"/>
      <c r="C301" s="663"/>
      <c r="D301" s="663"/>
      <c r="E301" s="663"/>
      <c r="F301" s="623"/>
      <c r="G301" s="289" t="s">
        <v>167</v>
      </c>
      <c r="H301" s="289" t="s">
        <v>167</v>
      </c>
      <c r="I301" s="622"/>
      <c r="J301" s="289" t="s">
        <v>167</v>
      </c>
      <c r="K301" s="289" t="str">
        <f>IF(INDEX('Reference Data'!$G$5:$G$18,MATCH('Reference Data'!$C$4,'Reference Data'!$F$5:$F$21,0),1)&gt;=K$22,"Actual","Forecast")</f>
        <v>Actual</v>
      </c>
      <c r="L301" s="622"/>
      <c r="M301" s="289" t="str">
        <f>IF(INDEX('Reference Data'!$G$5:$G$18,MATCH('Reference Data'!$C$4,'Reference Data'!$F$5:$F$21,0),1)&gt;=M$22,"Actual","Forecast")</f>
        <v>Actual</v>
      </c>
      <c r="N301" s="289" t="str">
        <f>IF(INDEX('Reference Data'!$G$5:$G$18,MATCH('Reference Data'!$C$4,'Reference Data'!$F$5:$F$21,0),1)&gt;=N$22,"Actual","Forecast")</f>
        <v>Actual</v>
      </c>
      <c r="O301" s="622"/>
      <c r="P301" s="289" t="str">
        <f>IF(INDEX('Reference Data'!$G$5:$G$18,MATCH('Reference Data'!$C$4,'Reference Data'!$F$5:$F$21,0),1)&gt;=P$22,"Actual","Forecast")</f>
        <v>Actual</v>
      </c>
      <c r="Q301" s="289" t="str">
        <f>IF(INDEX('Reference Data'!$G$5:$G$18,MATCH('Reference Data'!$C$4,'Reference Data'!$F$5:$F$21,0),1)&gt;=Q$22,"Actual","Forecast")</f>
        <v>Forecast</v>
      </c>
      <c r="R301" s="622"/>
      <c r="S301" s="289" t="str">
        <f>IF(INDEX('Reference Data'!$G$5:$G$18,MATCH('Reference Data'!$C$4,'Reference Data'!$F$5:$F$21,0),1)&gt;=S$22,"Actual","Forecast")</f>
        <v>Forecast</v>
      </c>
      <c r="T301" s="289" t="str">
        <f>IF(INDEX('Reference Data'!$G$5:$G$18,MATCH('Reference Data'!$C$4,'Reference Data'!$F$5:$F$21,0),1)&gt;=T$22,"Actual","Forecast")</f>
        <v>Forecast</v>
      </c>
      <c r="U301" s="622"/>
      <c r="V301" s="289" t="str">
        <f>IF(INDEX('Reference Data'!$G$5:$G$18,MATCH('Reference Data'!$C$4,'Reference Data'!$F$5:$F$21,0),1)&gt;=V$22,"Actual","Forecast")</f>
        <v>Forecast</v>
      </c>
      <c r="W301" s="289" t="str">
        <f>IF(INDEX('Reference Data'!$G$5:$G$18,MATCH('Reference Data'!$C$4,'Reference Data'!$F$5:$F$21,0),1)&gt;=W$22,"Actual","Forecast")</f>
        <v>Forecast</v>
      </c>
      <c r="X301" s="622"/>
      <c r="Y301" s="622"/>
      <c r="Z301" s="622"/>
    </row>
    <row r="302" spans="1:26" ht="15.5" outlineLevel="1" x14ac:dyDescent="0.3">
      <c r="A302" s="414"/>
      <c r="B302" s="38">
        <f>IF(C302="",IF((Z302=0),0,1),IF(AND((COUNTBLANK(D302:E302))=0,Z302&gt;0), 0,1))</f>
        <v>0</v>
      </c>
      <c r="C302" s="393"/>
      <c r="D302" s="393"/>
      <c r="E302" s="394"/>
      <c r="F302" s="401"/>
      <c r="G302" s="396"/>
      <c r="H302" s="396"/>
      <c r="I302" s="310">
        <f>SUM(G302:H302)</f>
        <v>0</v>
      </c>
      <c r="J302" s="396"/>
      <c r="K302" s="396"/>
      <c r="L302" s="310">
        <f>SUM(J302:K302)</f>
        <v>0</v>
      </c>
      <c r="M302" s="396"/>
      <c r="N302" s="396"/>
      <c r="O302" s="310">
        <f>SUM(M302:N302)</f>
        <v>0</v>
      </c>
      <c r="P302" s="396"/>
      <c r="Q302" s="399"/>
      <c r="R302" s="310">
        <f>SUM(P302:Q302)</f>
        <v>0</v>
      </c>
      <c r="S302" s="396"/>
      <c r="T302" s="396"/>
      <c r="U302" s="310">
        <f>SUM(S302:T302)</f>
        <v>0</v>
      </c>
      <c r="V302" s="396"/>
      <c r="W302" s="396"/>
      <c r="X302" s="310">
        <f>SUM(V302:W302)</f>
        <v>0</v>
      </c>
      <c r="Y302" s="401"/>
      <c r="Z302" s="416">
        <f>SUM(O302,L302,I302,F302,R302,U302,X302,Y302)</f>
        <v>0</v>
      </c>
    </row>
    <row r="303" spans="1:26" ht="15.5" outlineLevel="1" x14ac:dyDescent="0.3">
      <c r="A303" s="414"/>
      <c r="B303" s="38">
        <f>IF(C303="",IF((Z303=0),0,1),IF(AND((COUNTBLANK(D303:E303))=0,Z303&gt;0), 0,1))</f>
        <v>0</v>
      </c>
      <c r="C303" s="311"/>
      <c r="D303" s="311"/>
      <c r="E303" s="395"/>
      <c r="F303" s="402"/>
      <c r="G303" s="397"/>
      <c r="H303" s="397"/>
      <c r="I303" s="398">
        <f>SUM(G303:H303)</f>
        <v>0</v>
      </c>
      <c r="J303" s="397"/>
      <c r="K303" s="397"/>
      <c r="L303" s="398">
        <f>SUM(J303:K303)</f>
        <v>0</v>
      </c>
      <c r="M303" s="397"/>
      <c r="N303" s="397"/>
      <c r="O303" s="398">
        <f>SUM(M303:N303)</f>
        <v>0</v>
      </c>
      <c r="P303" s="397"/>
      <c r="Q303" s="400"/>
      <c r="R303" s="398">
        <f>SUM(P303:Q303)</f>
        <v>0</v>
      </c>
      <c r="S303" s="397"/>
      <c r="T303" s="397"/>
      <c r="U303" s="398">
        <f>SUM(S303:T303)</f>
        <v>0</v>
      </c>
      <c r="V303" s="397"/>
      <c r="W303" s="397"/>
      <c r="X303" s="398">
        <f>SUM(V303:W303)</f>
        <v>0</v>
      </c>
      <c r="Y303" s="402"/>
      <c r="Z303" s="409">
        <f>SUM(O303,L303,I303,F303,R303,U303,X303,Y303)</f>
        <v>0</v>
      </c>
    </row>
    <row r="304" spans="1:26" ht="15.5" outlineLevel="1" x14ac:dyDescent="0.3">
      <c r="A304" s="414"/>
      <c r="B304" s="38">
        <f>IF(C304="",IF((Z304=0),0,1),IF(AND((COUNTBLANK(D304:E304))=0,Z304&gt;0), 0,1))</f>
        <v>0</v>
      </c>
      <c r="C304" s="311"/>
      <c r="D304" s="311"/>
      <c r="E304" s="395"/>
      <c r="F304" s="402"/>
      <c r="G304" s="397"/>
      <c r="H304" s="397"/>
      <c r="I304" s="398">
        <f>SUM(G304:H304)</f>
        <v>0</v>
      </c>
      <c r="J304" s="397"/>
      <c r="K304" s="397"/>
      <c r="L304" s="398">
        <f>SUM(J304:K304)</f>
        <v>0</v>
      </c>
      <c r="M304" s="397"/>
      <c r="N304" s="397"/>
      <c r="O304" s="398">
        <f>SUM(M304:N304)</f>
        <v>0</v>
      </c>
      <c r="P304" s="397"/>
      <c r="Q304" s="400"/>
      <c r="R304" s="398">
        <f>SUM(P304:Q304)</f>
        <v>0</v>
      </c>
      <c r="S304" s="397"/>
      <c r="T304" s="397"/>
      <c r="U304" s="398">
        <f>SUM(S304:T304)</f>
        <v>0</v>
      </c>
      <c r="V304" s="397"/>
      <c r="W304" s="397"/>
      <c r="X304" s="398">
        <f>SUM(V304:W304)</f>
        <v>0</v>
      </c>
      <c r="Y304" s="402"/>
      <c r="Z304" s="409">
        <f>SUM(O304,L304,I304,F304,R304,U304,X304,Y304)</f>
        <v>0</v>
      </c>
    </row>
    <row r="305" spans="1:26" ht="15.5" outlineLevel="1" x14ac:dyDescent="0.3">
      <c r="A305" s="414"/>
      <c r="B305" s="38">
        <f>IF(C305="",IF((Z305=0),0,1),IF(AND((COUNTBLANK(D305:E305))=0,Z305&gt;0), 0,1))</f>
        <v>0</v>
      </c>
      <c r="C305" s="311"/>
      <c r="D305" s="311"/>
      <c r="E305" s="395"/>
      <c r="F305" s="402"/>
      <c r="G305" s="397"/>
      <c r="H305" s="397"/>
      <c r="I305" s="398">
        <f>SUM(G305:H305)</f>
        <v>0</v>
      </c>
      <c r="J305" s="397"/>
      <c r="K305" s="397"/>
      <c r="L305" s="398">
        <f>SUM(J305:K305)</f>
        <v>0</v>
      </c>
      <c r="M305" s="397"/>
      <c r="N305" s="397"/>
      <c r="O305" s="398">
        <f>SUM(M305:N305)</f>
        <v>0</v>
      </c>
      <c r="P305" s="397"/>
      <c r="Q305" s="400"/>
      <c r="R305" s="398">
        <f>SUM(P305:Q305)</f>
        <v>0</v>
      </c>
      <c r="S305" s="397"/>
      <c r="T305" s="397"/>
      <c r="U305" s="398">
        <f>SUM(S305:T305)</f>
        <v>0</v>
      </c>
      <c r="V305" s="397"/>
      <c r="W305" s="397"/>
      <c r="X305" s="398">
        <f>SUM(V305:W305)</f>
        <v>0</v>
      </c>
      <c r="Y305" s="402"/>
      <c r="Z305" s="409">
        <f>SUM(O305,L305,I305,F305,R305,U305,X305,Y305)</f>
        <v>0</v>
      </c>
    </row>
    <row r="306" spans="1:26" ht="16" outlineLevel="1" thickBot="1" x14ac:dyDescent="0.35">
      <c r="A306" s="414"/>
      <c r="B306" s="38">
        <f>IF(C306="",IF((Z306=0),0,1),IF(AND((COUNTBLANK(D306:E306))=0,Z306&gt;0), 0,1))</f>
        <v>0</v>
      </c>
      <c r="C306" s="403"/>
      <c r="D306" s="403"/>
      <c r="E306" s="404"/>
      <c r="F306" s="408"/>
      <c r="G306" s="405"/>
      <c r="H306" s="405"/>
      <c r="I306" s="406">
        <f>SUM(G306:H306)</f>
        <v>0</v>
      </c>
      <c r="J306" s="405"/>
      <c r="K306" s="405"/>
      <c r="L306" s="406">
        <f>SUM(J306:K306)</f>
        <v>0</v>
      </c>
      <c r="M306" s="405"/>
      <c r="N306" s="405"/>
      <c r="O306" s="406">
        <f>SUM(M306:N306)</f>
        <v>0</v>
      </c>
      <c r="P306" s="405"/>
      <c r="Q306" s="407"/>
      <c r="R306" s="406">
        <f>SUM(P306:Q306)</f>
        <v>0</v>
      </c>
      <c r="S306" s="405"/>
      <c r="T306" s="405"/>
      <c r="U306" s="406">
        <f>SUM(S306:T306)</f>
        <v>0</v>
      </c>
      <c r="V306" s="405"/>
      <c r="W306" s="405"/>
      <c r="X306" s="406">
        <f>SUM(V306:W306)</f>
        <v>0</v>
      </c>
      <c r="Y306" s="408"/>
      <c r="Z306" s="417">
        <f>SUM(O306,L306,I306,F306,R306,U306,X306,Y306)</f>
        <v>0</v>
      </c>
    </row>
    <row r="307" spans="1:26" ht="16" outlineLevel="1" thickBot="1" x14ac:dyDescent="0.35">
      <c r="A307" s="414"/>
      <c r="B307" s="46"/>
      <c r="C307" s="642" t="s">
        <v>184</v>
      </c>
      <c r="D307" s="643"/>
      <c r="E307" s="651"/>
      <c r="F307" s="312">
        <f t="shared" ref="F307:Z307" si="46">SUM(F302:F306)</f>
        <v>0</v>
      </c>
      <c r="G307" s="312">
        <f t="shared" si="46"/>
        <v>0</v>
      </c>
      <c r="H307" s="312">
        <f t="shared" si="46"/>
        <v>0</v>
      </c>
      <c r="I307" s="312">
        <f t="shared" si="46"/>
        <v>0</v>
      </c>
      <c r="J307" s="312">
        <f t="shared" si="46"/>
        <v>0</v>
      </c>
      <c r="K307" s="312">
        <f t="shared" si="46"/>
        <v>0</v>
      </c>
      <c r="L307" s="312">
        <f t="shared" si="46"/>
        <v>0</v>
      </c>
      <c r="M307" s="312">
        <f t="shared" si="46"/>
        <v>0</v>
      </c>
      <c r="N307" s="312">
        <f t="shared" si="46"/>
        <v>0</v>
      </c>
      <c r="O307" s="312">
        <f t="shared" si="46"/>
        <v>0</v>
      </c>
      <c r="P307" s="312">
        <f t="shared" si="46"/>
        <v>0</v>
      </c>
      <c r="Q307" s="312">
        <f t="shared" si="46"/>
        <v>0</v>
      </c>
      <c r="R307" s="312">
        <f t="shared" si="46"/>
        <v>0</v>
      </c>
      <c r="S307" s="312">
        <f t="shared" si="46"/>
        <v>0</v>
      </c>
      <c r="T307" s="312">
        <f t="shared" si="46"/>
        <v>0</v>
      </c>
      <c r="U307" s="312">
        <f t="shared" si="46"/>
        <v>0</v>
      </c>
      <c r="V307" s="312">
        <f t="shared" si="46"/>
        <v>0</v>
      </c>
      <c r="W307" s="312">
        <f t="shared" si="46"/>
        <v>0</v>
      </c>
      <c r="X307" s="312">
        <f t="shared" si="46"/>
        <v>0</v>
      </c>
      <c r="Y307" s="312">
        <f t="shared" si="46"/>
        <v>0</v>
      </c>
      <c r="Z307" s="312">
        <f t="shared" si="46"/>
        <v>0</v>
      </c>
    </row>
    <row r="308" spans="1:26" ht="13.5" outlineLevel="1" thickBot="1" x14ac:dyDescent="0.35"/>
    <row r="309" spans="1:26" ht="31.4" customHeight="1" outlineLevel="1" x14ac:dyDescent="0.3">
      <c r="B309" s="80">
        <f>COUNTIF(E302:E306,"Yes")</f>
        <v>0</v>
      </c>
      <c r="C309" s="652" t="s">
        <v>185</v>
      </c>
      <c r="D309" s="653"/>
      <c r="E309" s="654"/>
      <c r="G309" s="215"/>
      <c r="H309" s="215"/>
      <c r="I309" s="215"/>
      <c r="J309" s="215"/>
      <c r="K309" s="215"/>
      <c r="L309" s="215"/>
    </row>
    <row r="310" spans="1:26" ht="86.25" customHeight="1" outlineLevel="1" x14ac:dyDescent="0.3">
      <c r="B310" s="46"/>
      <c r="C310" s="655" t="s">
        <v>186</v>
      </c>
      <c r="D310" s="656"/>
      <c r="E310" s="657"/>
      <c r="G310" s="258"/>
      <c r="H310" s="258"/>
      <c r="I310" s="258"/>
      <c r="J310" s="258"/>
      <c r="K310" s="258"/>
      <c r="L310" s="258"/>
    </row>
    <row r="311" spans="1:26" ht="76.5" customHeight="1" outlineLevel="1" thickBot="1" x14ac:dyDescent="0.35">
      <c r="B311" s="59"/>
      <c r="C311" s="665"/>
      <c r="D311" s="666"/>
      <c r="E311" s="667"/>
      <c r="G311" s="259"/>
      <c r="H311" s="259"/>
      <c r="I311" s="259"/>
      <c r="J311" s="259"/>
      <c r="K311" s="259"/>
      <c r="L311" s="259"/>
    </row>
    <row r="313" spans="1:26" customFormat="1" ht="85" customHeight="1" x14ac:dyDescent="0.35">
      <c r="A313" s="414" t="s">
        <v>187</v>
      </c>
      <c r="B313" s="60"/>
      <c r="C313" s="633" t="str">
        <f>CONCATENATE("Project 11: ",'2 - Project Admin'!E37)</f>
        <v xml:space="preserve">Project 11: </v>
      </c>
      <c r="D313" s="634"/>
      <c r="E313" s="634"/>
      <c r="F313" s="634"/>
      <c r="G313" s="634"/>
      <c r="H313" s="634"/>
      <c r="I313" s="634"/>
      <c r="J313" s="634"/>
      <c r="K313" s="634"/>
      <c r="L313" s="634"/>
      <c r="M313" s="634"/>
      <c r="N313" s="634"/>
      <c r="O313" s="634"/>
      <c r="P313" s="634"/>
      <c r="Q313" s="634"/>
      <c r="R313" s="634"/>
      <c r="S313" s="634"/>
      <c r="T313" s="634"/>
      <c r="U313" s="634"/>
      <c r="V313" s="634"/>
      <c r="W313" s="634"/>
      <c r="X313" s="634"/>
      <c r="Y313" s="634"/>
      <c r="Z313" s="635"/>
    </row>
    <row r="314" spans="1:26" customFormat="1" ht="15" customHeight="1" thickBot="1" x14ac:dyDescent="0.4">
      <c r="A314" s="18"/>
      <c r="B314" s="1"/>
      <c r="C314" s="6"/>
      <c r="D314" s="7"/>
      <c r="E314" s="8"/>
      <c r="F314" s="8"/>
      <c r="G314" s="8"/>
      <c r="S314" s="18"/>
    </row>
    <row r="315" spans="1:26" s="24" customFormat="1" ht="21" customHeight="1" outlineLevel="1" x14ac:dyDescent="0.35">
      <c r="A315" s="414"/>
      <c r="B315" s="46"/>
      <c r="C315" s="671" t="s">
        <v>171</v>
      </c>
      <c r="D315" s="672"/>
      <c r="E315" s="673"/>
      <c r="F315" s="621" t="s">
        <v>155</v>
      </c>
      <c r="G315" s="658" t="s">
        <v>156</v>
      </c>
      <c r="H315" s="659"/>
      <c r="I315" s="660"/>
      <c r="J315" s="658" t="s">
        <v>157</v>
      </c>
      <c r="K315" s="659"/>
      <c r="L315" s="660"/>
      <c r="M315" s="658" t="s">
        <v>158</v>
      </c>
      <c r="N315" s="659"/>
      <c r="O315" s="660"/>
      <c r="P315" s="658" t="s">
        <v>159</v>
      </c>
      <c r="Q315" s="659"/>
      <c r="R315" s="660"/>
      <c r="S315" s="658" t="s">
        <v>160</v>
      </c>
      <c r="T315" s="659"/>
      <c r="U315" s="660"/>
      <c r="V315" s="658" t="s">
        <v>161</v>
      </c>
      <c r="W315" s="659"/>
      <c r="X315" s="660"/>
      <c r="Y315" s="621" t="s">
        <v>172</v>
      </c>
      <c r="Z315" s="621" t="s">
        <v>163</v>
      </c>
    </row>
    <row r="316" spans="1:26" s="24" customFormat="1" ht="22.5" customHeight="1" outlineLevel="1" thickBot="1" x14ac:dyDescent="0.4">
      <c r="A316" s="414"/>
      <c r="B316" s="46"/>
      <c r="C316" s="674"/>
      <c r="D316" s="675"/>
      <c r="E316" s="676"/>
      <c r="F316" s="622"/>
      <c r="G316" s="195" t="s">
        <v>164</v>
      </c>
      <c r="H316" s="196" t="s">
        <v>165</v>
      </c>
      <c r="I316" s="664" t="s">
        <v>166</v>
      </c>
      <c r="J316" s="195" t="s">
        <v>164</v>
      </c>
      <c r="K316" s="196" t="s">
        <v>165</v>
      </c>
      <c r="L316" s="664" t="s">
        <v>166</v>
      </c>
      <c r="M316" s="195" t="s">
        <v>164</v>
      </c>
      <c r="N316" s="196" t="s">
        <v>165</v>
      </c>
      <c r="O316" s="664" t="s">
        <v>166</v>
      </c>
      <c r="P316" s="195" t="s">
        <v>164</v>
      </c>
      <c r="Q316" s="196" t="s">
        <v>165</v>
      </c>
      <c r="R316" s="664" t="s">
        <v>166</v>
      </c>
      <c r="S316" s="195" t="s">
        <v>164</v>
      </c>
      <c r="T316" s="196" t="s">
        <v>165</v>
      </c>
      <c r="U316" s="664" t="s">
        <v>166</v>
      </c>
      <c r="V316" s="195" t="s">
        <v>164</v>
      </c>
      <c r="W316" s="196" t="s">
        <v>165</v>
      </c>
      <c r="X316" s="664" t="s">
        <v>166</v>
      </c>
      <c r="Y316" s="622"/>
      <c r="Z316" s="622"/>
    </row>
    <row r="317" spans="1:26" s="24" customFormat="1" ht="20.25" customHeight="1" outlineLevel="1" thickBot="1" x14ac:dyDescent="0.4">
      <c r="A317" s="414"/>
      <c r="B317" s="46"/>
      <c r="C317" s="674"/>
      <c r="D317" s="675"/>
      <c r="E317" s="676"/>
      <c r="F317" s="623"/>
      <c r="G317" s="289" t="s">
        <v>167</v>
      </c>
      <c r="H317" s="289" t="s">
        <v>167</v>
      </c>
      <c r="I317" s="622"/>
      <c r="J317" s="289" t="s">
        <v>167</v>
      </c>
      <c r="K317" s="289" t="str">
        <f>IF(INDEX('Reference Data'!$G$5:$G$18,MATCH('Reference Data'!$C$4,'Reference Data'!$F$5:$F$21,0),1)&gt;=K$22,"Actual","Forecast")</f>
        <v>Actual</v>
      </c>
      <c r="L317" s="622"/>
      <c r="M317" s="289" t="str">
        <f>IF(INDEX('Reference Data'!$G$5:$G$18,MATCH('Reference Data'!$C$4,'Reference Data'!$F$5:$F$21,0),1)&gt;=M$22,"Actual","Forecast")</f>
        <v>Actual</v>
      </c>
      <c r="N317" s="289" t="str">
        <f>IF(INDEX('Reference Data'!$G$5:$G$18,MATCH('Reference Data'!$C$4,'Reference Data'!$F$5:$F$21,0),1)&gt;=N$22,"Actual","Forecast")</f>
        <v>Actual</v>
      </c>
      <c r="O317" s="622"/>
      <c r="P317" s="289" t="str">
        <f>IF(INDEX('Reference Data'!$G$5:$G$18,MATCH('Reference Data'!$C$4,'Reference Data'!$F$5:$F$21,0),1)&gt;=P$22,"Actual","Forecast")</f>
        <v>Actual</v>
      </c>
      <c r="Q317" s="289" t="str">
        <f>IF(INDEX('Reference Data'!$G$5:$G$18,MATCH('Reference Data'!$C$4,'Reference Data'!$F$5:$F$21,0),1)&gt;=Q$22,"Actual","Forecast")</f>
        <v>Forecast</v>
      </c>
      <c r="R317" s="622"/>
      <c r="S317" s="289" t="str">
        <f>IF(INDEX('Reference Data'!$G$5:$G$18,MATCH('Reference Data'!$C$4,'Reference Data'!$F$5:$F$21,0),1)&gt;=S$22,"Actual","Forecast")</f>
        <v>Forecast</v>
      </c>
      <c r="T317" s="289" t="str">
        <f>IF(INDEX('Reference Data'!$G$5:$G$18,MATCH('Reference Data'!$C$4,'Reference Data'!$F$5:$F$21,0),1)&gt;=T$22,"Actual","Forecast")</f>
        <v>Forecast</v>
      </c>
      <c r="U317" s="622"/>
      <c r="V317" s="289" t="str">
        <f>IF(INDEX('Reference Data'!$G$5:$G$18,MATCH('Reference Data'!$C$4,'Reference Data'!$F$5:$F$21,0),1)&gt;=V$22,"Actual","Forecast")</f>
        <v>Forecast</v>
      </c>
      <c r="W317" s="289" t="str">
        <f>IF(INDEX('Reference Data'!$G$5:$G$18,MATCH('Reference Data'!$C$4,'Reference Data'!$F$5:$F$21,0),1)&gt;=W$22,"Actual","Forecast")</f>
        <v>Forecast</v>
      </c>
      <c r="X317" s="622"/>
      <c r="Y317" s="622"/>
      <c r="Z317" s="622"/>
    </row>
    <row r="318" spans="1:26" ht="14.9" customHeight="1" outlineLevel="1" x14ac:dyDescent="0.3">
      <c r="A318" s="414"/>
      <c r="B318" s="77"/>
      <c r="C318" s="627" t="s">
        <v>173</v>
      </c>
      <c r="D318" s="628"/>
      <c r="E318" s="629"/>
      <c r="F318" s="420"/>
      <c r="G318" s="384"/>
      <c r="H318" s="384"/>
      <c r="I318" s="372">
        <f>SUM(G318:H318)</f>
        <v>0</v>
      </c>
      <c r="J318" s="384"/>
      <c r="K318" s="384"/>
      <c r="L318" s="372">
        <f>SUM(J318:K318)</f>
        <v>0</v>
      </c>
      <c r="M318" s="384"/>
      <c r="N318" s="384"/>
      <c r="O318" s="372">
        <f>SUM(M318:N318)</f>
        <v>0</v>
      </c>
      <c r="P318" s="384"/>
      <c r="Q318" s="387"/>
      <c r="R318" s="372">
        <f>SUM(P318:Q318)</f>
        <v>0</v>
      </c>
      <c r="S318" s="384"/>
      <c r="T318" s="384"/>
      <c r="U318" s="372">
        <f>SUM(S318:T318)</f>
        <v>0</v>
      </c>
      <c r="V318" s="384"/>
      <c r="W318" s="384"/>
      <c r="X318" s="372">
        <f>SUM(V318:W318)</f>
        <v>0</v>
      </c>
      <c r="Y318" s="420"/>
      <c r="Z318" s="415">
        <f>SUM(O318,L318,I318,F318)+R318+U318+X318+Y318</f>
        <v>0</v>
      </c>
    </row>
    <row r="319" spans="1:26" ht="15.75" customHeight="1" outlineLevel="1" x14ac:dyDescent="0.3">
      <c r="A319" s="414"/>
      <c r="B319" s="77"/>
      <c r="C319" s="624" t="s">
        <v>174</v>
      </c>
      <c r="D319" s="625"/>
      <c r="E319" s="626"/>
      <c r="F319" s="422"/>
      <c r="G319" s="385"/>
      <c r="H319" s="385"/>
      <c r="I319" s="373">
        <f>SUM(G319:H319)</f>
        <v>0</v>
      </c>
      <c r="J319" s="385"/>
      <c r="K319" s="385"/>
      <c r="L319" s="373">
        <f>SUM(J319:K319)</f>
        <v>0</v>
      </c>
      <c r="M319" s="385"/>
      <c r="N319" s="385"/>
      <c r="O319" s="373">
        <f>SUM(M319:N319)</f>
        <v>0</v>
      </c>
      <c r="P319" s="385"/>
      <c r="Q319" s="388"/>
      <c r="R319" s="373">
        <f>SUM(P319:Q319)</f>
        <v>0</v>
      </c>
      <c r="S319" s="385"/>
      <c r="T319" s="385"/>
      <c r="U319" s="373">
        <f>SUM(S319:T319)</f>
        <v>0</v>
      </c>
      <c r="V319" s="385"/>
      <c r="W319" s="385"/>
      <c r="X319" s="373">
        <f>SUM(V319:W319)</f>
        <v>0</v>
      </c>
      <c r="Y319" s="422"/>
      <c r="Z319" s="377">
        <f>SUM(O319,L319,I319,F319)+R319+U319+X319+Y319</f>
        <v>0</v>
      </c>
    </row>
    <row r="320" spans="1:26" ht="15.75" customHeight="1" outlineLevel="1" x14ac:dyDescent="0.3">
      <c r="A320" s="414"/>
      <c r="B320" s="46"/>
      <c r="C320" s="630" t="s">
        <v>175</v>
      </c>
      <c r="D320" s="631"/>
      <c r="E320" s="632"/>
      <c r="F320" s="422"/>
      <c r="G320" s="385"/>
      <c r="H320" s="385"/>
      <c r="I320" s="373">
        <f>SUM(G320:H320)</f>
        <v>0</v>
      </c>
      <c r="J320" s="385"/>
      <c r="K320" s="385"/>
      <c r="L320" s="373">
        <f>SUM(J320:K320)</f>
        <v>0</v>
      </c>
      <c r="M320" s="385"/>
      <c r="N320" s="385"/>
      <c r="O320" s="373">
        <f>SUM(M320:N320)</f>
        <v>0</v>
      </c>
      <c r="P320" s="385"/>
      <c r="Q320" s="388"/>
      <c r="R320" s="373">
        <f>SUM(P320:Q320)</f>
        <v>0</v>
      </c>
      <c r="S320" s="385"/>
      <c r="T320" s="385"/>
      <c r="U320" s="373">
        <f>SUM(S320:T320)</f>
        <v>0</v>
      </c>
      <c r="V320" s="385"/>
      <c r="W320" s="385"/>
      <c r="X320" s="373">
        <f>SUM(V320:W320)</f>
        <v>0</v>
      </c>
      <c r="Y320" s="422"/>
      <c r="Z320" s="377">
        <f>SUM(O320,L320,I320,F320)+R320+U320+X320+Y320</f>
        <v>0</v>
      </c>
    </row>
    <row r="321" spans="1:26" ht="15.75" customHeight="1" outlineLevel="1" x14ac:dyDescent="0.3">
      <c r="A321" s="414"/>
      <c r="B321" s="46"/>
      <c r="C321" s="639" t="s">
        <v>176</v>
      </c>
      <c r="D321" s="640"/>
      <c r="E321" s="641"/>
      <c r="F321" s="386">
        <f t="shared" ref="F321:Z321" si="47">F318+F319</f>
        <v>0</v>
      </c>
      <c r="G321" s="386">
        <f t="shared" si="47"/>
        <v>0</v>
      </c>
      <c r="H321" s="386">
        <f t="shared" si="47"/>
        <v>0</v>
      </c>
      <c r="I321" s="386">
        <f t="shared" si="47"/>
        <v>0</v>
      </c>
      <c r="J321" s="386">
        <f t="shared" si="47"/>
        <v>0</v>
      </c>
      <c r="K321" s="386">
        <f t="shared" si="47"/>
        <v>0</v>
      </c>
      <c r="L321" s="386">
        <f t="shared" si="47"/>
        <v>0</v>
      </c>
      <c r="M321" s="386">
        <f t="shared" si="47"/>
        <v>0</v>
      </c>
      <c r="N321" s="386">
        <f t="shared" si="47"/>
        <v>0</v>
      </c>
      <c r="O321" s="386">
        <f t="shared" si="47"/>
        <v>0</v>
      </c>
      <c r="P321" s="386">
        <f t="shared" si="47"/>
        <v>0</v>
      </c>
      <c r="Q321" s="389">
        <f t="shared" si="47"/>
        <v>0</v>
      </c>
      <c r="R321" s="386">
        <f t="shared" si="47"/>
        <v>0</v>
      </c>
      <c r="S321" s="386">
        <f t="shared" si="47"/>
        <v>0</v>
      </c>
      <c r="T321" s="386">
        <f t="shared" si="47"/>
        <v>0</v>
      </c>
      <c r="U321" s="386">
        <f t="shared" si="47"/>
        <v>0</v>
      </c>
      <c r="V321" s="386">
        <f t="shared" si="47"/>
        <v>0</v>
      </c>
      <c r="W321" s="386">
        <f t="shared" si="47"/>
        <v>0</v>
      </c>
      <c r="X321" s="386">
        <f t="shared" si="47"/>
        <v>0</v>
      </c>
      <c r="Y321" s="386">
        <f t="shared" si="47"/>
        <v>0</v>
      </c>
      <c r="Z321" s="377">
        <f t="shared" si="47"/>
        <v>0</v>
      </c>
    </row>
    <row r="322" spans="1:26" ht="15.75" customHeight="1" outlineLevel="1" x14ac:dyDescent="0.3">
      <c r="A322" s="414"/>
      <c r="B322" s="46"/>
      <c r="C322" s="636" t="s">
        <v>177</v>
      </c>
      <c r="D322" s="637"/>
      <c r="E322" s="638"/>
      <c r="F322" s="422"/>
      <c r="G322" s="385"/>
      <c r="H322" s="385"/>
      <c r="I322" s="373">
        <f>SUM(G322:H322)</f>
        <v>0</v>
      </c>
      <c r="J322" s="385"/>
      <c r="K322" s="385"/>
      <c r="L322" s="373">
        <f>SUM(J322:K322)</f>
        <v>0</v>
      </c>
      <c r="M322" s="385"/>
      <c r="N322" s="385"/>
      <c r="O322" s="373">
        <f>SUM(M322:N322)</f>
        <v>0</v>
      </c>
      <c r="P322" s="385"/>
      <c r="Q322" s="388"/>
      <c r="R322" s="373">
        <f>SUM(P322:Q322)</f>
        <v>0</v>
      </c>
      <c r="S322" s="385"/>
      <c r="T322" s="385"/>
      <c r="U322" s="373">
        <f>SUM(S322:T322)</f>
        <v>0</v>
      </c>
      <c r="V322" s="385"/>
      <c r="W322" s="385"/>
      <c r="X322" s="373">
        <f>SUM(V322:W322)</f>
        <v>0</v>
      </c>
      <c r="Y322" s="422"/>
      <c r="Z322" s="377">
        <f>SUM(O322,L322,I322,F322)+R322+U322+X322+Y322</f>
        <v>0</v>
      </c>
    </row>
    <row r="323" spans="1:26" ht="15.75" customHeight="1" outlineLevel="1" x14ac:dyDescent="0.3">
      <c r="A323" s="414"/>
      <c r="B323" s="46"/>
      <c r="C323" s="630" t="s">
        <v>178</v>
      </c>
      <c r="D323" s="631"/>
      <c r="E323" s="632"/>
      <c r="F323" s="422"/>
      <c r="G323" s="385"/>
      <c r="H323" s="385"/>
      <c r="I323" s="373">
        <f>SUM(G323:H323)</f>
        <v>0</v>
      </c>
      <c r="J323" s="385"/>
      <c r="K323" s="385"/>
      <c r="L323" s="373">
        <f>SUM(J323:K323)</f>
        <v>0</v>
      </c>
      <c r="M323" s="385"/>
      <c r="N323" s="385"/>
      <c r="O323" s="373">
        <f>SUM(M323:N323)</f>
        <v>0</v>
      </c>
      <c r="P323" s="385"/>
      <c r="Q323" s="388"/>
      <c r="R323" s="373">
        <f>SUM(P323:Q323)</f>
        <v>0</v>
      </c>
      <c r="S323" s="385"/>
      <c r="T323" s="385"/>
      <c r="U323" s="373">
        <f>SUM(S323:T323)</f>
        <v>0</v>
      </c>
      <c r="V323" s="385"/>
      <c r="W323" s="385"/>
      <c r="X323" s="373">
        <f>SUM(V323:W323)</f>
        <v>0</v>
      </c>
      <c r="Y323" s="422"/>
      <c r="Z323" s="377">
        <f>SUM(O323,L323,I323,F323)+R323+U323+X323+Y323</f>
        <v>0</v>
      </c>
    </row>
    <row r="324" spans="1:26" ht="15.75" customHeight="1" outlineLevel="1" thickBot="1" x14ac:dyDescent="0.35">
      <c r="A324" s="414"/>
      <c r="B324" s="46"/>
      <c r="C324" s="645" t="s">
        <v>179</v>
      </c>
      <c r="D324" s="646"/>
      <c r="E324" s="647"/>
      <c r="F324" s="390">
        <f t="shared" ref="F324:Y324" si="48">F322</f>
        <v>0</v>
      </c>
      <c r="G324" s="390">
        <f t="shared" si="48"/>
        <v>0</v>
      </c>
      <c r="H324" s="390">
        <f t="shared" si="48"/>
        <v>0</v>
      </c>
      <c r="I324" s="390">
        <f t="shared" si="48"/>
        <v>0</v>
      </c>
      <c r="J324" s="390">
        <f t="shared" si="48"/>
        <v>0</v>
      </c>
      <c r="K324" s="390">
        <f t="shared" si="48"/>
        <v>0</v>
      </c>
      <c r="L324" s="390">
        <f t="shared" si="48"/>
        <v>0</v>
      </c>
      <c r="M324" s="390">
        <f t="shared" si="48"/>
        <v>0</v>
      </c>
      <c r="N324" s="390">
        <f t="shared" si="48"/>
        <v>0</v>
      </c>
      <c r="O324" s="390">
        <f t="shared" si="48"/>
        <v>0</v>
      </c>
      <c r="P324" s="390">
        <f t="shared" si="48"/>
        <v>0</v>
      </c>
      <c r="Q324" s="391">
        <f t="shared" si="48"/>
        <v>0</v>
      </c>
      <c r="R324" s="390">
        <f t="shared" si="48"/>
        <v>0</v>
      </c>
      <c r="S324" s="390">
        <f t="shared" si="48"/>
        <v>0</v>
      </c>
      <c r="T324" s="390">
        <f t="shared" si="48"/>
        <v>0</v>
      </c>
      <c r="U324" s="390">
        <f t="shared" si="48"/>
        <v>0</v>
      </c>
      <c r="V324" s="390">
        <f t="shared" si="48"/>
        <v>0</v>
      </c>
      <c r="W324" s="390">
        <f t="shared" si="48"/>
        <v>0</v>
      </c>
      <c r="X324" s="390">
        <f t="shared" si="48"/>
        <v>0</v>
      </c>
      <c r="Y324" s="390">
        <f t="shared" si="48"/>
        <v>0</v>
      </c>
      <c r="Z324" s="381">
        <f>SUM(O324,L324,I324,F324)+R324+U324+X324+Y324</f>
        <v>0</v>
      </c>
    </row>
    <row r="325" spans="1:26" ht="16" outlineLevel="1" thickBot="1" x14ac:dyDescent="0.35">
      <c r="A325" s="414"/>
      <c r="B325" s="46"/>
      <c r="C325" s="642" t="s">
        <v>163</v>
      </c>
      <c r="D325" s="643"/>
      <c r="E325" s="644"/>
      <c r="F325" s="382">
        <f t="shared" ref="F325:Y325" si="49">F321+F324</f>
        <v>0</v>
      </c>
      <c r="G325" s="382">
        <f t="shared" si="49"/>
        <v>0</v>
      </c>
      <c r="H325" s="382">
        <f t="shared" si="49"/>
        <v>0</v>
      </c>
      <c r="I325" s="382">
        <f t="shared" si="49"/>
        <v>0</v>
      </c>
      <c r="J325" s="382">
        <f t="shared" si="49"/>
        <v>0</v>
      </c>
      <c r="K325" s="382">
        <f t="shared" si="49"/>
        <v>0</v>
      </c>
      <c r="L325" s="382">
        <f t="shared" si="49"/>
        <v>0</v>
      </c>
      <c r="M325" s="382">
        <f t="shared" si="49"/>
        <v>0</v>
      </c>
      <c r="N325" s="382">
        <f t="shared" si="49"/>
        <v>0</v>
      </c>
      <c r="O325" s="382">
        <f t="shared" si="49"/>
        <v>0</v>
      </c>
      <c r="P325" s="382">
        <f t="shared" si="49"/>
        <v>0</v>
      </c>
      <c r="Q325" s="392">
        <f t="shared" si="49"/>
        <v>0</v>
      </c>
      <c r="R325" s="382">
        <f t="shared" si="49"/>
        <v>0</v>
      </c>
      <c r="S325" s="382">
        <f t="shared" si="49"/>
        <v>0</v>
      </c>
      <c r="T325" s="382">
        <f t="shared" si="49"/>
        <v>0</v>
      </c>
      <c r="U325" s="382">
        <f t="shared" si="49"/>
        <v>0</v>
      </c>
      <c r="V325" s="382">
        <f t="shared" si="49"/>
        <v>0</v>
      </c>
      <c r="W325" s="382">
        <f t="shared" si="49"/>
        <v>0</v>
      </c>
      <c r="X325" s="382">
        <f t="shared" si="49"/>
        <v>0</v>
      </c>
      <c r="Y325" s="382">
        <f t="shared" si="49"/>
        <v>0</v>
      </c>
      <c r="Z325" s="323">
        <f>SUM(O325,L325,I325,F325)+R325+U325+X325+Y325</f>
        <v>0</v>
      </c>
    </row>
    <row r="326" spans="1:26" ht="15.75" customHeight="1" outlineLevel="1" thickBot="1" x14ac:dyDescent="0.35">
      <c r="C326" s="21"/>
      <c r="D326" s="21"/>
      <c r="E326" s="21"/>
      <c r="F326" s="23"/>
      <c r="G326" s="22"/>
      <c r="H326" s="22"/>
      <c r="I326" s="26"/>
      <c r="J326" s="22"/>
      <c r="K326" s="22"/>
      <c r="L326" s="23"/>
      <c r="M326" s="22"/>
      <c r="N326" s="22"/>
    </row>
    <row r="327" spans="1:26" ht="21.65" customHeight="1" outlineLevel="1" x14ac:dyDescent="0.3">
      <c r="A327" s="414"/>
      <c r="B327" s="38"/>
      <c r="C327" s="648" t="s">
        <v>180</v>
      </c>
      <c r="D327" s="649"/>
      <c r="E327" s="650"/>
      <c r="F327" s="621" t="s">
        <v>155</v>
      </c>
      <c r="G327" s="658" t="str">
        <f>G315</f>
        <v>Financial Year 2020/21 (£s)</v>
      </c>
      <c r="H327" s="659"/>
      <c r="I327" s="660"/>
      <c r="J327" s="658" t="str">
        <f>J315</f>
        <v>Financial Year 2021/22 (£s)</v>
      </c>
      <c r="K327" s="659"/>
      <c r="L327" s="660"/>
      <c r="M327" s="658" t="str">
        <f>M315</f>
        <v>Financial Year 2022/23 (£s)</v>
      </c>
      <c r="N327" s="659"/>
      <c r="O327" s="660"/>
      <c r="P327" s="658" t="str">
        <f>P315</f>
        <v>Financial Year 2023/24 (£s)</v>
      </c>
      <c r="Q327" s="659"/>
      <c r="R327" s="660"/>
      <c r="S327" s="658" t="str">
        <f>S315</f>
        <v>Financial Year 2024/25 (£s)</v>
      </c>
      <c r="T327" s="659"/>
      <c r="U327" s="661"/>
      <c r="V327" s="658" t="str">
        <f>V315</f>
        <v>Financial Year 2025/26 (£s)</v>
      </c>
      <c r="W327" s="659"/>
      <c r="X327" s="660"/>
      <c r="Y327" s="621" t="s">
        <v>172</v>
      </c>
      <c r="Z327" s="621" t="s">
        <v>163</v>
      </c>
    </row>
    <row r="328" spans="1:26" ht="22.5" customHeight="1" outlineLevel="1" x14ac:dyDescent="0.3">
      <c r="A328" s="414"/>
      <c r="B328" s="38"/>
      <c r="C328" s="662" t="s">
        <v>181</v>
      </c>
      <c r="D328" s="662" t="s">
        <v>188</v>
      </c>
      <c r="E328" s="662" t="s">
        <v>183</v>
      </c>
      <c r="F328" s="622"/>
      <c r="G328" s="195" t="s">
        <v>164</v>
      </c>
      <c r="H328" s="196" t="s">
        <v>165</v>
      </c>
      <c r="I328" s="664" t="s">
        <v>166</v>
      </c>
      <c r="J328" s="195" t="s">
        <v>164</v>
      </c>
      <c r="K328" s="196" t="s">
        <v>165</v>
      </c>
      <c r="L328" s="664" t="s">
        <v>166</v>
      </c>
      <c r="M328" s="195" t="s">
        <v>164</v>
      </c>
      <c r="N328" s="196" t="s">
        <v>165</v>
      </c>
      <c r="O328" s="664" t="s">
        <v>166</v>
      </c>
      <c r="P328" s="195" t="s">
        <v>164</v>
      </c>
      <c r="Q328" s="196" t="s">
        <v>165</v>
      </c>
      <c r="R328" s="664" t="s">
        <v>166</v>
      </c>
      <c r="S328" s="195" t="s">
        <v>164</v>
      </c>
      <c r="T328" s="196" t="s">
        <v>165</v>
      </c>
      <c r="U328" s="664" t="s">
        <v>166</v>
      </c>
      <c r="V328" s="195" t="s">
        <v>164</v>
      </c>
      <c r="W328" s="196" t="s">
        <v>165</v>
      </c>
      <c r="X328" s="664" t="s">
        <v>166</v>
      </c>
      <c r="Y328" s="622"/>
      <c r="Z328" s="622"/>
    </row>
    <row r="329" spans="1:26" ht="22.5" customHeight="1" outlineLevel="1" x14ac:dyDescent="0.3">
      <c r="A329" s="414"/>
      <c r="B329" s="38"/>
      <c r="C329" s="663"/>
      <c r="D329" s="663"/>
      <c r="E329" s="663"/>
      <c r="F329" s="623"/>
      <c r="G329" s="289" t="s">
        <v>167</v>
      </c>
      <c r="H329" s="289" t="s">
        <v>167</v>
      </c>
      <c r="I329" s="622"/>
      <c r="J329" s="289" t="s">
        <v>167</v>
      </c>
      <c r="K329" s="289" t="str">
        <f>IF(INDEX('Reference Data'!$G$5:$G$18,MATCH('Reference Data'!$C$4,'Reference Data'!$F$5:$F$21,0),1)&gt;=K$22,"Actual","Forecast")</f>
        <v>Actual</v>
      </c>
      <c r="L329" s="622"/>
      <c r="M329" s="289" t="str">
        <f>IF(INDEX('Reference Data'!$G$5:$G$18,MATCH('Reference Data'!$C$4,'Reference Data'!$F$5:$F$21,0),1)&gt;=M$22,"Actual","Forecast")</f>
        <v>Actual</v>
      </c>
      <c r="N329" s="289" t="str">
        <f>IF(INDEX('Reference Data'!$G$5:$G$18,MATCH('Reference Data'!$C$4,'Reference Data'!$F$5:$F$21,0),1)&gt;=N$22,"Actual","Forecast")</f>
        <v>Actual</v>
      </c>
      <c r="O329" s="622"/>
      <c r="P329" s="289" t="str">
        <f>IF(INDEX('Reference Data'!$G$5:$G$18,MATCH('Reference Data'!$C$4,'Reference Data'!$F$5:$F$21,0),1)&gt;=P$22,"Actual","Forecast")</f>
        <v>Actual</v>
      </c>
      <c r="Q329" s="289" t="str">
        <f>IF(INDEX('Reference Data'!$G$5:$G$18,MATCH('Reference Data'!$C$4,'Reference Data'!$F$5:$F$21,0),1)&gt;=Q$22,"Actual","Forecast")</f>
        <v>Forecast</v>
      </c>
      <c r="R329" s="622"/>
      <c r="S329" s="289" t="str">
        <f>IF(INDEX('Reference Data'!$G$5:$G$18,MATCH('Reference Data'!$C$4,'Reference Data'!$F$5:$F$21,0),1)&gt;=S$22,"Actual","Forecast")</f>
        <v>Forecast</v>
      </c>
      <c r="T329" s="289" t="str">
        <f>IF(INDEX('Reference Data'!$G$5:$G$18,MATCH('Reference Data'!$C$4,'Reference Data'!$F$5:$F$21,0),1)&gt;=T$22,"Actual","Forecast")</f>
        <v>Forecast</v>
      </c>
      <c r="U329" s="622"/>
      <c r="V329" s="289" t="str">
        <f>IF(INDEX('Reference Data'!$G$5:$G$18,MATCH('Reference Data'!$C$4,'Reference Data'!$F$5:$F$21,0),1)&gt;=V$22,"Actual","Forecast")</f>
        <v>Forecast</v>
      </c>
      <c r="W329" s="289" t="str">
        <f>IF(INDEX('Reference Data'!$G$5:$G$18,MATCH('Reference Data'!$C$4,'Reference Data'!$F$5:$F$21,0),1)&gt;=W$22,"Actual","Forecast")</f>
        <v>Forecast</v>
      </c>
      <c r="X329" s="622"/>
      <c r="Y329" s="622"/>
      <c r="Z329" s="622"/>
    </row>
    <row r="330" spans="1:26" ht="15.5" outlineLevel="1" x14ac:dyDescent="0.3">
      <c r="A330" s="414"/>
      <c r="B330" s="38">
        <f>IF(C330="",IF((Z330=0),0,1),IF(AND((COUNTBLANK(D330:E330))=0,Z330&gt;0), 0,1))</f>
        <v>0</v>
      </c>
      <c r="C330" s="393"/>
      <c r="D330" s="393"/>
      <c r="E330" s="394"/>
      <c r="F330" s="401"/>
      <c r="G330" s="396"/>
      <c r="H330" s="396"/>
      <c r="I330" s="310">
        <f>SUM(G330:H330)</f>
        <v>0</v>
      </c>
      <c r="J330" s="396"/>
      <c r="K330" s="396"/>
      <c r="L330" s="310">
        <f>SUM(J330:K330)</f>
        <v>0</v>
      </c>
      <c r="M330" s="396"/>
      <c r="N330" s="396"/>
      <c r="O330" s="310">
        <f>SUM(M330:N330)</f>
        <v>0</v>
      </c>
      <c r="P330" s="396"/>
      <c r="Q330" s="399"/>
      <c r="R330" s="310">
        <f>SUM(P330:Q330)</f>
        <v>0</v>
      </c>
      <c r="S330" s="396"/>
      <c r="T330" s="396"/>
      <c r="U330" s="310">
        <f>SUM(S330:T330)</f>
        <v>0</v>
      </c>
      <c r="V330" s="396"/>
      <c r="W330" s="396"/>
      <c r="X330" s="310">
        <f>SUM(V330:W330)</f>
        <v>0</v>
      </c>
      <c r="Y330" s="401"/>
      <c r="Z330" s="416">
        <f>SUM(O330,L330,I330,F330,R330,U330,X330,Y330)</f>
        <v>0</v>
      </c>
    </row>
    <row r="331" spans="1:26" ht="15.5" outlineLevel="1" x14ac:dyDescent="0.3">
      <c r="A331" s="414"/>
      <c r="B331" s="38">
        <f>IF(C331="",IF((Z331=0),0,1),IF(AND((COUNTBLANK(D331:E331))=0,Z331&gt;0), 0,1))</f>
        <v>0</v>
      </c>
      <c r="C331" s="311"/>
      <c r="D331" s="311"/>
      <c r="E331" s="395"/>
      <c r="F331" s="402"/>
      <c r="G331" s="397"/>
      <c r="H331" s="397"/>
      <c r="I331" s="398">
        <f>SUM(G331:H331)</f>
        <v>0</v>
      </c>
      <c r="J331" s="397"/>
      <c r="K331" s="397"/>
      <c r="L331" s="398">
        <f>SUM(J331:K331)</f>
        <v>0</v>
      </c>
      <c r="M331" s="397"/>
      <c r="N331" s="397"/>
      <c r="O331" s="398">
        <f>SUM(M331:N331)</f>
        <v>0</v>
      </c>
      <c r="P331" s="397"/>
      <c r="Q331" s="400"/>
      <c r="R331" s="398">
        <f>SUM(P331:Q331)</f>
        <v>0</v>
      </c>
      <c r="S331" s="397"/>
      <c r="T331" s="397"/>
      <c r="U331" s="398">
        <f>SUM(S331:T331)</f>
        <v>0</v>
      </c>
      <c r="V331" s="397"/>
      <c r="W331" s="397"/>
      <c r="X331" s="398">
        <f>SUM(V331:W331)</f>
        <v>0</v>
      </c>
      <c r="Y331" s="402"/>
      <c r="Z331" s="409">
        <f>SUM(O331,L331,I331,F331,R331,U331,X331,Y331)</f>
        <v>0</v>
      </c>
    </row>
    <row r="332" spans="1:26" ht="15.5" outlineLevel="1" x14ac:dyDescent="0.3">
      <c r="A332" s="414"/>
      <c r="B332" s="38">
        <f>IF(C332="",IF((Z332=0),0,1),IF(AND((COUNTBLANK(D332:E332))=0,Z332&gt;0), 0,1))</f>
        <v>0</v>
      </c>
      <c r="C332" s="311"/>
      <c r="D332" s="311"/>
      <c r="E332" s="395"/>
      <c r="F332" s="402"/>
      <c r="G332" s="397"/>
      <c r="H332" s="397"/>
      <c r="I332" s="398">
        <f>SUM(G332:H332)</f>
        <v>0</v>
      </c>
      <c r="J332" s="397"/>
      <c r="K332" s="397"/>
      <c r="L332" s="398">
        <f>SUM(J332:K332)</f>
        <v>0</v>
      </c>
      <c r="M332" s="397"/>
      <c r="N332" s="397"/>
      <c r="O332" s="398">
        <f>SUM(M332:N332)</f>
        <v>0</v>
      </c>
      <c r="P332" s="397"/>
      <c r="Q332" s="400"/>
      <c r="R332" s="398">
        <f>SUM(P332:Q332)</f>
        <v>0</v>
      </c>
      <c r="S332" s="397"/>
      <c r="T332" s="397"/>
      <c r="U332" s="398">
        <f>SUM(S332:T332)</f>
        <v>0</v>
      </c>
      <c r="V332" s="397"/>
      <c r="W332" s="397"/>
      <c r="X332" s="398">
        <f>SUM(V332:W332)</f>
        <v>0</v>
      </c>
      <c r="Y332" s="402"/>
      <c r="Z332" s="409">
        <f>SUM(O332,L332,I332,F332,R332,U332,X332,Y332)</f>
        <v>0</v>
      </c>
    </row>
    <row r="333" spans="1:26" ht="15.5" outlineLevel="1" x14ac:dyDescent="0.3">
      <c r="A333" s="414"/>
      <c r="B333" s="38">
        <f>IF(C333="",IF((Z333=0),0,1),IF(AND((COUNTBLANK(D333:E333))=0,Z333&gt;0), 0,1))</f>
        <v>0</v>
      </c>
      <c r="C333" s="311"/>
      <c r="D333" s="311"/>
      <c r="E333" s="395"/>
      <c r="F333" s="402"/>
      <c r="G333" s="397"/>
      <c r="H333" s="397"/>
      <c r="I333" s="398">
        <f>SUM(G333:H333)</f>
        <v>0</v>
      </c>
      <c r="J333" s="397"/>
      <c r="K333" s="397"/>
      <c r="L333" s="398">
        <f>SUM(J333:K333)</f>
        <v>0</v>
      </c>
      <c r="M333" s="397"/>
      <c r="N333" s="397"/>
      <c r="O333" s="398">
        <f>SUM(M333:N333)</f>
        <v>0</v>
      </c>
      <c r="P333" s="397"/>
      <c r="Q333" s="400"/>
      <c r="R333" s="398">
        <f>SUM(P333:Q333)</f>
        <v>0</v>
      </c>
      <c r="S333" s="397"/>
      <c r="T333" s="397"/>
      <c r="U333" s="398">
        <f>SUM(S333:T333)</f>
        <v>0</v>
      </c>
      <c r="V333" s="397"/>
      <c r="W333" s="397"/>
      <c r="X333" s="398">
        <f>SUM(V333:W333)</f>
        <v>0</v>
      </c>
      <c r="Y333" s="402"/>
      <c r="Z333" s="409">
        <f>SUM(O333,L333,I333,F333,R333,U333,X333,Y333)</f>
        <v>0</v>
      </c>
    </row>
    <row r="334" spans="1:26" ht="16" outlineLevel="1" thickBot="1" x14ac:dyDescent="0.35">
      <c r="A334" s="414"/>
      <c r="B334" s="38">
        <f>IF(C334="",IF((Z334=0),0,1),IF(AND((COUNTBLANK(D334:E334))=0,Z334&gt;0), 0,1))</f>
        <v>0</v>
      </c>
      <c r="C334" s="403"/>
      <c r="D334" s="403"/>
      <c r="E334" s="404"/>
      <c r="F334" s="408"/>
      <c r="G334" s="405"/>
      <c r="H334" s="405"/>
      <c r="I334" s="406">
        <f>SUM(G334:H334)</f>
        <v>0</v>
      </c>
      <c r="J334" s="405"/>
      <c r="K334" s="405"/>
      <c r="L334" s="406">
        <f>SUM(J334:K334)</f>
        <v>0</v>
      </c>
      <c r="M334" s="405"/>
      <c r="N334" s="405"/>
      <c r="O334" s="406">
        <f>SUM(M334:N334)</f>
        <v>0</v>
      </c>
      <c r="P334" s="405"/>
      <c r="Q334" s="407"/>
      <c r="R334" s="406">
        <f>SUM(P334:Q334)</f>
        <v>0</v>
      </c>
      <c r="S334" s="405"/>
      <c r="T334" s="405"/>
      <c r="U334" s="406">
        <f>SUM(S334:T334)</f>
        <v>0</v>
      </c>
      <c r="V334" s="405"/>
      <c r="W334" s="405"/>
      <c r="X334" s="406">
        <f>SUM(V334:W334)</f>
        <v>0</v>
      </c>
      <c r="Y334" s="408"/>
      <c r="Z334" s="417">
        <f>SUM(O334,L334,I334,F334,R334,U334,X334,Y334)</f>
        <v>0</v>
      </c>
    </row>
    <row r="335" spans="1:26" ht="16" outlineLevel="1" thickBot="1" x14ac:dyDescent="0.35">
      <c r="A335" s="414"/>
      <c r="B335" s="46"/>
      <c r="C335" s="642" t="s">
        <v>184</v>
      </c>
      <c r="D335" s="643"/>
      <c r="E335" s="651"/>
      <c r="F335" s="312">
        <f t="shared" ref="F335:Z335" si="50">SUM(F330:F334)</f>
        <v>0</v>
      </c>
      <c r="G335" s="312">
        <f t="shared" si="50"/>
        <v>0</v>
      </c>
      <c r="H335" s="312">
        <f t="shared" si="50"/>
        <v>0</v>
      </c>
      <c r="I335" s="312">
        <f t="shared" si="50"/>
        <v>0</v>
      </c>
      <c r="J335" s="312">
        <f t="shared" si="50"/>
        <v>0</v>
      </c>
      <c r="K335" s="312">
        <f t="shared" si="50"/>
        <v>0</v>
      </c>
      <c r="L335" s="312">
        <f t="shared" si="50"/>
        <v>0</v>
      </c>
      <c r="M335" s="312">
        <f t="shared" si="50"/>
        <v>0</v>
      </c>
      <c r="N335" s="312">
        <f t="shared" si="50"/>
        <v>0</v>
      </c>
      <c r="O335" s="312">
        <f t="shared" si="50"/>
        <v>0</v>
      </c>
      <c r="P335" s="312">
        <f t="shared" si="50"/>
        <v>0</v>
      </c>
      <c r="Q335" s="312">
        <f t="shared" si="50"/>
        <v>0</v>
      </c>
      <c r="R335" s="312">
        <f t="shared" si="50"/>
        <v>0</v>
      </c>
      <c r="S335" s="312">
        <f t="shared" si="50"/>
        <v>0</v>
      </c>
      <c r="T335" s="312">
        <f t="shared" si="50"/>
        <v>0</v>
      </c>
      <c r="U335" s="312">
        <f t="shared" si="50"/>
        <v>0</v>
      </c>
      <c r="V335" s="312">
        <f t="shared" si="50"/>
        <v>0</v>
      </c>
      <c r="W335" s="312">
        <f t="shared" si="50"/>
        <v>0</v>
      </c>
      <c r="X335" s="312">
        <f t="shared" si="50"/>
        <v>0</v>
      </c>
      <c r="Y335" s="312">
        <f t="shared" si="50"/>
        <v>0</v>
      </c>
      <c r="Z335" s="312">
        <f t="shared" si="50"/>
        <v>0</v>
      </c>
    </row>
    <row r="336" spans="1:26" ht="13.5" outlineLevel="1" thickBot="1" x14ac:dyDescent="0.35"/>
    <row r="337" spans="1:26" ht="31.4" customHeight="1" outlineLevel="1" x14ac:dyDescent="0.3">
      <c r="B337" s="80">
        <f>COUNTIF(E330:E334,"Yes")</f>
        <v>0</v>
      </c>
      <c r="C337" s="652" t="s">
        <v>185</v>
      </c>
      <c r="D337" s="653"/>
      <c r="E337" s="654"/>
      <c r="G337" s="215"/>
      <c r="H337" s="215"/>
      <c r="I337" s="215"/>
      <c r="J337" s="215"/>
      <c r="K337" s="215"/>
      <c r="L337" s="215"/>
    </row>
    <row r="338" spans="1:26" ht="86.25" customHeight="1" outlineLevel="1" x14ac:dyDescent="0.3">
      <c r="B338" s="46"/>
      <c r="C338" s="655" t="s">
        <v>186</v>
      </c>
      <c r="D338" s="656"/>
      <c r="E338" s="657"/>
      <c r="G338" s="258"/>
      <c r="H338" s="258"/>
      <c r="I338" s="258"/>
      <c r="J338" s="258"/>
      <c r="K338" s="258"/>
      <c r="L338" s="258"/>
    </row>
    <row r="339" spans="1:26" ht="76.5" customHeight="1" outlineLevel="1" thickBot="1" x14ac:dyDescent="0.35">
      <c r="B339" s="59"/>
      <c r="C339" s="665"/>
      <c r="D339" s="666"/>
      <c r="E339" s="667"/>
      <c r="G339" s="259"/>
      <c r="H339" s="259"/>
      <c r="I339" s="259"/>
      <c r="J339" s="259"/>
      <c r="K339" s="259"/>
      <c r="L339" s="259"/>
    </row>
    <row r="341" spans="1:26" customFormat="1" ht="85" customHeight="1" x14ac:dyDescent="0.35">
      <c r="A341" s="414" t="s">
        <v>187</v>
      </c>
      <c r="B341" s="60"/>
      <c r="C341" s="633" t="str">
        <f>CONCATENATE("Project 12: ",'2 - Project Admin'!E38)</f>
        <v xml:space="preserve">Project 12: </v>
      </c>
      <c r="D341" s="634"/>
      <c r="E341" s="634"/>
      <c r="F341" s="634"/>
      <c r="G341" s="634"/>
      <c r="H341" s="634"/>
      <c r="I341" s="634"/>
      <c r="J341" s="634"/>
      <c r="K341" s="634"/>
      <c r="L341" s="634"/>
      <c r="M341" s="634"/>
      <c r="N341" s="634"/>
      <c r="O341" s="634"/>
      <c r="P341" s="634"/>
      <c r="Q341" s="634"/>
      <c r="R341" s="634"/>
      <c r="S341" s="634"/>
      <c r="T341" s="634"/>
      <c r="U341" s="634"/>
      <c r="V341" s="634"/>
      <c r="W341" s="634"/>
      <c r="X341" s="634"/>
      <c r="Y341" s="634"/>
      <c r="Z341" s="635"/>
    </row>
    <row r="342" spans="1:26" customFormat="1" ht="15" customHeight="1" thickBot="1" x14ac:dyDescent="0.4">
      <c r="A342" s="18"/>
      <c r="B342" s="1"/>
      <c r="C342" s="6"/>
      <c r="D342" s="7"/>
      <c r="E342" s="8"/>
      <c r="F342" s="8"/>
      <c r="G342" s="8"/>
      <c r="S342" s="18"/>
    </row>
    <row r="343" spans="1:26" s="24" customFormat="1" ht="21" customHeight="1" outlineLevel="1" x14ac:dyDescent="0.35">
      <c r="A343" s="414"/>
      <c r="B343" s="46"/>
      <c r="C343" s="671" t="s">
        <v>171</v>
      </c>
      <c r="D343" s="672"/>
      <c r="E343" s="673"/>
      <c r="F343" s="621" t="s">
        <v>155</v>
      </c>
      <c r="G343" s="658" t="s">
        <v>156</v>
      </c>
      <c r="H343" s="659"/>
      <c r="I343" s="660"/>
      <c r="J343" s="658" t="s">
        <v>157</v>
      </c>
      <c r="K343" s="659"/>
      <c r="L343" s="660"/>
      <c r="M343" s="658" t="s">
        <v>158</v>
      </c>
      <c r="N343" s="659"/>
      <c r="O343" s="660"/>
      <c r="P343" s="658" t="s">
        <v>159</v>
      </c>
      <c r="Q343" s="659"/>
      <c r="R343" s="660"/>
      <c r="S343" s="658" t="s">
        <v>160</v>
      </c>
      <c r="T343" s="659"/>
      <c r="U343" s="660"/>
      <c r="V343" s="658" t="s">
        <v>161</v>
      </c>
      <c r="W343" s="659"/>
      <c r="X343" s="660"/>
      <c r="Y343" s="621" t="s">
        <v>172</v>
      </c>
      <c r="Z343" s="621" t="s">
        <v>163</v>
      </c>
    </row>
    <row r="344" spans="1:26" s="24" customFormat="1" ht="22.5" customHeight="1" outlineLevel="1" thickBot="1" x14ac:dyDescent="0.4">
      <c r="A344" s="414"/>
      <c r="B344" s="46"/>
      <c r="C344" s="674"/>
      <c r="D344" s="675"/>
      <c r="E344" s="676"/>
      <c r="F344" s="622"/>
      <c r="G344" s="195" t="s">
        <v>164</v>
      </c>
      <c r="H344" s="196" t="s">
        <v>165</v>
      </c>
      <c r="I344" s="664" t="s">
        <v>166</v>
      </c>
      <c r="J344" s="195" t="s">
        <v>164</v>
      </c>
      <c r="K344" s="196" t="s">
        <v>165</v>
      </c>
      <c r="L344" s="664" t="s">
        <v>166</v>
      </c>
      <c r="M344" s="195" t="s">
        <v>164</v>
      </c>
      <c r="N344" s="196" t="s">
        <v>165</v>
      </c>
      <c r="O344" s="664" t="s">
        <v>166</v>
      </c>
      <c r="P344" s="195" t="s">
        <v>164</v>
      </c>
      <c r="Q344" s="196" t="s">
        <v>165</v>
      </c>
      <c r="R344" s="664" t="s">
        <v>166</v>
      </c>
      <c r="S344" s="195" t="s">
        <v>164</v>
      </c>
      <c r="T344" s="196" t="s">
        <v>165</v>
      </c>
      <c r="U344" s="664" t="s">
        <v>166</v>
      </c>
      <c r="V344" s="195" t="s">
        <v>164</v>
      </c>
      <c r="W344" s="196" t="s">
        <v>165</v>
      </c>
      <c r="X344" s="664" t="s">
        <v>166</v>
      </c>
      <c r="Y344" s="622"/>
      <c r="Z344" s="622"/>
    </row>
    <row r="345" spans="1:26" s="24" customFormat="1" ht="20.25" customHeight="1" outlineLevel="1" thickBot="1" x14ac:dyDescent="0.4">
      <c r="A345" s="414"/>
      <c r="B345" s="46"/>
      <c r="C345" s="674"/>
      <c r="D345" s="675"/>
      <c r="E345" s="676"/>
      <c r="F345" s="623"/>
      <c r="G345" s="289" t="s">
        <v>167</v>
      </c>
      <c r="H345" s="289" t="s">
        <v>167</v>
      </c>
      <c r="I345" s="622"/>
      <c r="J345" s="289" t="s">
        <v>167</v>
      </c>
      <c r="K345" s="289" t="str">
        <f>IF(INDEX('Reference Data'!$G$5:$G$18,MATCH('Reference Data'!$C$4,'Reference Data'!$F$5:$F$21,0),1)&gt;=K$22,"Actual","Forecast")</f>
        <v>Actual</v>
      </c>
      <c r="L345" s="622"/>
      <c r="M345" s="289" t="str">
        <f>IF(INDEX('Reference Data'!$G$5:$G$18,MATCH('Reference Data'!$C$4,'Reference Data'!$F$5:$F$21,0),1)&gt;=M$22,"Actual","Forecast")</f>
        <v>Actual</v>
      </c>
      <c r="N345" s="289" t="str">
        <f>IF(INDEX('Reference Data'!$G$5:$G$18,MATCH('Reference Data'!$C$4,'Reference Data'!$F$5:$F$21,0),1)&gt;=N$22,"Actual","Forecast")</f>
        <v>Actual</v>
      </c>
      <c r="O345" s="622"/>
      <c r="P345" s="289" t="str">
        <f>IF(INDEX('Reference Data'!$G$5:$G$18,MATCH('Reference Data'!$C$4,'Reference Data'!$F$5:$F$21,0),1)&gt;=P$22,"Actual","Forecast")</f>
        <v>Actual</v>
      </c>
      <c r="Q345" s="289" t="str">
        <f>IF(INDEX('Reference Data'!$G$5:$G$18,MATCH('Reference Data'!$C$4,'Reference Data'!$F$5:$F$21,0),1)&gt;=Q$22,"Actual","Forecast")</f>
        <v>Forecast</v>
      </c>
      <c r="R345" s="622"/>
      <c r="S345" s="289" t="str">
        <f>IF(INDEX('Reference Data'!$G$5:$G$18,MATCH('Reference Data'!$C$4,'Reference Data'!$F$5:$F$21,0),1)&gt;=S$22,"Actual","Forecast")</f>
        <v>Forecast</v>
      </c>
      <c r="T345" s="289" t="str">
        <f>IF(INDEX('Reference Data'!$G$5:$G$18,MATCH('Reference Data'!$C$4,'Reference Data'!$F$5:$F$21,0),1)&gt;=T$22,"Actual","Forecast")</f>
        <v>Forecast</v>
      </c>
      <c r="U345" s="622"/>
      <c r="V345" s="289" t="str">
        <f>IF(INDEX('Reference Data'!$G$5:$G$18,MATCH('Reference Data'!$C$4,'Reference Data'!$F$5:$F$21,0),1)&gt;=V$22,"Actual","Forecast")</f>
        <v>Forecast</v>
      </c>
      <c r="W345" s="289" t="str">
        <f>IF(INDEX('Reference Data'!$G$5:$G$18,MATCH('Reference Data'!$C$4,'Reference Data'!$F$5:$F$21,0),1)&gt;=W$22,"Actual","Forecast")</f>
        <v>Forecast</v>
      </c>
      <c r="X345" s="622"/>
      <c r="Y345" s="622"/>
      <c r="Z345" s="622"/>
    </row>
    <row r="346" spans="1:26" ht="14.9" customHeight="1" outlineLevel="1" x14ac:dyDescent="0.3">
      <c r="A346" s="414"/>
      <c r="B346" s="77"/>
      <c r="C346" s="627" t="s">
        <v>173</v>
      </c>
      <c r="D346" s="628"/>
      <c r="E346" s="629"/>
      <c r="F346" s="420"/>
      <c r="G346" s="384"/>
      <c r="H346" s="384"/>
      <c r="I346" s="372">
        <f>SUM(G346:H346)</f>
        <v>0</v>
      </c>
      <c r="J346" s="384"/>
      <c r="K346" s="384"/>
      <c r="L346" s="372">
        <f>SUM(J346:K346)</f>
        <v>0</v>
      </c>
      <c r="M346" s="384"/>
      <c r="N346" s="384"/>
      <c r="O346" s="372">
        <f>SUM(M346:N346)</f>
        <v>0</v>
      </c>
      <c r="P346" s="384"/>
      <c r="Q346" s="387"/>
      <c r="R346" s="372">
        <f>SUM(P346:Q346)</f>
        <v>0</v>
      </c>
      <c r="S346" s="384"/>
      <c r="T346" s="384"/>
      <c r="U346" s="372">
        <f>SUM(S346:T346)</f>
        <v>0</v>
      </c>
      <c r="V346" s="384"/>
      <c r="W346" s="384"/>
      <c r="X346" s="372">
        <f>SUM(V346:W346)</f>
        <v>0</v>
      </c>
      <c r="Y346" s="420"/>
      <c r="Z346" s="415">
        <f>SUM(O346,L346,I346,F346)+R346+U346+X346+Y346</f>
        <v>0</v>
      </c>
    </row>
    <row r="347" spans="1:26" ht="15.75" customHeight="1" outlineLevel="1" x14ac:dyDescent="0.3">
      <c r="A347" s="414"/>
      <c r="B347" s="77"/>
      <c r="C347" s="624" t="s">
        <v>174</v>
      </c>
      <c r="D347" s="625"/>
      <c r="E347" s="626"/>
      <c r="F347" s="422"/>
      <c r="G347" s="385"/>
      <c r="H347" s="385"/>
      <c r="I347" s="373">
        <f>SUM(G347:H347)</f>
        <v>0</v>
      </c>
      <c r="J347" s="385"/>
      <c r="K347" s="385"/>
      <c r="L347" s="373">
        <f>SUM(J347:K347)</f>
        <v>0</v>
      </c>
      <c r="M347" s="385"/>
      <c r="N347" s="385"/>
      <c r="O347" s="373">
        <f>SUM(M347:N347)</f>
        <v>0</v>
      </c>
      <c r="P347" s="385"/>
      <c r="Q347" s="388"/>
      <c r="R347" s="373">
        <f>SUM(P347:Q347)</f>
        <v>0</v>
      </c>
      <c r="S347" s="385"/>
      <c r="T347" s="385"/>
      <c r="U347" s="373">
        <f>SUM(S347:T347)</f>
        <v>0</v>
      </c>
      <c r="V347" s="385"/>
      <c r="W347" s="385"/>
      <c r="X347" s="373">
        <f>SUM(V347:W347)</f>
        <v>0</v>
      </c>
      <c r="Y347" s="422"/>
      <c r="Z347" s="377">
        <f>SUM(O347,L347,I347,F347)+R347+U347+X347+Y347</f>
        <v>0</v>
      </c>
    </row>
    <row r="348" spans="1:26" ht="15.75" customHeight="1" outlineLevel="1" x14ac:dyDescent="0.3">
      <c r="A348" s="414"/>
      <c r="B348" s="46"/>
      <c r="C348" s="630" t="s">
        <v>175</v>
      </c>
      <c r="D348" s="631"/>
      <c r="E348" s="632"/>
      <c r="F348" s="422"/>
      <c r="G348" s="385"/>
      <c r="H348" s="385"/>
      <c r="I348" s="373">
        <f>SUM(G348:H348)</f>
        <v>0</v>
      </c>
      <c r="J348" s="385"/>
      <c r="K348" s="385"/>
      <c r="L348" s="373">
        <f>SUM(J348:K348)</f>
        <v>0</v>
      </c>
      <c r="M348" s="385"/>
      <c r="N348" s="385"/>
      <c r="O348" s="373">
        <f>SUM(M348:N348)</f>
        <v>0</v>
      </c>
      <c r="P348" s="385"/>
      <c r="Q348" s="388"/>
      <c r="R348" s="373">
        <f>SUM(P348:Q348)</f>
        <v>0</v>
      </c>
      <c r="S348" s="385"/>
      <c r="T348" s="385"/>
      <c r="U348" s="373">
        <f>SUM(S348:T348)</f>
        <v>0</v>
      </c>
      <c r="V348" s="385"/>
      <c r="W348" s="385"/>
      <c r="X348" s="373">
        <f>SUM(V348:W348)</f>
        <v>0</v>
      </c>
      <c r="Y348" s="422"/>
      <c r="Z348" s="377">
        <f>SUM(O348,L348,I348,F348)+R348+U348+X348+Y348</f>
        <v>0</v>
      </c>
    </row>
    <row r="349" spans="1:26" ht="15.75" customHeight="1" outlineLevel="1" x14ac:dyDescent="0.3">
      <c r="A349" s="414"/>
      <c r="B349" s="46"/>
      <c r="C349" s="639" t="s">
        <v>176</v>
      </c>
      <c r="D349" s="640"/>
      <c r="E349" s="641"/>
      <c r="F349" s="386">
        <f t="shared" ref="F349:Z349" si="51">F346+F347</f>
        <v>0</v>
      </c>
      <c r="G349" s="386">
        <f t="shared" si="51"/>
        <v>0</v>
      </c>
      <c r="H349" s="386">
        <f t="shared" si="51"/>
        <v>0</v>
      </c>
      <c r="I349" s="386">
        <f t="shared" si="51"/>
        <v>0</v>
      </c>
      <c r="J349" s="386">
        <f t="shared" si="51"/>
        <v>0</v>
      </c>
      <c r="K349" s="386">
        <f t="shared" si="51"/>
        <v>0</v>
      </c>
      <c r="L349" s="386">
        <f t="shared" si="51"/>
        <v>0</v>
      </c>
      <c r="M349" s="386">
        <f t="shared" si="51"/>
        <v>0</v>
      </c>
      <c r="N349" s="386">
        <f t="shared" si="51"/>
        <v>0</v>
      </c>
      <c r="O349" s="386">
        <f t="shared" si="51"/>
        <v>0</v>
      </c>
      <c r="P349" s="386">
        <f t="shared" si="51"/>
        <v>0</v>
      </c>
      <c r="Q349" s="389">
        <f t="shared" si="51"/>
        <v>0</v>
      </c>
      <c r="R349" s="386">
        <f t="shared" si="51"/>
        <v>0</v>
      </c>
      <c r="S349" s="386">
        <f t="shared" si="51"/>
        <v>0</v>
      </c>
      <c r="T349" s="386">
        <f t="shared" si="51"/>
        <v>0</v>
      </c>
      <c r="U349" s="386">
        <f t="shared" si="51"/>
        <v>0</v>
      </c>
      <c r="V349" s="386">
        <f t="shared" si="51"/>
        <v>0</v>
      </c>
      <c r="W349" s="386">
        <f t="shared" si="51"/>
        <v>0</v>
      </c>
      <c r="X349" s="386">
        <f t="shared" si="51"/>
        <v>0</v>
      </c>
      <c r="Y349" s="386">
        <f t="shared" si="51"/>
        <v>0</v>
      </c>
      <c r="Z349" s="377">
        <f t="shared" si="51"/>
        <v>0</v>
      </c>
    </row>
    <row r="350" spans="1:26" ht="15.75" customHeight="1" outlineLevel="1" x14ac:dyDescent="0.3">
      <c r="A350" s="414"/>
      <c r="B350" s="46"/>
      <c r="C350" s="636" t="s">
        <v>177</v>
      </c>
      <c r="D350" s="637"/>
      <c r="E350" s="638"/>
      <c r="F350" s="422"/>
      <c r="G350" s="385"/>
      <c r="H350" s="385"/>
      <c r="I350" s="373">
        <f>SUM(G350:H350)</f>
        <v>0</v>
      </c>
      <c r="J350" s="385"/>
      <c r="K350" s="385"/>
      <c r="L350" s="373">
        <f>SUM(J350:K350)</f>
        <v>0</v>
      </c>
      <c r="M350" s="385"/>
      <c r="N350" s="385"/>
      <c r="O350" s="373">
        <f>SUM(M350:N350)</f>
        <v>0</v>
      </c>
      <c r="P350" s="385"/>
      <c r="Q350" s="388"/>
      <c r="R350" s="373">
        <f>SUM(P350:Q350)</f>
        <v>0</v>
      </c>
      <c r="S350" s="385"/>
      <c r="T350" s="385"/>
      <c r="U350" s="373">
        <f>SUM(S350:T350)</f>
        <v>0</v>
      </c>
      <c r="V350" s="385"/>
      <c r="W350" s="385"/>
      <c r="X350" s="373">
        <f>SUM(V350:W350)</f>
        <v>0</v>
      </c>
      <c r="Y350" s="422"/>
      <c r="Z350" s="377">
        <f>SUM(O350,L350,I350,F350)+R350+U350+X350+Y350</f>
        <v>0</v>
      </c>
    </row>
    <row r="351" spans="1:26" ht="15.75" customHeight="1" outlineLevel="1" x14ac:dyDescent="0.3">
      <c r="A351" s="414"/>
      <c r="B351" s="46"/>
      <c r="C351" s="630" t="s">
        <v>178</v>
      </c>
      <c r="D351" s="631"/>
      <c r="E351" s="632"/>
      <c r="F351" s="422"/>
      <c r="G351" s="385"/>
      <c r="H351" s="385"/>
      <c r="I351" s="373">
        <f>SUM(G351:H351)</f>
        <v>0</v>
      </c>
      <c r="J351" s="385"/>
      <c r="K351" s="385"/>
      <c r="L351" s="373">
        <f>SUM(J351:K351)</f>
        <v>0</v>
      </c>
      <c r="M351" s="385"/>
      <c r="N351" s="385"/>
      <c r="O351" s="373">
        <f>SUM(M351:N351)</f>
        <v>0</v>
      </c>
      <c r="P351" s="385"/>
      <c r="Q351" s="388"/>
      <c r="R351" s="373">
        <f>SUM(P351:Q351)</f>
        <v>0</v>
      </c>
      <c r="S351" s="385"/>
      <c r="T351" s="385"/>
      <c r="U351" s="373">
        <f>SUM(S351:T351)</f>
        <v>0</v>
      </c>
      <c r="V351" s="385"/>
      <c r="W351" s="385"/>
      <c r="X351" s="373">
        <f>SUM(V351:W351)</f>
        <v>0</v>
      </c>
      <c r="Y351" s="422"/>
      <c r="Z351" s="377">
        <f>SUM(O351,L351,I351,F351)+R351+U351+X351+Y351</f>
        <v>0</v>
      </c>
    </row>
    <row r="352" spans="1:26" ht="15.75" customHeight="1" outlineLevel="1" thickBot="1" x14ac:dyDescent="0.35">
      <c r="A352" s="414"/>
      <c r="B352" s="46"/>
      <c r="C352" s="645" t="s">
        <v>179</v>
      </c>
      <c r="D352" s="646"/>
      <c r="E352" s="647"/>
      <c r="F352" s="390">
        <f t="shared" ref="F352:Y352" si="52">F350</f>
        <v>0</v>
      </c>
      <c r="G352" s="390">
        <f t="shared" si="52"/>
        <v>0</v>
      </c>
      <c r="H352" s="390">
        <f t="shared" si="52"/>
        <v>0</v>
      </c>
      <c r="I352" s="390">
        <f t="shared" si="52"/>
        <v>0</v>
      </c>
      <c r="J352" s="390">
        <f t="shared" si="52"/>
        <v>0</v>
      </c>
      <c r="K352" s="390">
        <f t="shared" si="52"/>
        <v>0</v>
      </c>
      <c r="L352" s="390">
        <f t="shared" si="52"/>
        <v>0</v>
      </c>
      <c r="M352" s="390">
        <f t="shared" si="52"/>
        <v>0</v>
      </c>
      <c r="N352" s="390">
        <f t="shared" si="52"/>
        <v>0</v>
      </c>
      <c r="O352" s="390">
        <f t="shared" si="52"/>
        <v>0</v>
      </c>
      <c r="P352" s="390">
        <f t="shared" si="52"/>
        <v>0</v>
      </c>
      <c r="Q352" s="391">
        <f t="shared" si="52"/>
        <v>0</v>
      </c>
      <c r="R352" s="390">
        <f t="shared" si="52"/>
        <v>0</v>
      </c>
      <c r="S352" s="390">
        <f t="shared" si="52"/>
        <v>0</v>
      </c>
      <c r="T352" s="390">
        <f t="shared" si="52"/>
        <v>0</v>
      </c>
      <c r="U352" s="390">
        <f t="shared" si="52"/>
        <v>0</v>
      </c>
      <c r="V352" s="390">
        <f t="shared" si="52"/>
        <v>0</v>
      </c>
      <c r="W352" s="390">
        <f t="shared" si="52"/>
        <v>0</v>
      </c>
      <c r="X352" s="390">
        <f t="shared" si="52"/>
        <v>0</v>
      </c>
      <c r="Y352" s="390">
        <f t="shared" si="52"/>
        <v>0</v>
      </c>
      <c r="Z352" s="381">
        <f>SUM(O352,L352,I352,F352)+R352+U352+X352+Y352</f>
        <v>0</v>
      </c>
    </row>
    <row r="353" spans="1:26" ht="16" outlineLevel="1" thickBot="1" x14ac:dyDescent="0.35">
      <c r="A353" s="414"/>
      <c r="B353" s="46"/>
      <c r="C353" s="642" t="s">
        <v>163</v>
      </c>
      <c r="D353" s="643"/>
      <c r="E353" s="644"/>
      <c r="F353" s="382">
        <f t="shared" ref="F353:Y353" si="53">F349+F352</f>
        <v>0</v>
      </c>
      <c r="G353" s="382">
        <f t="shared" si="53"/>
        <v>0</v>
      </c>
      <c r="H353" s="382">
        <f t="shared" si="53"/>
        <v>0</v>
      </c>
      <c r="I353" s="382">
        <f t="shared" si="53"/>
        <v>0</v>
      </c>
      <c r="J353" s="382">
        <f t="shared" si="53"/>
        <v>0</v>
      </c>
      <c r="K353" s="382">
        <f t="shared" si="53"/>
        <v>0</v>
      </c>
      <c r="L353" s="382">
        <f t="shared" si="53"/>
        <v>0</v>
      </c>
      <c r="M353" s="382">
        <f t="shared" si="53"/>
        <v>0</v>
      </c>
      <c r="N353" s="382">
        <f t="shared" si="53"/>
        <v>0</v>
      </c>
      <c r="O353" s="382">
        <f t="shared" si="53"/>
        <v>0</v>
      </c>
      <c r="P353" s="382">
        <f t="shared" si="53"/>
        <v>0</v>
      </c>
      <c r="Q353" s="392">
        <f t="shared" si="53"/>
        <v>0</v>
      </c>
      <c r="R353" s="382">
        <f t="shared" si="53"/>
        <v>0</v>
      </c>
      <c r="S353" s="382">
        <f t="shared" si="53"/>
        <v>0</v>
      </c>
      <c r="T353" s="382">
        <f t="shared" si="53"/>
        <v>0</v>
      </c>
      <c r="U353" s="382">
        <f t="shared" si="53"/>
        <v>0</v>
      </c>
      <c r="V353" s="382">
        <f t="shared" si="53"/>
        <v>0</v>
      </c>
      <c r="W353" s="382">
        <f t="shared" si="53"/>
        <v>0</v>
      </c>
      <c r="X353" s="382">
        <f t="shared" si="53"/>
        <v>0</v>
      </c>
      <c r="Y353" s="382">
        <f t="shared" si="53"/>
        <v>0</v>
      </c>
      <c r="Z353" s="323">
        <f>SUM(O353,L353,I353,F353)+R353+U353+X353+Y353</f>
        <v>0</v>
      </c>
    </row>
    <row r="354" spans="1:26" ht="15.75" customHeight="1" outlineLevel="1" thickBot="1" x14ac:dyDescent="0.35">
      <c r="C354" s="21"/>
      <c r="D354" s="21"/>
      <c r="E354" s="21"/>
      <c r="F354" s="23"/>
      <c r="G354" s="22"/>
      <c r="H354" s="22"/>
      <c r="I354" s="26"/>
      <c r="J354" s="22"/>
      <c r="K354" s="22"/>
      <c r="L354" s="23"/>
      <c r="M354" s="22"/>
      <c r="N354" s="22"/>
    </row>
    <row r="355" spans="1:26" ht="21.65" customHeight="1" outlineLevel="1" x14ac:dyDescent="0.3">
      <c r="A355" s="414"/>
      <c r="B355" s="38"/>
      <c r="C355" s="648" t="s">
        <v>180</v>
      </c>
      <c r="D355" s="649"/>
      <c r="E355" s="650"/>
      <c r="F355" s="621" t="s">
        <v>155</v>
      </c>
      <c r="G355" s="658" t="str">
        <f>G343</f>
        <v>Financial Year 2020/21 (£s)</v>
      </c>
      <c r="H355" s="659"/>
      <c r="I355" s="660"/>
      <c r="J355" s="658" t="str">
        <f>J343</f>
        <v>Financial Year 2021/22 (£s)</v>
      </c>
      <c r="K355" s="659"/>
      <c r="L355" s="660"/>
      <c r="M355" s="658" t="str">
        <f>M343</f>
        <v>Financial Year 2022/23 (£s)</v>
      </c>
      <c r="N355" s="659"/>
      <c r="O355" s="660"/>
      <c r="P355" s="658" t="str">
        <f>P343</f>
        <v>Financial Year 2023/24 (£s)</v>
      </c>
      <c r="Q355" s="659"/>
      <c r="R355" s="660"/>
      <c r="S355" s="658" t="str">
        <f>S343</f>
        <v>Financial Year 2024/25 (£s)</v>
      </c>
      <c r="T355" s="659"/>
      <c r="U355" s="661"/>
      <c r="V355" s="658" t="str">
        <f>V343</f>
        <v>Financial Year 2025/26 (£s)</v>
      </c>
      <c r="W355" s="659"/>
      <c r="X355" s="660"/>
      <c r="Y355" s="621" t="s">
        <v>172</v>
      </c>
      <c r="Z355" s="621" t="s">
        <v>163</v>
      </c>
    </row>
    <row r="356" spans="1:26" ht="22.5" customHeight="1" outlineLevel="1" x14ac:dyDescent="0.3">
      <c r="A356" s="414"/>
      <c r="B356" s="38"/>
      <c r="C356" s="662" t="s">
        <v>181</v>
      </c>
      <c r="D356" s="662" t="s">
        <v>188</v>
      </c>
      <c r="E356" s="662" t="s">
        <v>183</v>
      </c>
      <c r="F356" s="622"/>
      <c r="G356" s="195" t="s">
        <v>164</v>
      </c>
      <c r="H356" s="196" t="s">
        <v>165</v>
      </c>
      <c r="I356" s="664" t="s">
        <v>166</v>
      </c>
      <c r="J356" s="195" t="s">
        <v>164</v>
      </c>
      <c r="K356" s="196" t="s">
        <v>165</v>
      </c>
      <c r="L356" s="664" t="s">
        <v>166</v>
      </c>
      <c r="M356" s="195" t="s">
        <v>164</v>
      </c>
      <c r="N356" s="196" t="s">
        <v>165</v>
      </c>
      <c r="O356" s="664" t="s">
        <v>166</v>
      </c>
      <c r="P356" s="195" t="s">
        <v>164</v>
      </c>
      <c r="Q356" s="196" t="s">
        <v>165</v>
      </c>
      <c r="R356" s="664" t="s">
        <v>166</v>
      </c>
      <c r="S356" s="195" t="s">
        <v>164</v>
      </c>
      <c r="T356" s="196" t="s">
        <v>165</v>
      </c>
      <c r="U356" s="664" t="s">
        <v>166</v>
      </c>
      <c r="V356" s="195" t="s">
        <v>164</v>
      </c>
      <c r="W356" s="196" t="s">
        <v>165</v>
      </c>
      <c r="X356" s="664" t="s">
        <v>166</v>
      </c>
      <c r="Y356" s="622"/>
      <c r="Z356" s="622"/>
    </row>
    <row r="357" spans="1:26" ht="22.5" customHeight="1" outlineLevel="1" x14ac:dyDescent="0.3">
      <c r="A357" s="414"/>
      <c r="B357" s="38"/>
      <c r="C357" s="663"/>
      <c r="D357" s="663"/>
      <c r="E357" s="663"/>
      <c r="F357" s="623"/>
      <c r="G357" s="289" t="s">
        <v>167</v>
      </c>
      <c r="H357" s="289" t="s">
        <v>167</v>
      </c>
      <c r="I357" s="622"/>
      <c r="J357" s="289" t="s">
        <v>167</v>
      </c>
      <c r="K357" s="289" t="str">
        <f>IF(INDEX('Reference Data'!$G$5:$G$18,MATCH('Reference Data'!$C$4,'Reference Data'!$F$5:$F$21,0),1)&gt;=K$22,"Actual","Forecast")</f>
        <v>Actual</v>
      </c>
      <c r="L357" s="622"/>
      <c r="M357" s="289" t="str">
        <f>IF(INDEX('Reference Data'!$G$5:$G$18,MATCH('Reference Data'!$C$4,'Reference Data'!$F$5:$F$21,0),1)&gt;=M$22,"Actual","Forecast")</f>
        <v>Actual</v>
      </c>
      <c r="N357" s="289" t="str">
        <f>IF(INDEX('Reference Data'!$G$5:$G$18,MATCH('Reference Data'!$C$4,'Reference Data'!$F$5:$F$21,0),1)&gt;=N$22,"Actual","Forecast")</f>
        <v>Actual</v>
      </c>
      <c r="O357" s="622"/>
      <c r="P357" s="289" t="str">
        <f>IF(INDEX('Reference Data'!$G$5:$G$18,MATCH('Reference Data'!$C$4,'Reference Data'!$F$5:$F$21,0),1)&gt;=P$22,"Actual","Forecast")</f>
        <v>Actual</v>
      </c>
      <c r="Q357" s="289" t="str">
        <f>IF(INDEX('Reference Data'!$G$5:$G$18,MATCH('Reference Data'!$C$4,'Reference Data'!$F$5:$F$21,0),1)&gt;=Q$22,"Actual","Forecast")</f>
        <v>Forecast</v>
      </c>
      <c r="R357" s="622"/>
      <c r="S357" s="289" t="str">
        <f>IF(INDEX('Reference Data'!$G$5:$G$18,MATCH('Reference Data'!$C$4,'Reference Data'!$F$5:$F$21,0),1)&gt;=S$22,"Actual","Forecast")</f>
        <v>Forecast</v>
      </c>
      <c r="T357" s="289" t="str">
        <f>IF(INDEX('Reference Data'!$G$5:$G$18,MATCH('Reference Data'!$C$4,'Reference Data'!$F$5:$F$21,0),1)&gt;=T$22,"Actual","Forecast")</f>
        <v>Forecast</v>
      </c>
      <c r="U357" s="622"/>
      <c r="V357" s="289" t="str">
        <f>IF(INDEX('Reference Data'!$G$5:$G$18,MATCH('Reference Data'!$C$4,'Reference Data'!$F$5:$F$21,0),1)&gt;=V$22,"Actual","Forecast")</f>
        <v>Forecast</v>
      </c>
      <c r="W357" s="289" t="str">
        <f>IF(INDEX('Reference Data'!$G$5:$G$18,MATCH('Reference Data'!$C$4,'Reference Data'!$F$5:$F$21,0),1)&gt;=W$22,"Actual","Forecast")</f>
        <v>Forecast</v>
      </c>
      <c r="X357" s="622"/>
      <c r="Y357" s="622"/>
      <c r="Z357" s="622"/>
    </row>
    <row r="358" spans="1:26" ht="15.5" outlineLevel="1" x14ac:dyDescent="0.3">
      <c r="A358" s="414"/>
      <c r="B358" s="38">
        <f>IF(C358="",IF((Z358=0),0,1),IF(AND((COUNTBLANK(D358:E358))=0,Z358&gt;0), 0,1))</f>
        <v>0</v>
      </c>
      <c r="C358" s="393"/>
      <c r="D358" s="393"/>
      <c r="E358" s="394"/>
      <c r="F358" s="401"/>
      <c r="G358" s="396"/>
      <c r="H358" s="396"/>
      <c r="I358" s="310">
        <f>SUM(G358:H358)</f>
        <v>0</v>
      </c>
      <c r="J358" s="396"/>
      <c r="K358" s="396"/>
      <c r="L358" s="310">
        <f>SUM(J358:K358)</f>
        <v>0</v>
      </c>
      <c r="M358" s="396"/>
      <c r="N358" s="396"/>
      <c r="O358" s="310">
        <f>SUM(M358:N358)</f>
        <v>0</v>
      </c>
      <c r="P358" s="396"/>
      <c r="Q358" s="399"/>
      <c r="R358" s="310">
        <f>SUM(P358:Q358)</f>
        <v>0</v>
      </c>
      <c r="S358" s="396"/>
      <c r="T358" s="396"/>
      <c r="U358" s="310">
        <f>SUM(S358:T358)</f>
        <v>0</v>
      </c>
      <c r="V358" s="396"/>
      <c r="W358" s="396"/>
      <c r="X358" s="310">
        <f>SUM(V358:W358)</f>
        <v>0</v>
      </c>
      <c r="Y358" s="401"/>
      <c r="Z358" s="416">
        <f>SUM(O358,L358,I358,F358,R358,U358,X358,Y358)</f>
        <v>0</v>
      </c>
    </row>
    <row r="359" spans="1:26" ht="15.5" outlineLevel="1" x14ac:dyDescent="0.3">
      <c r="A359" s="414"/>
      <c r="B359" s="38">
        <f>IF(C359="",IF((Z359=0),0,1),IF(AND((COUNTBLANK(D359:E359))=0,Z359&gt;0), 0,1))</f>
        <v>0</v>
      </c>
      <c r="C359" s="311"/>
      <c r="D359" s="311"/>
      <c r="E359" s="395"/>
      <c r="F359" s="402"/>
      <c r="G359" s="397"/>
      <c r="H359" s="397"/>
      <c r="I359" s="398">
        <f>SUM(G359:H359)</f>
        <v>0</v>
      </c>
      <c r="J359" s="397"/>
      <c r="K359" s="397"/>
      <c r="L359" s="398">
        <f>SUM(J359:K359)</f>
        <v>0</v>
      </c>
      <c r="M359" s="397"/>
      <c r="N359" s="397"/>
      <c r="O359" s="398">
        <f>SUM(M359:N359)</f>
        <v>0</v>
      </c>
      <c r="P359" s="397"/>
      <c r="Q359" s="400"/>
      <c r="R359" s="398">
        <f>SUM(P359:Q359)</f>
        <v>0</v>
      </c>
      <c r="S359" s="397"/>
      <c r="T359" s="397"/>
      <c r="U359" s="398">
        <f>SUM(S359:T359)</f>
        <v>0</v>
      </c>
      <c r="V359" s="397"/>
      <c r="W359" s="397"/>
      <c r="X359" s="398">
        <f>SUM(V359:W359)</f>
        <v>0</v>
      </c>
      <c r="Y359" s="402"/>
      <c r="Z359" s="409">
        <f>SUM(O359,L359,I359,F359,R359,U359,X359,Y359)</f>
        <v>0</v>
      </c>
    </row>
    <row r="360" spans="1:26" ht="15.5" outlineLevel="1" x14ac:dyDescent="0.3">
      <c r="A360" s="414"/>
      <c r="B360" s="38">
        <f>IF(C360="",IF((Z360=0),0,1),IF(AND((COUNTBLANK(D360:E360))=0,Z360&gt;0), 0,1))</f>
        <v>0</v>
      </c>
      <c r="C360" s="311"/>
      <c r="D360" s="311"/>
      <c r="E360" s="395"/>
      <c r="F360" s="402"/>
      <c r="G360" s="397"/>
      <c r="H360" s="397"/>
      <c r="I360" s="398">
        <f>SUM(G360:H360)</f>
        <v>0</v>
      </c>
      <c r="J360" s="397"/>
      <c r="K360" s="397"/>
      <c r="L360" s="398">
        <f>SUM(J360:K360)</f>
        <v>0</v>
      </c>
      <c r="M360" s="397"/>
      <c r="N360" s="397"/>
      <c r="O360" s="398">
        <f>SUM(M360:N360)</f>
        <v>0</v>
      </c>
      <c r="P360" s="397"/>
      <c r="Q360" s="400"/>
      <c r="R360" s="398">
        <f>SUM(P360:Q360)</f>
        <v>0</v>
      </c>
      <c r="S360" s="397"/>
      <c r="T360" s="397"/>
      <c r="U360" s="398">
        <f>SUM(S360:T360)</f>
        <v>0</v>
      </c>
      <c r="V360" s="397"/>
      <c r="W360" s="397"/>
      <c r="X360" s="398">
        <f>SUM(V360:W360)</f>
        <v>0</v>
      </c>
      <c r="Y360" s="402"/>
      <c r="Z360" s="409">
        <f>SUM(O360,L360,I360,F360,R360,U360,X360,Y360)</f>
        <v>0</v>
      </c>
    </row>
    <row r="361" spans="1:26" ht="15.5" outlineLevel="1" x14ac:dyDescent="0.3">
      <c r="A361" s="414"/>
      <c r="B361" s="38">
        <f>IF(C361="",IF((Z361=0),0,1),IF(AND((COUNTBLANK(D361:E361))=0,Z361&gt;0), 0,1))</f>
        <v>0</v>
      </c>
      <c r="C361" s="311"/>
      <c r="D361" s="311"/>
      <c r="E361" s="395"/>
      <c r="F361" s="402"/>
      <c r="G361" s="397"/>
      <c r="H361" s="397"/>
      <c r="I361" s="398">
        <f>SUM(G361:H361)</f>
        <v>0</v>
      </c>
      <c r="J361" s="397"/>
      <c r="K361" s="397"/>
      <c r="L361" s="398">
        <f>SUM(J361:K361)</f>
        <v>0</v>
      </c>
      <c r="M361" s="397"/>
      <c r="N361" s="397"/>
      <c r="O361" s="398">
        <f>SUM(M361:N361)</f>
        <v>0</v>
      </c>
      <c r="P361" s="397"/>
      <c r="Q361" s="400"/>
      <c r="R361" s="398">
        <f>SUM(P361:Q361)</f>
        <v>0</v>
      </c>
      <c r="S361" s="397"/>
      <c r="T361" s="397"/>
      <c r="U361" s="398">
        <f>SUM(S361:T361)</f>
        <v>0</v>
      </c>
      <c r="V361" s="397"/>
      <c r="W361" s="397"/>
      <c r="X361" s="398">
        <f>SUM(V361:W361)</f>
        <v>0</v>
      </c>
      <c r="Y361" s="402"/>
      <c r="Z361" s="409">
        <f>SUM(O361,L361,I361,F361,R361,U361,X361,Y361)</f>
        <v>0</v>
      </c>
    </row>
    <row r="362" spans="1:26" ht="16" outlineLevel="1" thickBot="1" x14ac:dyDescent="0.35">
      <c r="A362" s="414"/>
      <c r="B362" s="38">
        <f>IF(C362="",IF((Z362=0),0,1),IF(AND((COUNTBLANK(D362:E362))=0,Z362&gt;0), 0,1))</f>
        <v>0</v>
      </c>
      <c r="C362" s="403"/>
      <c r="D362" s="403"/>
      <c r="E362" s="404"/>
      <c r="F362" s="408"/>
      <c r="G362" s="405"/>
      <c r="H362" s="405"/>
      <c r="I362" s="406">
        <f>SUM(G362:H362)</f>
        <v>0</v>
      </c>
      <c r="J362" s="405"/>
      <c r="K362" s="405"/>
      <c r="L362" s="406">
        <f>SUM(J362:K362)</f>
        <v>0</v>
      </c>
      <c r="M362" s="405"/>
      <c r="N362" s="405"/>
      <c r="O362" s="406">
        <f>SUM(M362:N362)</f>
        <v>0</v>
      </c>
      <c r="P362" s="405"/>
      <c r="Q362" s="407"/>
      <c r="R362" s="406">
        <f>SUM(P362:Q362)</f>
        <v>0</v>
      </c>
      <c r="S362" s="405"/>
      <c r="T362" s="405"/>
      <c r="U362" s="406">
        <f>SUM(S362:T362)</f>
        <v>0</v>
      </c>
      <c r="V362" s="405"/>
      <c r="W362" s="405"/>
      <c r="X362" s="406">
        <f>SUM(V362:W362)</f>
        <v>0</v>
      </c>
      <c r="Y362" s="408"/>
      <c r="Z362" s="417">
        <f>SUM(O362,L362,I362,F362,R362,U362,X362,Y362)</f>
        <v>0</v>
      </c>
    </row>
    <row r="363" spans="1:26" ht="16" outlineLevel="1" thickBot="1" x14ac:dyDescent="0.35">
      <c r="A363" s="414"/>
      <c r="B363" s="46"/>
      <c r="C363" s="642" t="s">
        <v>184</v>
      </c>
      <c r="D363" s="643"/>
      <c r="E363" s="651"/>
      <c r="F363" s="312">
        <f t="shared" ref="F363:Z363" si="54">SUM(F358:F362)</f>
        <v>0</v>
      </c>
      <c r="G363" s="312">
        <f t="shared" si="54"/>
        <v>0</v>
      </c>
      <c r="H363" s="312">
        <f t="shared" si="54"/>
        <v>0</v>
      </c>
      <c r="I363" s="312">
        <f t="shared" si="54"/>
        <v>0</v>
      </c>
      <c r="J363" s="312">
        <f t="shared" si="54"/>
        <v>0</v>
      </c>
      <c r="K363" s="312">
        <f t="shared" si="54"/>
        <v>0</v>
      </c>
      <c r="L363" s="312">
        <f t="shared" si="54"/>
        <v>0</v>
      </c>
      <c r="M363" s="312">
        <f t="shared" si="54"/>
        <v>0</v>
      </c>
      <c r="N363" s="312">
        <f t="shared" si="54"/>
        <v>0</v>
      </c>
      <c r="O363" s="312">
        <f t="shared" si="54"/>
        <v>0</v>
      </c>
      <c r="P363" s="312">
        <f t="shared" si="54"/>
        <v>0</v>
      </c>
      <c r="Q363" s="312">
        <f t="shared" si="54"/>
        <v>0</v>
      </c>
      <c r="R363" s="312">
        <f t="shared" si="54"/>
        <v>0</v>
      </c>
      <c r="S363" s="312">
        <f t="shared" si="54"/>
        <v>0</v>
      </c>
      <c r="T363" s="312">
        <f t="shared" si="54"/>
        <v>0</v>
      </c>
      <c r="U363" s="312">
        <f t="shared" si="54"/>
        <v>0</v>
      </c>
      <c r="V363" s="312">
        <f t="shared" si="54"/>
        <v>0</v>
      </c>
      <c r="W363" s="312">
        <f t="shared" si="54"/>
        <v>0</v>
      </c>
      <c r="X363" s="312">
        <f t="shared" si="54"/>
        <v>0</v>
      </c>
      <c r="Y363" s="312">
        <f t="shared" si="54"/>
        <v>0</v>
      </c>
      <c r="Z363" s="312">
        <f t="shared" si="54"/>
        <v>0</v>
      </c>
    </row>
    <row r="364" spans="1:26" ht="13.5" outlineLevel="1" thickBot="1" x14ac:dyDescent="0.35"/>
    <row r="365" spans="1:26" ht="31.4" customHeight="1" outlineLevel="1" x14ac:dyDescent="0.3">
      <c r="B365" s="80">
        <f>COUNTIF(E358:E362,"Yes")</f>
        <v>0</v>
      </c>
      <c r="C365" s="652" t="s">
        <v>185</v>
      </c>
      <c r="D365" s="653"/>
      <c r="E365" s="654"/>
      <c r="G365" s="215"/>
      <c r="H365" s="215"/>
      <c r="I365" s="215"/>
      <c r="J365" s="215"/>
      <c r="K365" s="215"/>
      <c r="L365" s="215"/>
    </row>
    <row r="366" spans="1:26" ht="86.25" customHeight="1" outlineLevel="1" x14ac:dyDescent="0.3">
      <c r="B366" s="46"/>
      <c r="C366" s="655" t="s">
        <v>186</v>
      </c>
      <c r="D366" s="656"/>
      <c r="E366" s="657"/>
      <c r="G366" s="258"/>
      <c r="H366" s="258"/>
      <c r="I366" s="258"/>
      <c r="J366" s="258"/>
      <c r="K366" s="258"/>
      <c r="L366" s="258"/>
    </row>
    <row r="367" spans="1:26" ht="76.5" customHeight="1" outlineLevel="1" thickBot="1" x14ac:dyDescent="0.35">
      <c r="B367" s="59"/>
      <c r="C367" s="665"/>
      <c r="D367" s="666"/>
      <c r="E367" s="667"/>
      <c r="G367" s="259"/>
      <c r="H367" s="259"/>
      <c r="I367" s="259"/>
      <c r="J367" s="259"/>
      <c r="K367" s="259"/>
      <c r="L367" s="259"/>
    </row>
    <row r="369" spans="1:26" customFormat="1" ht="85" customHeight="1" x14ac:dyDescent="0.35">
      <c r="A369" s="414" t="s">
        <v>187</v>
      </c>
      <c r="B369" s="60"/>
      <c r="C369" s="633" t="str">
        <f>CONCATENATE("Project 13: ",'2 - Project Admin'!E39)</f>
        <v xml:space="preserve">Project 13: </v>
      </c>
      <c r="D369" s="634"/>
      <c r="E369" s="634"/>
      <c r="F369" s="634"/>
      <c r="G369" s="634"/>
      <c r="H369" s="634"/>
      <c r="I369" s="634"/>
      <c r="J369" s="634"/>
      <c r="K369" s="634"/>
      <c r="L369" s="634"/>
      <c r="M369" s="634"/>
      <c r="N369" s="634"/>
      <c r="O369" s="634"/>
      <c r="P369" s="634"/>
      <c r="Q369" s="634"/>
      <c r="R369" s="634"/>
      <c r="S369" s="634"/>
      <c r="T369" s="634"/>
      <c r="U369" s="634"/>
      <c r="V369" s="634"/>
      <c r="W369" s="634"/>
      <c r="X369" s="634"/>
      <c r="Y369" s="634"/>
      <c r="Z369" s="635"/>
    </row>
    <row r="370" spans="1:26" customFormat="1" ht="15" customHeight="1" thickBot="1" x14ac:dyDescent="0.4">
      <c r="A370" s="18"/>
      <c r="B370" s="1"/>
      <c r="C370" s="6"/>
      <c r="D370" s="7"/>
      <c r="E370" s="8"/>
      <c r="F370" s="8"/>
      <c r="G370" s="8"/>
      <c r="S370" s="18"/>
    </row>
    <row r="371" spans="1:26" s="24" customFormat="1" ht="21" customHeight="1" outlineLevel="1" x14ac:dyDescent="0.35">
      <c r="A371" s="414"/>
      <c r="B371" s="46"/>
      <c r="C371" s="671" t="s">
        <v>171</v>
      </c>
      <c r="D371" s="672"/>
      <c r="E371" s="673"/>
      <c r="F371" s="621" t="s">
        <v>155</v>
      </c>
      <c r="G371" s="658" t="s">
        <v>156</v>
      </c>
      <c r="H371" s="659"/>
      <c r="I371" s="660"/>
      <c r="J371" s="658" t="s">
        <v>157</v>
      </c>
      <c r="K371" s="659"/>
      <c r="L371" s="660"/>
      <c r="M371" s="658" t="s">
        <v>158</v>
      </c>
      <c r="N371" s="659"/>
      <c r="O371" s="660"/>
      <c r="P371" s="658" t="s">
        <v>159</v>
      </c>
      <c r="Q371" s="659"/>
      <c r="R371" s="660"/>
      <c r="S371" s="658" t="s">
        <v>160</v>
      </c>
      <c r="T371" s="659"/>
      <c r="U371" s="660"/>
      <c r="V371" s="658" t="s">
        <v>161</v>
      </c>
      <c r="W371" s="659"/>
      <c r="X371" s="660"/>
      <c r="Y371" s="621" t="s">
        <v>172</v>
      </c>
      <c r="Z371" s="621" t="s">
        <v>163</v>
      </c>
    </row>
    <row r="372" spans="1:26" s="24" customFormat="1" ht="22.5" customHeight="1" outlineLevel="1" thickBot="1" x14ac:dyDescent="0.4">
      <c r="A372" s="414"/>
      <c r="B372" s="46"/>
      <c r="C372" s="674"/>
      <c r="D372" s="675"/>
      <c r="E372" s="676"/>
      <c r="F372" s="622"/>
      <c r="G372" s="195" t="s">
        <v>164</v>
      </c>
      <c r="H372" s="196" t="s">
        <v>165</v>
      </c>
      <c r="I372" s="664" t="s">
        <v>166</v>
      </c>
      <c r="J372" s="195" t="s">
        <v>164</v>
      </c>
      <c r="K372" s="196" t="s">
        <v>165</v>
      </c>
      <c r="L372" s="664" t="s">
        <v>166</v>
      </c>
      <c r="M372" s="195" t="s">
        <v>164</v>
      </c>
      <c r="N372" s="196" t="s">
        <v>165</v>
      </c>
      <c r="O372" s="664" t="s">
        <v>166</v>
      </c>
      <c r="P372" s="195" t="s">
        <v>164</v>
      </c>
      <c r="Q372" s="196" t="s">
        <v>165</v>
      </c>
      <c r="R372" s="664" t="s">
        <v>166</v>
      </c>
      <c r="S372" s="195" t="s">
        <v>164</v>
      </c>
      <c r="T372" s="196" t="s">
        <v>165</v>
      </c>
      <c r="U372" s="664" t="s">
        <v>166</v>
      </c>
      <c r="V372" s="195" t="s">
        <v>164</v>
      </c>
      <c r="W372" s="196" t="s">
        <v>165</v>
      </c>
      <c r="X372" s="664" t="s">
        <v>166</v>
      </c>
      <c r="Y372" s="622"/>
      <c r="Z372" s="622"/>
    </row>
    <row r="373" spans="1:26" s="24" customFormat="1" ht="20.25" customHeight="1" outlineLevel="1" thickBot="1" x14ac:dyDescent="0.4">
      <c r="A373" s="414"/>
      <c r="B373" s="46"/>
      <c r="C373" s="674"/>
      <c r="D373" s="675"/>
      <c r="E373" s="676"/>
      <c r="F373" s="623"/>
      <c r="G373" s="289" t="s">
        <v>167</v>
      </c>
      <c r="H373" s="289" t="s">
        <v>167</v>
      </c>
      <c r="I373" s="622"/>
      <c r="J373" s="289" t="s">
        <v>167</v>
      </c>
      <c r="K373" s="289" t="str">
        <f>IF(INDEX('Reference Data'!$G$5:$G$18,MATCH('Reference Data'!$C$4,'Reference Data'!$F$5:$F$21,0),1)&gt;=K$22,"Actual","Forecast")</f>
        <v>Actual</v>
      </c>
      <c r="L373" s="622"/>
      <c r="M373" s="289" t="str">
        <f>IF(INDEX('Reference Data'!$G$5:$G$18,MATCH('Reference Data'!$C$4,'Reference Data'!$F$5:$F$21,0),1)&gt;=M$22,"Actual","Forecast")</f>
        <v>Actual</v>
      </c>
      <c r="N373" s="289" t="str">
        <f>IF(INDEX('Reference Data'!$G$5:$G$18,MATCH('Reference Data'!$C$4,'Reference Data'!$F$5:$F$21,0),1)&gt;=N$22,"Actual","Forecast")</f>
        <v>Actual</v>
      </c>
      <c r="O373" s="622"/>
      <c r="P373" s="289" t="str">
        <f>IF(INDEX('Reference Data'!$G$5:$G$18,MATCH('Reference Data'!$C$4,'Reference Data'!$F$5:$F$21,0),1)&gt;=P$22,"Actual","Forecast")</f>
        <v>Actual</v>
      </c>
      <c r="Q373" s="289" t="str">
        <f>IF(INDEX('Reference Data'!$G$5:$G$18,MATCH('Reference Data'!$C$4,'Reference Data'!$F$5:$F$21,0),1)&gt;=Q$22,"Actual","Forecast")</f>
        <v>Forecast</v>
      </c>
      <c r="R373" s="622"/>
      <c r="S373" s="289" t="str">
        <f>IF(INDEX('Reference Data'!$G$5:$G$18,MATCH('Reference Data'!$C$4,'Reference Data'!$F$5:$F$21,0),1)&gt;=S$22,"Actual","Forecast")</f>
        <v>Forecast</v>
      </c>
      <c r="T373" s="289" t="str">
        <f>IF(INDEX('Reference Data'!$G$5:$G$18,MATCH('Reference Data'!$C$4,'Reference Data'!$F$5:$F$21,0),1)&gt;=T$22,"Actual","Forecast")</f>
        <v>Forecast</v>
      </c>
      <c r="U373" s="622"/>
      <c r="V373" s="289" t="str">
        <f>IF(INDEX('Reference Data'!$G$5:$G$18,MATCH('Reference Data'!$C$4,'Reference Data'!$F$5:$F$21,0),1)&gt;=V$22,"Actual","Forecast")</f>
        <v>Forecast</v>
      </c>
      <c r="W373" s="289" t="str">
        <f>IF(INDEX('Reference Data'!$G$5:$G$18,MATCH('Reference Data'!$C$4,'Reference Data'!$F$5:$F$21,0),1)&gt;=W$22,"Actual","Forecast")</f>
        <v>Forecast</v>
      </c>
      <c r="X373" s="622"/>
      <c r="Y373" s="622"/>
      <c r="Z373" s="622"/>
    </row>
    <row r="374" spans="1:26" ht="14.9" customHeight="1" outlineLevel="1" x14ac:dyDescent="0.3">
      <c r="A374" s="414"/>
      <c r="B374" s="77"/>
      <c r="C374" s="627" t="s">
        <v>173</v>
      </c>
      <c r="D374" s="628"/>
      <c r="E374" s="629"/>
      <c r="F374" s="420"/>
      <c r="G374" s="384"/>
      <c r="H374" s="384"/>
      <c r="I374" s="372">
        <f>SUM(G374:H374)</f>
        <v>0</v>
      </c>
      <c r="J374" s="384"/>
      <c r="K374" s="384"/>
      <c r="L374" s="372">
        <f>SUM(J374:K374)</f>
        <v>0</v>
      </c>
      <c r="M374" s="384"/>
      <c r="N374" s="384"/>
      <c r="O374" s="372">
        <f>SUM(M374:N374)</f>
        <v>0</v>
      </c>
      <c r="P374" s="384"/>
      <c r="Q374" s="387"/>
      <c r="R374" s="372">
        <f>SUM(P374:Q374)</f>
        <v>0</v>
      </c>
      <c r="S374" s="384"/>
      <c r="T374" s="384"/>
      <c r="U374" s="372">
        <f>SUM(S374:T374)</f>
        <v>0</v>
      </c>
      <c r="V374" s="384"/>
      <c r="W374" s="384"/>
      <c r="X374" s="372">
        <f>SUM(V374:W374)</f>
        <v>0</v>
      </c>
      <c r="Y374" s="420"/>
      <c r="Z374" s="415">
        <f>SUM(O374,L374,I374,F374)+R374+U374+X374+Y374</f>
        <v>0</v>
      </c>
    </row>
    <row r="375" spans="1:26" ht="15.75" customHeight="1" outlineLevel="1" x14ac:dyDescent="0.3">
      <c r="A375" s="414"/>
      <c r="B375" s="77"/>
      <c r="C375" s="624" t="s">
        <v>174</v>
      </c>
      <c r="D375" s="625"/>
      <c r="E375" s="626"/>
      <c r="F375" s="422"/>
      <c r="G375" s="385"/>
      <c r="H375" s="385"/>
      <c r="I375" s="373">
        <f>SUM(G375:H375)</f>
        <v>0</v>
      </c>
      <c r="J375" s="385"/>
      <c r="K375" s="385"/>
      <c r="L375" s="373">
        <f>SUM(J375:K375)</f>
        <v>0</v>
      </c>
      <c r="M375" s="385"/>
      <c r="N375" s="385"/>
      <c r="O375" s="373">
        <f>SUM(M375:N375)</f>
        <v>0</v>
      </c>
      <c r="P375" s="385"/>
      <c r="Q375" s="388"/>
      <c r="R375" s="373">
        <f>SUM(P375:Q375)</f>
        <v>0</v>
      </c>
      <c r="S375" s="385"/>
      <c r="T375" s="385"/>
      <c r="U375" s="373">
        <f>SUM(S375:T375)</f>
        <v>0</v>
      </c>
      <c r="V375" s="385"/>
      <c r="W375" s="385"/>
      <c r="X375" s="373">
        <f>SUM(V375:W375)</f>
        <v>0</v>
      </c>
      <c r="Y375" s="422"/>
      <c r="Z375" s="377">
        <f>SUM(O375,L375,I375,F375)+R375+U375+X375+Y375</f>
        <v>0</v>
      </c>
    </row>
    <row r="376" spans="1:26" ht="15.75" customHeight="1" outlineLevel="1" x14ac:dyDescent="0.3">
      <c r="A376" s="414"/>
      <c r="B376" s="46"/>
      <c r="C376" s="630" t="s">
        <v>175</v>
      </c>
      <c r="D376" s="631"/>
      <c r="E376" s="632"/>
      <c r="F376" s="422"/>
      <c r="G376" s="385"/>
      <c r="H376" s="385"/>
      <c r="I376" s="373">
        <f>SUM(G376:H376)</f>
        <v>0</v>
      </c>
      <c r="J376" s="385"/>
      <c r="K376" s="385"/>
      <c r="L376" s="373">
        <f>SUM(J376:K376)</f>
        <v>0</v>
      </c>
      <c r="M376" s="385"/>
      <c r="N376" s="385"/>
      <c r="O376" s="373">
        <f>SUM(M376:N376)</f>
        <v>0</v>
      </c>
      <c r="P376" s="385"/>
      <c r="Q376" s="388"/>
      <c r="R376" s="373">
        <f>SUM(P376:Q376)</f>
        <v>0</v>
      </c>
      <c r="S376" s="385"/>
      <c r="T376" s="385"/>
      <c r="U376" s="373">
        <f>SUM(S376:T376)</f>
        <v>0</v>
      </c>
      <c r="V376" s="385"/>
      <c r="W376" s="385"/>
      <c r="X376" s="373">
        <f>SUM(V376:W376)</f>
        <v>0</v>
      </c>
      <c r="Y376" s="422"/>
      <c r="Z376" s="377">
        <f>SUM(O376,L376,I376,F376)+R376+U376+X376+Y376</f>
        <v>0</v>
      </c>
    </row>
    <row r="377" spans="1:26" ht="15.75" customHeight="1" outlineLevel="1" x14ac:dyDescent="0.3">
      <c r="A377" s="414"/>
      <c r="B377" s="46"/>
      <c r="C377" s="639" t="s">
        <v>176</v>
      </c>
      <c r="D377" s="640"/>
      <c r="E377" s="641"/>
      <c r="F377" s="386">
        <f t="shared" ref="F377:Z377" si="55">F374+F375</f>
        <v>0</v>
      </c>
      <c r="G377" s="386">
        <f t="shared" si="55"/>
        <v>0</v>
      </c>
      <c r="H377" s="386">
        <f t="shared" si="55"/>
        <v>0</v>
      </c>
      <c r="I377" s="386">
        <f t="shared" si="55"/>
        <v>0</v>
      </c>
      <c r="J377" s="386">
        <f t="shared" si="55"/>
        <v>0</v>
      </c>
      <c r="K377" s="386">
        <f t="shared" si="55"/>
        <v>0</v>
      </c>
      <c r="L377" s="386">
        <f t="shared" si="55"/>
        <v>0</v>
      </c>
      <c r="M377" s="386">
        <f t="shared" si="55"/>
        <v>0</v>
      </c>
      <c r="N377" s="386">
        <f t="shared" si="55"/>
        <v>0</v>
      </c>
      <c r="O377" s="386">
        <f t="shared" si="55"/>
        <v>0</v>
      </c>
      <c r="P377" s="386">
        <f t="shared" si="55"/>
        <v>0</v>
      </c>
      <c r="Q377" s="389">
        <f t="shared" si="55"/>
        <v>0</v>
      </c>
      <c r="R377" s="386">
        <f t="shared" si="55"/>
        <v>0</v>
      </c>
      <c r="S377" s="386">
        <f t="shared" si="55"/>
        <v>0</v>
      </c>
      <c r="T377" s="386">
        <f t="shared" si="55"/>
        <v>0</v>
      </c>
      <c r="U377" s="386">
        <f t="shared" si="55"/>
        <v>0</v>
      </c>
      <c r="V377" s="386">
        <f t="shared" si="55"/>
        <v>0</v>
      </c>
      <c r="W377" s="386">
        <f t="shared" si="55"/>
        <v>0</v>
      </c>
      <c r="X377" s="386">
        <f t="shared" si="55"/>
        <v>0</v>
      </c>
      <c r="Y377" s="386">
        <f t="shared" si="55"/>
        <v>0</v>
      </c>
      <c r="Z377" s="377">
        <f t="shared" si="55"/>
        <v>0</v>
      </c>
    </row>
    <row r="378" spans="1:26" ht="15.75" customHeight="1" outlineLevel="1" x14ac:dyDescent="0.3">
      <c r="A378" s="414"/>
      <c r="B378" s="46"/>
      <c r="C378" s="636" t="s">
        <v>177</v>
      </c>
      <c r="D378" s="637"/>
      <c r="E378" s="638"/>
      <c r="F378" s="422"/>
      <c r="G378" s="385"/>
      <c r="H378" s="385"/>
      <c r="I378" s="373">
        <f>SUM(G378:H378)</f>
        <v>0</v>
      </c>
      <c r="J378" s="385"/>
      <c r="K378" s="385"/>
      <c r="L378" s="373">
        <f>SUM(J378:K378)</f>
        <v>0</v>
      </c>
      <c r="M378" s="385"/>
      <c r="N378" s="385"/>
      <c r="O378" s="373">
        <f>SUM(M378:N378)</f>
        <v>0</v>
      </c>
      <c r="P378" s="385"/>
      <c r="Q378" s="388"/>
      <c r="R378" s="373">
        <f>SUM(P378:Q378)</f>
        <v>0</v>
      </c>
      <c r="S378" s="385"/>
      <c r="T378" s="385"/>
      <c r="U378" s="373">
        <f>SUM(S378:T378)</f>
        <v>0</v>
      </c>
      <c r="V378" s="385"/>
      <c r="W378" s="385"/>
      <c r="X378" s="373">
        <f>SUM(V378:W378)</f>
        <v>0</v>
      </c>
      <c r="Y378" s="422"/>
      <c r="Z378" s="377">
        <f>SUM(O378,L378,I378,F378)+R378+U378+X378+Y378</f>
        <v>0</v>
      </c>
    </row>
    <row r="379" spans="1:26" ht="15.75" customHeight="1" outlineLevel="1" x14ac:dyDescent="0.3">
      <c r="A379" s="414"/>
      <c r="B379" s="46"/>
      <c r="C379" s="630" t="s">
        <v>178</v>
      </c>
      <c r="D379" s="631"/>
      <c r="E379" s="632"/>
      <c r="F379" s="422"/>
      <c r="G379" s="385"/>
      <c r="H379" s="385"/>
      <c r="I379" s="373">
        <f>SUM(G379:H379)</f>
        <v>0</v>
      </c>
      <c r="J379" s="385"/>
      <c r="K379" s="385"/>
      <c r="L379" s="373">
        <f>SUM(J379:K379)</f>
        <v>0</v>
      </c>
      <c r="M379" s="385"/>
      <c r="N379" s="385"/>
      <c r="O379" s="373">
        <f>SUM(M379:N379)</f>
        <v>0</v>
      </c>
      <c r="P379" s="385"/>
      <c r="Q379" s="388"/>
      <c r="R379" s="373">
        <f>SUM(P379:Q379)</f>
        <v>0</v>
      </c>
      <c r="S379" s="385"/>
      <c r="T379" s="385"/>
      <c r="U379" s="373">
        <f>SUM(S379:T379)</f>
        <v>0</v>
      </c>
      <c r="V379" s="385"/>
      <c r="W379" s="385"/>
      <c r="X379" s="373">
        <f>SUM(V379:W379)</f>
        <v>0</v>
      </c>
      <c r="Y379" s="422"/>
      <c r="Z379" s="377">
        <f>SUM(O379,L379,I379,F379)+R379+U379+X379+Y379</f>
        <v>0</v>
      </c>
    </row>
    <row r="380" spans="1:26" ht="15.75" customHeight="1" outlineLevel="1" thickBot="1" x14ac:dyDescent="0.35">
      <c r="A380" s="414"/>
      <c r="B380" s="46"/>
      <c r="C380" s="645" t="s">
        <v>179</v>
      </c>
      <c r="D380" s="646"/>
      <c r="E380" s="647"/>
      <c r="F380" s="390">
        <f t="shared" ref="F380:Y380" si="56">F378</f>
        <v>0</v>
      </c>
      <c r="G380" s="390">
        <f t="shared" si="56"/>
        <v>0</v>
      </c>
      <c r="H380" s="390">
        <f t="shared" si="56"/>
        <v>0</v>
      </c>
      <c r="I380" s="390">
        <f t="shared" si="56"/>
        <v>0</v>
      </c>
      <c r="J380" s="390">
        <f t="shared" si="56"/>
        <v>0</v>
      </c>
      <c r="K380" s="390">
        <f t="shared" si="56"/>
        <v>0</v>
      </c>
      <c r="L380" s="390">
        <f t="shared" si="56"/>
        <v>0</v>
      </c>
      <c r="M380" s="390">
        <f t="shared" si="56"/>
        <v>0</v>
      </c>
      <c r="N380" s="390">
        <f t="shared" si="56"/>
        <v>0</v>
      </c>
      <c r="O380" s="390">
        <f t="shared" si="56"/>
        <v>0</v>
      </c>
      <c r="P380" s="390">
        <f t="shared" si="56"/>
        <v>0</v>
      </c>
      <c r="Q380" s="391">
        <f t="shared" si="56"/>
        <v>0</v>
      </c>
      <c r="R380" s="390">
        <f t="shared" si="56"/>
        <v>0</v>
      </c>
      <c r="S380" s="390">
        <f t="shared" si="56"/>
        <v>0</v>
      </c>
      <c r="T380" s="390">
        <f t="shared" si="56"/>
        <v>0</v>
      </c>
      <c r="U380" s="390">
        <f t="shared" si="56"/>
        <v>0</v>
      </c>
      <c r="V380" s="390">
        <f t="shared" si="56"/>
        <v>0</v>
      </c>
      <c r="W380" s="390">
        <f t="shared" si="56"/>
        <v>0</v>
      </c>
      <c r="X380" s="390">
        <f t="shared" si="56"/>
        <v>0</v>
      </c>
      <c r="Y380" s="390">
        <f t="shared" si="56"/>
        <v>0</v>
      </c>
      <c r="Z380" s="381">
        <f>SUM(O380,L380,I380,F380)+R380+U380+X380+Y380</f>
        <v>0</v>
      </c>
    </row>
    <row r="381" spans="1:26" ht="16" outlineLevel="1" thickBot="1" x14ac:dyDescent="0.35">
      <c r="A381" s="414"/>
      <c r="B381" s="46"/>
      <c r="C381" s="642" t="s">
        <v>163</v>
      </c>
      <c r="D381" s="643"/>
      <c r="E381" s="644"/>
      <c r="F381" s="382">
        <f t="shared" ref="F381:Y381" si="57">F377+F380</f>
        <v>0</v>
      </c>
      <c r="G381" s="382">
        <f t="shared" si="57"/>
        <v>0</v>
      </c>
      <c r="H381" s="382">
        <f t="shared" si="57"/>
        <v>0</v>
      </c>
      <c r="I381" s="382">
        <f t="shared" si="57"/>
        <v>0</v>
      </c>
      <c r="J381" s="382">
        <f t="shared" si="57"/>
        <v>0</v>
      </c>
      <c r="K381" s="382">
        <f t="shared" si="57"/>
        <v>0</v>
      </c>
      <c r="L381" s="382">
        <f t="shared" si="57"/>
        <v>0</v>
      </c>
      <c r="M381" s="382">
        <f t="shared" si="57"/>
        <v>0</v>
      </c>
      <c r="N381" s="382">
        <f t="shared" si="57"/>
        <v>0</v>
      </c>
      <c r="O381" s="382">
        <f t="shared" si="57"/>
        <v>0</v>
      </c>
      <c r="P381" s="382">
        <f t="shared" si="57"/>
        <v>0</v>
      </c>
      <c r="Q381" s="392">
        <f t="shared" si="57"/>
        <v>0</v>
      </c>
      <c r="R381" s="382">
        <f t="shared" si="57"/>
        <v>0</v>
      </c>
      <c r="S381" s="382">
        <f t="shared" si="57"/>
        <v>0</v>
      </c>
      <c r="T381" s="382">
        <f t="shared" si="57"/>
        <v>0</v>
      </c>
      <c r="U381" s="382">
        <f t="shared" si="57"/>
        <v>0</v>
      </c>
      <c r="V381" s="382">
        <f t="shared" si="57"/>
        <v>0</v>
      </c>
      <c r="W381" s="382">
        <f t="shared" si="57"/>
        <v>0</v>
      </c>
      <c r="X381" s="382">
        <f t="shared" si="57"/>
        <v>0</v>
      </c>
      <c r="Y381" s="382">
        <f t="shared" si="57"/>
        <v>0</v>
      </c>
      <c r="Z381" s="323">
        <f>SUM(O381,L381,I381,F381)+R381+U381+X381+Y381</f>
        <v>0</v>
      </c>
    </row>
    <row r="382" spans="1:26" ht="15.75" customHeight="1" outlineLevel="1" thickBot="1" x14ac:dyDescent="0.35">
      <c r="C382" s="21"/>
      <c r="D382" s="21"/>
      <c r="E382" s="21"/>
      <c r="F382" s="23"/>
      <c r="G382" s="22"/>
      <c r="H382" s="22"/>
      <c r="I382" s="26"/>
      <c r="J382" s="22"/>
      <c r="K382" s="22"/>
      <c r="L382" s="23"/>
      <c r="M382" s="22"/>
      <c r="N382" s="22"/>
    </row>
    <row r="383" spans="1:26" ht="21.65" customHeight="1" outlineLevel="1" x14ac:dyDescent="0.3">
      <c r="A383" s="414"/>
      <c r="B383" s="38"/>
      <c r="C383" s="648" t="s">
        <v>180</v>
      </c>
      <c r="D383" s="649"/>
      <c r="E383" s="650"/>
      <c r="F383" s="621" t="s">
        <v>155</v>
      </c>
      <c r="G383" s="658" t="str">
        <f>G371</f>
        <v>Financial Year 2020/21 (£s)</v>
      </c>
      <c r="H383" s="659"/>
      <c r="I383" s="660"/>
      <c r="J383" s="658" t="str">
        <f>J371</f>
        <v>Financial Year 2021/22 (£s)</v>
      </c>
      <c r="K383" s="659"/>
      <c r="L383" s="660"/>
      <c r="M383" s="658" t="str">
        <f>M371</f>
        <v>Financial Year 2022/23 (£s)</v>
      </c>
      <c r="N383" s="659"/>
      <c r="O383" s="660"/>
      <c r="P383" s="658" t="str">
        <f>P371</f>
        <v>Financial Year 2023/24 (£s)</v>
      </c>
      <c r="Q383" s="659"/>
      <c r="R383" s="660"/>
      <c r="S383" s="658" t="str">
        <f>S371</f>
        <v>Financial Year 2024/25 (£s)</v>
      </c>
      <c r="T383" s="659"/>
      <c r="U383" s="661"/>
      <c r="V383" s="658" t="str">
        <f>V371</f>
        <v>Financial Year 2025/26 (£s)</v>
      </c>
      <c r="W383" s="659"/>
      <c r="X383" s="660"/>
      <c r="Y383" s="621" t="s">
        <v>172</v>
      </c>
      <c r="Z383" s="621" t="s">
        <v>163</v>
      </c>
    </row>
    <row r="384" spans="1:26" ht="22.5" customHeight="1" outlineLevel="1" x14ac:dyDescent="0.3">
      <c r="A384" s="414"/>
      <c r="B384" s="38"/>
      <c r="C384" s="662" t="s">
        <v>181</v>
      </c>
      <c r="D384" s="662" t="s">
        <v>188</v>
      </c>
      <c r="E384" s="662" t="s">
        <v>183</v>
      </c>
      <c r="F384" s="622"/>
      <c r="G384" s="195" t="s">
        <v>164</v>
      </c>
      <c r="H384" s="196" t="s">
        <v>165</v>
      </c>
      <c r="I384" s="664" t="s">
        <v>166</v>
      </c>
      <c r="J384" s="195" t="s">
        <v>164</v>
      </c>
      <c r="K384" s="196" t="s">
        <v>165</v>
      </c>
      <c r="L384" s="664" t="s">
        <v>166</v>
      </c>
      <c r="M384" s="195" t="s">
        <v>164</v>
      </c>
      <c r="N384" s="196" t="s">
        <v>165</v>
      </c>
      <c r="O384" s="664" t="s">
        <v>166</v>
      </c>
      <c r="P384" s="195" t="s">
        <v>164</v>
      </c>
      <c r="Q384" s="196" t="s">
        <v>165</v>
      </c>
      <c r="R384" s="664" t="s">
        <v>166</v>
      </c>
      <c r="S384" s="195" t="s">
        <v>164</v>
      </c>
      <c r="T384" s="196" t="s">
        <v>165</v>
      </c>
      <c r="U384" s="664" t="s">
        <v>166</v>
      </c>
      <c r="V384" s="195" t="s">
        <v>164</v>
      </c>
      <c r="W384" s="196" t="s">
        <v>165</v>
      </c>
      <c r="X384" s="664" t="s">
        <v>166</v>
      </c>
      <c r="Y384" s="622"/>
      <c r="Z384" s="622"/>
    </row>
    <row r="385" spans="1:26" ht="22.5" customHeight="1" outlineLevel="1" x14ac:dyDescent="0.3">
      <c r="A385" s="414"/>
      <c r="B385" s="38"/>
      <c r="C385" s="663"/>
      <c r="D385" s="663"/>
      <c r="E385" s="663"/>
      <c r="F385" s="623"/>
      <c r="G385" s="289" t="s">
        <v>167</v>
      </c>
      <c r="H385" s="289" t="s">
        <v>167</v>
      </c>
      <c r="I385" s="622"/>
      <c r="J385" s="289" t="s">
        <v>167</v>
      </c>
      <c r="K385" s="289" t="str">
        <f>IF(INDEX('Reference Data'!$G$5:$G$18,MATCH('Reference Data'!$C$4,'Reference Data'!$F$5:$F$21,0),1)&gt;=K$22,"Actual","Forecast")</f>
        <v>Actual</v>
      </c>
      <c r="L385" s="622"/>
      <c r="M385" s="289" t="str">
        <f>IF(INDEX('Reference Data'!$G$5:$G$18,MATCH('Reference Data'!$C$4,'Reference Data'!$F$5:$F$21,0),1)&gt;=M$22,"Actual","Forecast")</f>
        <v>Actual</v>
      </c>
      <c r="N385" s="289" t="str">
        <f>IF(INDEX('Reference Data'!$G$5:$G$18,MATCH('Reference Data'!$C$4,'Reference Data'!$F$5:$F$21,0),1)&gt;=N$22,"Actual","Forecast")</f>
        <v>Actual</v>
      </c>
      <c r="O385" s="622"/>
      <c r="P385" s="289" t="str">
        <f>IF(INDEX('Reference Data'!$G$5:$G$18,MATCH('Reference Data'!$C$4,'Reference Data'!$F$5:$F$21,0),1)&gt;=P$22,"Actual","Forecast")</f>
        <v>Actual</v>
      </c>
      <c r="Q385" s="289" t="str">
        <f>IF(INDEX('Reference Data'!$G$5:$G$18,MATCH('Reference Data'!$C$4,'Reference Data'!$F$5:$F$21,0),1)&gt;=Q$22,"Actual","Forecast")</f>
        <v>Forecast</v>
      </c>
      <c r="R385" s="622"/>
      <c r="S385" s="289" t="str">
        <f>IF(INDEX('Reference Data'!$G$5:$G$18,MATCH('Reference Data'!$C$4,'Reference Data'!$F$5:$F$21,0),1)&gt;=S$22,"Actual","Forecast")</f>
        <v>Forecast</v>
      </c>
      <c r="T385" s="289" t="str">
        <f>IF(INDEX('Reference Data'!$G$5:$G$18,MATCH('Reference Data'!$C$4,'Reference Data'!$F$5:$F$21,0),1)&gt;=T$22,"Actual","Forecast")</f>
        <v>Forecast</v>
      </c>
      <c r="U385" s="622"/>
      <c r="V385" s="289" t="str">
        <f>IF(INDEX('Reference Data'!$G$5:$G$18,MATCH('Reference Data'!$C$4,'Reference Data'!$F$5:$F$21,0),1)&gt;=V$22,"Actual","Forecast")</f>
        <v>Forecast</v>
      </c>
      <c r="W385" s="289" t="str">
        <f>IF(INDEX('Reference Data'!$G$5:$G$18,MATCH('Reference Data'!$C$4,'Reference Data'!$F$5:$F$21,0),1)&gt;=W$22,"Actual","Forecast")</f>
        <v>Forecast</v>
      </c>
      <c r="X385" s="622"/>
      <c r="Y385" s="622"/>
      <c r="Z385" s="622"/>
    </row>
    <row r="386" spans="1:26" ht="15.5" outlineLevel="1" x14ac:dyDescent="0.3">
      <c r="A386" s="414"/>
      <c r="B386" s="38">
        <f>IF(C386="",IF((Z386=0),0,1),IF(AND((COUNTBLANK(D386:E386))=0,Z386&gt;0), 0,1))</f>
        <v>0</v>
      </c>
      <c r="C386" s="393"/>
      <c r="D386" s="393"/>
      <c r="E386" s="394"/>
      <c r="F386" s="401"/>
      <c r="G386" s="396"/>
      <c r="H386" s="396"/>
      <c r="I386" s="310">
        <f>SUM(G386:H386)</f>
        <v>0</v>
      </c>
      <c r="J386" s="396"/>
      <c r="K386" s="396"/>
      <c r="L386" s="310">
        <f>SUM(J386:K386)</f>
        <v>0</v>
      </c>
      <c r="M386" s="396"/>
      <c r="N386" s="396"/>
      <c r="O386" s="310">
        <f>SUM(M386:N386)</f>
        <v>0</v>
      </c>
      <c r="P386" s="396"/>
      <c r="Q386" s="399"/>
      <c r="R386" s="310">
        <f>SUM(P386:Q386)</f>
        <v>0</v>
      </c>
      <c r="S386" s="396"/>
      <c r="T386" s="396"/>
      <c r="U386" s="310">
        <f>SUM(S386:T386)</f>
        <v>0</v>
      </c>
      <c r="V386" s="396"/>
      <c r="W386" s="396"/>
      <c r="X386" s="310">
        <f>SUM(V386:W386)</f>
        <v>0</v>
      </c>
      <c r="Y386" s="401"/>
      <c r="Z386" s="416">
        <f>SUM(O386,L386,I386,F386,R386,U386,X386,Y386)</f>
        <v>0</v>
      </c>
    </row>
    <row r="387" spans="1:26" ht="15.5" outlineLevel="1" x14ac:dyDescent="0.3">
      <c r="A387" s="414"/>
      <c r="B387" s="38">
        <f>IF(C387="",IF((Z387=0),0,1),IF(AND((COUNTBLANK(D387:E387))=0,Z387&gt;0), 0,1))</f>
        <v>0</v>
      </c>
      <c r="C387" s="311"/>
      <c r="D387" s="311"/>
      <c r="E387" s="395"/>
      <c r="F387" s="402"/>
      <c r="G387" s="397"/>
      <c r="H387" s="397"/>
      <c r="I387" s="398">
        <f>SUM(G387:H387)</f>
        <v>0</v>
      </c>
      <c r="J387" s="397"/>
      <c r="K387" s="397"/>
      <c r="L387" s="398">
        <f>SUM(J387:K387)</f>
        <v>0</v>
      </c>
      <c r="M387" s="397"/>
      <c r="N387" s="397"/>
      <c r="O387" s="398">
        <f>SUM(M387:N387)</f>
        <v>0</v>
      </c>
      <c r="P387" s="397"/>
      <c r="Q387" s="400"/>
      <c r="R387" s="398">
        <f>SUM(P387:Q387)</f>
        <v>0</v>
      </c>
      <c r="S387" s="397"/>
      <c r="T387" s="397"/>
      <c r="U387" s="398">
        <f>SUM(S387:T387)</f>
        <v>0</v>
      </c>
      <c r="V387" s="397"/>
      <c r="W387" s="397"/>
      <c r="X387" s="398">
        <f>SUM(V387:W387)</f>
        <v>0</v>
      </c>
      <c r="Y387" s="402"/>
      <c r="Z387" s="409">
        <f>SUM(O387,L387,I387,F387,R387,U387,X387,Y387)</f>
        <v>0</v>
      </c>
    </row>
    <row r="388" spans="1:26" ht="15.5" outlineLevel="1" x14ac:dyDescent="0.3">
      <c r="A388" s="414"/>
      <c r="B388" s="38">
        <f>IF(C388="",IF((Z388=0),0,1),IF(AND((COUNTBLANK(D388:E388))=0,Z388&gt;0), 0,1))</f>
        <v>0</v>
      </c>
      <c r="C388" s="311"/>
      <c r="D388" s="311"/>
      <c r="E388" s="395"/>
      <c r="F388" s="402"/>
      <c r="G388" s="397"/>
      <c r="H388" s="397"/>
      <c r="I388" s="398">
        <f>SUM(G388:H388)</f>
        <v>0</v>
      </c>
      <c r="J388" s="397"/>
      <c r="K388" s="397"/>
      <c r="L388" s="398">
        <f>SUM(J388:K388)</f>
        <v>0</v>
      </c>
      <c r="M388" s="397"/>
      <c r="N388" s="397"/>
      <c r="O388" s="398">
        <f>SUM(M388:N388)</f>
        <v>0</v>
      </c>
      <c r="P388" s="397"/>
      <c r="Q388" s="400"/>
      <c r="R388" s="398">
        <f>SUM(P388:Q388)</f>
        <v>0</v>
      </c>
      <c r="S388" s="397"/>
      <c r="T388" s="397"/>
      <c r="U388" s="398">
        <f>SUM(S388:T388)</f>
        <v>0</v>
      </c>
      <c r="V388" s="397"/>
      <c r="W388" s="397"/>
      <c r="X388" s="398">
        <f>SUM(V388:W388)</f>
        <v>0</v>
      </c>
      <c r="Y388" s="402"/>
      <c r="Z388" s="409">
        <f>SUM(O388,L388,I388,F388,R388,U388,X388,Y388)</f>
        <v>0</v>
      </c>
    </row>
    <row r="389" spans="1:26" ht="15.5" outlineLevel="1" x14ac:dyDescent="0.3">
      <c r="A389" s="414"/>
      <c r="B389" s="38">
        <f>IF(C389="",IF((Z389=0),0,1),IF(AND((COUNTBLANK(D389:E389))=0,Z389&gt;0), 0,1))</f>
        <v>0</v>
      </c>
      <c r="C389" s="311"/>
      <c r="D389" s="311"/>
      <c r="E389" s="395"/>
      <c r="F389" s="402"/>
      <c r="G389" s="397"/>
      <c r="H389" s="397"/>
      <c r="I389" s="398">
        <f>SUM(G389:H389)</f>
        <v>0</v>
      </c>
      <c r="J389" s="397"/>
      <c r="K389" s="397"/>
      <c r="L389" s="398">
        <f>SUM(J389:K389)</f>
        <v>0</v>
      </c>
      <c r="M389" s="397"/>
      <c r="N389" s="397"/>
      <c r="O389" s="398">
        <f>SUM(M389:N389)</f>
        <v>0</v>
      </c>
      <c r="P389" s="397"/>
      <c r="Q389" s="400"/>
      <c r="R389" s="398">
        <f>SUM(P389:Q389)</f>
        <v>0</v>
      </c>
      <c r="S389" s="397"/>
      <c r="T389" s="397"/>
      <c r="U389" s="398">
        <f>SUM(S389:T389)</f>
        <v>0</v>
      </c>
      <c r="V389" s="397"/>
      <c r="W389" s="397"/>
      <c r="X389" s="398">
        <f>SUM(V389:W389)</f>
        <v>0</v>
      </c>
      <c r="Y389" s="402"/>
      <c r="Z389" s="409">
        <f>SUM(O389,L389,I389,F389,R389,U389,X389,Y389)</f>
        <v>0</v>
      </c>
    </row>
    <row r="390" spans="1:26" ht="16" outlineLevel="1" thickBot="1" x14ac:dyDescent="0.35">
      <c r="A390" s="414"/>
      <c r="B390" s="38">
        <f>IF(C390="",IF((Z390=0),0,1),IF(AND((COUNTBLANK(D390:E390))=0,Z390&gt;0), 0,1))</f>
        <v>0</v>
      </c>
      <c r="C390" s="403"/>
      <c r="D390" s="403"/>
      <c r="E390" s="404"/>
      <c r="F390" s="408"/>
      <c r="G390" s="405"/>
      <c r="H390" s="405"/>
      <c r="I390" s="406">
        <f>SUM(G390:H390)</f>
        <v>0</v>
      </c>
      <c r="J390" s="405"/>
      <c r="K390" s="405"/>
      <c r="L390" s="406">
        <f>SUM(J390:K390)</f>
        <v>0</v>
      </c>
      <c r="M390" s="405"/>
      <c r="N390" s="405"/>
      <c r="O390" s="406">
        <f>SUM(M390:N390)</f>
        <v>0</v>
      </c>
      <c r="P390" s="405"/>
      <c r="Q390" s="407"/>
      <c r="R390" s="406">
        <f>SUM(P390:Q390)</f>
        <v>0</v>
      </c>
      <c r="S390" s="405"/>
      <c r="T390" s="405"/>
      <c r="U390" s="406">
        <f>SUM(S390:T390)</f>
        <v>0</v>
      </c>
      <c r="V390" s="405"/>
      <c r="W390" s="405"/>
      <c r="X390" s="406">
        <f>SUM(V390:W390)</f>
        <v>0</v>
      </c>
      <c r="Y390" s="408"/>
      <c r="Z390" s="417">
        <f>SUM(O390,L390,I390,F390,R390,U390,X390,Y390)</f>
        <v>0</v>
      </c>
    </row>
    <row r="391" spans="1:26" ht="16" outlineLevel="1" thickBot="1" x14ac:dyDescent="0.35">
      <c r="A391" s="414"/>
      <c r="B391" s="46"/>
      <c r="C391" s="642" t="s">
        <v>184</v>
      </c>
      <c r="D391" s="643"/>
      <c r="E391" s="651"/>
      <c r="F391" s="312">
        <f t="shared" ref="F391:Z391" si="58">SUM(F386:F390)</f>
        <v>0</v>
      </c>
      <c r="G391" s="312">
        <f t="shared" si="58"/>
        <v>0</v>
      </c>
      <c r="H391" s="312">
        <f t="shared" si="58"/>
        <v>0</v>
      </c>
      <c r="I391" s="312">
        <f t="shared" si="58"/>
        <v>0</v>
      </c>
      <c r="J391" s="312">
        <f t="shared" si="58"/>
        <v>0</v>
      </c>
      <c r="K391" s="312">
        <f t="shared" si="58"/>
        <v>0</v>
      </c>
      <c r="L391" s="312">
        <f t="shared" si="58"/>
        <v>0</v>
      </c>
      <c r="M391" s="312">
        <f t="shared" si="58"/>
        <v>0</v>
      </c>
      <c r="N391" s="312">
        <f t="shared" si="58"/>
        <v>0</v>
      </c>
      <c r="O391" s="312">
        <f t="shared" si="58"/>
        <v>0</v>
      </c>
      <c r="P391" s="312">
        <f t="shared" si="58"/>
        <v>0</v>
      </c>
      <c r="Q391" s="312">
        <f t="shared" si="58"/>
        <v>0</v>
      </c>
      <c r="R391" s="312">
        <f t="shared" si="58"/>
        <v>0</v>
      </c>
      <c r="S391" s="312">
        <f t="shared" si="58"/>
        <v>0</v>
      </c>
      <c r="T391" s="312">
        <f t="shared" si="58"/>
        <v>0</v>
      </c>
      <c r="U391" s="312">
        <f t="shared" si="58"/>
        <v>0</v>
      </c>
      <c r="V391" s="312">
        <f t="shared" si="58"/>
        <v>0</v>
      </c>
      <c r="W391" s="312">
        <f t="shared" si="58"/>
        <v>0</v>
      </c>
      <c r="X391" s="312">
        <f t="shared" si="58"/>
        <v>0</v>
      </c>
      <c r="Y391" s="312">
        <f t="shared" si="58"/>
        <v>0</v>
      </c>
      <c r="Z391" s="312">
        <f t="shared" si="58"/>
        <v>0</v>
      </c>
    </row>
    <row r="392" spans="1:26" ht="13.5" outlineLevel="1" thickBot="1" x14ac:dyDescent="0.35"/>
    <row r="393" spans="1:26" ht="31.4" customHeight="1" outlineLevel="1" x14ac:dyDescent="0.3">
      <c r="B393" s="80">
        <f>COUNTIF(E386:E390,"Yes")</f>
        <v>0</v>
      </c>
      <c r="C393" s="652" t="s">
        <v>185</v>
      </c>
      <c r="D393" s="653"/>
      <c r="E393" s="654"/>
      <c r="G393" s="215"/>
      <c r="H393" s="215"/>
      <c r="I393" s="215"/>
      <c r="J393" s="215"/>
      <c r="K393" s="215"/>
      <c r="L393" s="215"/>
    </row>
    <row r="394" spans="1:26" ht="86.25" customHeight="1" outlineLevel="1" x14ac:dyDescent="0.3">
      <c r="B394" s="46"/>
      <c r="C394" s="655" t="s">
        <v>186</v>
      </c>
      <c r="D394" s="656"/>
      <c r="E394" s="657"/>
      <c r="G394" s="258"/>
      <c r="H394" s="258"/>
      <c r="I394" s="258"/>
      <c r="J394" s="258"/>
      <c r="K394" s="258"/>
      <c r="L394" s="258"/>
    </row>
    <row r="395" spans="1:26" ht="76.5" customHeight="1" outlineLevel="1" thickBot="1" x14ac:dyDescent="0.35">
      <c r="B395" s="59"/>
      <c r="C395" s="665"/>
      <c r="D395" s="666"/>
      <c r="E395" s="667"/>
      <c r="G395" s="259"/>
      <c r="H395" s="259"/>
      <c r="I395" s="259"/>
      <c r="J395" s="259"/>
      <c r="K395" s="259"/>
      <c r="L395" s="259"/>
    </row>
    <row r="397" spans="1:26" customFormat="1" ht="85" customHeight="1" x14ac:dyDescent="0.35">
      <c r="A397" s="414" t="s">
        <v>187</v>
      </c>
      <c r="B397" s="60"/>
      <c r="C397" s="633" t="str">
        <f>CONCATENATE("Project 14: ",'2 - Project Admin'!E40)</f>
        <v xml:space="preserve">Project 14: </v>
      </c>
      <c r="D397" s="634"/>
      <c r="E397" s="634"/>
      <c r="F397" s="634"/>
      <c r="G397" s="634"/>
      <c r="H397" s="634"/>
      <c r="I397" s="634"/>
      <c r="J397" s="634"/>
      <c r="K397" s="634"/>
      <c r="L397" s="634"/>
      <c r="M397" s="634"/>
      <c r="N397" s="634"/>
      <c r="O397" s="634"/>
      <c r="P397" s="634"/>
      <c r="Q397" s="634"/>
      <c r="R397" s="634"/>
      <c r="S397" s="634"/>
      <c r="T397" s="634"/>
      <c r="U397" s="634"/>
      <c r="V397" s="634"/>
      <c r="W397" s="634"/>
      <c r="X397" s="634"/>
      <c r="Y397" s="634"/>
      <c r="Z397" s="635"/>
    </row>
    <row r="398" spans="1:26" customFormat="1" ht="15" customHeight="1" thickBot="1" x14ac:dyDescent="0.4">
      <c r="A398" s="18"/>
      <c r="B398" s="1"/>
      <c r="C398" s="6"/>
      <c r="D398" s="7"/>
      <c r="E398" s="8"/>
      <c r="F398" s="8"/>
      <c r="G398" s="8"/>
      <c r="S398" s="18"/>
    </row>
    <row r="399" spans="1:26" s="24" customFormat="1" ht="21" customHeight="1" outlineLevel="1" x14ac:dyDescent="0.35">
      <c r="A399" s="414"/>
      <c r="B399" s="46"/>
      <c r="C399" s="671" t="s">
        <v>171</v>
      </c>
      <c r="D399" s="672"/>
      <c r="E399" s="673"/>
      <c r="F399" s="621" t="s">
        <v>155</v>
      </c>
      <c r="G399" s="658" t="s">
        <v>156</v>
      </c>
      <c r="H399" s="659"/>
      <c r="I399" s="660"/>
      <c r="J399" s="658" t="s">
        <v>157</v>
      </c>
      <c r="K399" s="659"/>
      <c r="L399" s="660"/>
      <c r="M399" s="658" t="s">
        <v>158</v>
      </c>
      <c r="N399" s="659"/>
      <c r="O399" s="660"/>
      <c r="P399" s="658" t="s">
        <v>159</v>
      </c>
      <c r="Q399" s="659"/>
      <c r="R399" s="660"/>
      <c r="S399" s="658" t="s">
        <v>160</v>
      </c>
      <c r="T399" s="659"/>
      <c r="U399" s="660"/>
      <c r="V399" s="658" t="s">
        <v>161</v>
      </c>
      <c r="W399" s="659"/>
      <c r="X399" s="660"/>
      <c r="Y399" s="621" t="s">
        <v>172</v>
      </c>
      <c r="Z399" s="621" t="s">
        <v>163</v>
      </c>
    </row>
    <row r="400" spans="1:26" s="24" customFormat="1" ht="22.5" customHeight="1" outlineLevel="1" thickBot="1" x14ac:dyDescent="0.4">
      <c r="A400" s="414"/>
      <c r="B400" s="46"/>
      <c r="C400" s="674"/>
      <c r="D400" s="675"/>
      <c r="E400" s="676"/>
      <c r="F400" s="622"/>
      <c r="G400" s="195" t="s">
        <v>164</v>
      </c>
      <c r="H400" s="196" t="s">
        <v>165</v>
      </c>
      <c r="I400" s="664" t="s">
        <v>166</v>
      </c>
      <c r="J400" s="195" t="s">
        <v>164</v>
      </c>
      <c r="K400" s="196" t="s">
        <v>165</v>
      </c>
      <c r="L400" s="664" t="s">
        <v>166</v>
      </c>
      <c r="M400" s="195" t="s">
        <v>164</v>
      </c>
      <c r="N400" s="196" t="s">
        <v>165</v>
      </c>
      <c r="O400" s="664" t="s">
        <v>166</v>
      </c>
      <c r="P400" s="195" t="s">
        <v>164</v>
      </c>
      <c r="Q400" s="196" t="s">
        <v>165</v>
      </c>
      <c r="R400" s="664" t="s">
        <v>166</v>
      </c>
      <c r="S400" s="195" t="s">
        <v>164</v>
      </c>
      <c r="T400" s="196" t="s">
        <v>165</v>
      </c>
      <c r="U400" s="664" t="s">
        <v>166</v>
      </c>
      <c r="V400" s="195" t="s">
        <v>164</v>
      </c>
      <c r="W400" s="196" t="s">
        <v>165</v>
      </c>
      <c r="X400" s="664" t="s">
        <v>166</v>
      </c>
      <c r="Y400" s="622"/>
      <c r="Z400" s="622"/>
    </row>
    <row r="401" spans="1:26" s="24" customFormat="1" ht="20.25" customHeight="1" outlineLevel="1" thickBot="1" x14ac:dyDescent="0.4">
      <c r="A401" s="414"/>
      <c r="B401" s="46"/>
      <c r="C401" s="674"/>
      <c r="D401" s="675"/>
      <c r="E401" s="676"/>
      <c r="F401" s="623"/>
      <c r="G401" s="289" t="s">
        <v>167</v>
      </c>
      <c r="H401" s="289" t="s">
        <v>167</v>
      </c>
      <c r="I401" s="622"/>
      <c r="J401" s="289" t="s">
        <v>167</v>
      </c>
      <c r="K401" s="289" t="str">
        <f>IF(INDEX('Reference Data'!$G$5:$G$18,MATCH('Reference Data'!$C$4,'Reference Data'!$F$5:$F$21,0),1)&gt;=K$22,"Actual","Forecast")</f>
        <v>Actual</v>
      </c>
      <c r="L401" s="622"/>
      <c r="M401" s="289" t="str">
        <f>IF(INDEX('Reference Data'!$G$5:$G$18,MATCH('Reference Data'!$C$4,'Reference Data'!$F$5:$F$21,0),1)&gt;=M$22,"Actual","Forecast")</f>
        <v>Actual</v>
      </c>
      <c r="N401" s="289" t="str">
        <f>IF(INDEX('Reference Data'!$G$5:$G$18,MATCH('Reference Data'!$C$4,'Reference Data'!$F$5:$F$21,0),1)&gt;=N$22,"Actual","Forecast")</f>
        <v>Actual</v>
      </c>
      <c r="O401" s="622"/>
      <c r="P401" s="289" t="str">
        <f>IF(INDEX('Reference Data'!$G$5:$G$18,MATCH('Reference Data'!$C$4,'Reference Data'!$F$5:$F$21,0),1)&gt;=P$22,"Actual","Forecast")</f>
        <v>Actual</v>
      </c>
      <c r="Q401" s="289" t="str">
        <f>IF(INDEX('Reference Data'!$G$5:$G$18,MATCH('Reference Data'!$C$4,'Reference Data'!$F$5:$F$21,0),1)&gt;=Q$22,"Actual","Forecast")</f>
        <v>Forecast</v>
      </c>
      <c r="R401" s="622"/>
      <c r="S401" s="289" t="str">
        <f>IF(INDEX('Reference Data'!$G$5:$G$18,MATCH('Reference Data'!$C$4,'Reference Data'!$F$5:$F$21,0),1)&gt;=S$22,"Actual","Forecast")</f>
        <v>Forecast</v>
      </c>
      <c r="T401" s="289" t="str">
        <f>IF(INDEX('Reference Data'!$G$5:$G$18,MATCH('Reference Data'!$C$4,'Reference Data'!$F$5:$F$21,0),1)&gt;=T$22,"Actual","Forecast")</f>
        <v>Forecast</v>
      </c>
      <c r="U401" s="622"/>
      <c r="V401" s="289" t="str">
        <f>IF(INDEX('Reference Data'!$G$5:$G$18,MATCH('Reference Data'!$C$4,'Reference Data'!$F$5:$F$21,0),1)&gt;=V$22,"Actual","Forecast")</f>
        <v>Forecast</v>
      </c>
      <c r="W401" s="289" t="str">
        <f>IF(INDEX('Reference Data'!$G$5:$G$18,MATCH('Reference Data'!$C$4,'Reference Data'!$F$5:$F$21,0),1)&gt;=W$22,"Actual","Forecast")</f>
        <v>Forecast</v>
      </c>
      <c r="X401" s="622"/>
      <c r="Y401" s="622"/>
      <c r="Z401" s="622"/>
    </row>
    <row r="402" spans="1:26" ht="14.9" customHeight="1" outlineLevel="1" x14ac:dyDescent="0.3">
      <c r="A402" s="414"/>
      <c r="B402" s="77"/>
      <c r="C402" s="627" t="s">
        <v>173</v>
      </c>
      <c r="D402" s="628"/>
      <c r="E402" s="629"/>
      <c r="F402" s="420"/>
      <c r="G402" s="384"/>
      <c r="H402" s="384"/>
      <c r="I402" s="372">
        <f>SUM(G402:H402)</f>
        <v>0</v>
      </c>
      <c r="J402" s="384"/>
      <c r="K402" s="384"/>
      <c r="L402" s="372">
        <f>SUM(J402:K402)</f>
        <v>0</v>
      </c>
      <c r="M402" s="384"/>
      <c r="N402" s="384"/>
      <c r="O402" s="372">
        <f>SUM(M402:N402)</f>
        <v>0</v>
      </c>
      <c r="P402" s="384"/>
      <c r="Q402" s="387"/>
      <c r="R402" s="372">
        <f>SUM(P402:Q402)</f>
        <v>0</v>
      </c>
      <c r="S402" s="384"/>
      <c r="T402" s="384"/>
      <c r="U402" s="372">
        <f>SUM(S402:T402)</f>
        <v>0</v>
      </c>
      <c r="V402" s="384"/>
      <c r="W402" s="384"/>
      <c r="X402" s="372">
        <f>SUM(V402:W402)</f>
        <v>0</v>
      </c>
      <c r="Y402" s="420"/>
      <c r="Z402" s="415">
        <f>SUM(O402,L402,I402,F402)+R402+U402+X402+Y402</f>
        <v>0</v>
      </c>
    </row>
    <row r="403" spans="1:26" ht="15.75" customHeight="1" outlineLevel="1" x14ac:dyDescent="0.3">
      <c r="A403" s="414"/>
      <c r="B403" s="77"/>
      <c r="C403" s="624" t="s">
        <v>174</v>
      </c>
      <c r="D403" s="625"/>
      <c r="E403" s="626"/>
      <c r="F403" s="422"/>
      <c r="G403" s="385"/>
      <c r="H403" s="385"/>
      <c r="I403" s="373">
        <f>SUM(G403:H403)</f>
        <v>0</v>
      </c>
      <c r="J403" s="385"/>
      <c r="K403" s="385"/>
      <c r="L403" s="373">
        <f>SUM(J403:K403)</f>
        <v>0</v>
      </c>
      <c r="M403" s="385"/>
      <c r="N403" s="385"/>
      <c r="O403" s="373">
        <f>SUM(M403:N403)</f>
        <v>0</v>
      </c>
      <c r="P403" s="385"/>
      <c r="Q403" s="388"/>
      <c r="R403" s="373">
        <f>SUM(P403:Q403)</f>
        <v>0</v>
      </c>
      <c r="S403" s="385"/>
      <c r="T403" s="385"/>
      <c r="U403" s="373">
        <f>SUM(S403:T403)</f>
        <v>0</v>
      </c>
      <c r="V403" s="385"/>
      <c r="W403" s="385"/>
      <c r="X403" s="373">
        <f>SUM(V403:W403)</f>
        <v>0</v>
      </c>
      <c r="Y403" s="422"/>
      <c r="Z403" s="377">
        <f>SUM(O403,L403,I403,F403)+R403+U403+X403+Y403</f>
        <v>0</v>
      </c>
    </row>
    <row r="404" spans="1:26" ht="15.75" customHeight="1" outlineLevel="1" x14ac:dyDescent="0.3">
      <c r="A404" s="414"/>
      <c r="B404" s="46"/>
      <c r="C404" s="630" t="s">
        <v>175</v>
      </c>
      <c r="D404" s="631"/>
      <c r="E404" s="632"/>
      <c r="F404" s="422"/>
      <c r="G404" s="385"/>
      <c r="H404" s="385"/>
      <c r="I404" s="373">
        <f>SUM(G404:H404)</f>
        <v>0</v>
      </c>
      <c r="J404" s="385"/>
      <c r="K404" s="385"/>
      <c r="L404" s="373">
        <f>SUM(J404:K404)</f>
        <v>0</v>
      </c>
      <c r="M404" s="385"/>
      <c r="N404" s="385"/>
      <c r="O404" s="373">
        <f>SUM(M404:N404)</f>
        <v>0</v>
      </c>
      <c r="P404" s="385"/>
      <c r="Q404" s="388"/>
      <c r="R404" s="373">
        <f>SUM(P404:Q404)</f>
        <v>0</v>
      </c>
      <c r="S404" s="385"/>
      <c r="T404" s="385"/>
      <c r="U404" s="373">
        <f>SUM(S404:T404)</f>
        <v>0</v>
      </c>
      <c r="V404" s="385"/>
      <c r="W404" s="385"/>
      <c r="X404" s="373">
        <f>SUM(V404:W404)</f>
        <v>0</v>
      </c>
      <c r="Y404" s="422"/>
      <c r="Z404" s="377">
        <f>SUM(O404,L404,I404,F404)+R404+U404+X404+Y404</f>
        <v>0</v>
      </c>
    </row>
    <row r="405" spans="1:26" ht="15.75" customHeight="1" outlineLevel="1" x14ac:dyDescent="0.3">
      <c r="A405" s="414"/>
      <c r="B405" s="46"/>
      <c r="C405" s="639" t="s">
        <v>176</v>
      </c>
      <c r="D405" s="640"/>
      <c r="E405" s="641"/>
      <c r="F405" s="386">
        <f t="shared" ref="F405:Z405" si="59">F402+F403</f>
        <v>0</v>
      </c>
      <c r="G405" s="386">
        <f t="shared" si="59"/>
        <v>0</v>
      </c>
      <c r="H405" s="386">
        <f t="shared" si="59"/>
        <v>0</v>
      </c>
      <c r="I405" s="386">
        <f t="shared" si="59"/>
        <v>0</v>
      </c>
      <c r="J405" s="386">
        <f t="shared" si="59"/>
        <v>0</v>
      </c>
      <c r="K405" s="386">
        <f t="shared" si="59"/>
        <v>0</v>
      </c>
      <c r="L405" s="386">
        <f t="shared" si="59"/>
        <v>0</v>
      </c>
      <c r="M405" s="386">
        <f t="shared" si="59"/>
        <v>0</v>
      </c>
      <c r="N405" s="386">
        <f t="shared" si="59"/>
        <v>0</v>
      </c>
      <c r="O405" s="386">
        <f t="shared" si="59"/>
        <v>0</v>
      </c>
      <c r="P405" s="386">
        <f t="shared" si="59"/>
        <v>0</v>
      </c>
      <c r="Q405" s="389">
        <f t="shared" si="59"/>
        <v>0</v>
      </c>
      <c r="R405" s="386">
        <f t="shared" si="59"/>
        <v>0</v>
      </c>
      <c r="S405" s="386">
        <f t="shared" si="59"/>
        <v>0</v>
      </c>
      <c r="T405" s="386">
        <f t="shared" si="59"/>
        <v>0</v>
      </c>
      <c r="U405" s="386">
        <f t="shared" si="59"/>
        <v>0</v>
      </c>
      <c r="V405" s="386">
        <f t="shared" si="59"/>
        <v>0</v>
      </c>
      <c r="W405" s="386">
        <f t="shared" si="59"/>
        <v>0</v>
      </c>
      <c r="X405" s="386">
        <f t="shared" si="59"/>
        <v>0</v>
      </c>
      <c r="Y405" s="386">
        <f t="shared" si="59"/>
        <v>0</v>
      </c>
      <c r="Z405" s="377">
        <f t="shared" si="59"/>
        <v>0</v>
      </c>
    </row>
    <row r="406" spans="1:26" ht="15.75" customHeight="1" outlineLevel="1" x14ac:dyDescent="0.3">
      <c r="A406" s="414"/>
      <c r="B406" s="46"/>
      <c r="C406" s="636" t="s">
        <v>177</v>
      </c>
      <c r="D406" s="637"/>
      <c r="E406" s="638"/>
      <c r="F406" s="422"/>
      <c r="G406" s="385"/>
      <c r="H406" s="385"/>
      <c r="I406" s="373">
        <f>SUM(G406:H406)</f>
        <v>0</v>
      </c>
      <c r="J406" s="385"/>
      <c r="K406" s="385"/>
      <c r="L406" s="373">
        <f>SUM(J406:K406)</f>
        <v>0</v>
      </c>
      <c r="M406" s="385"/>
      <c r="N406" s="385"/>
      <c r="O406" s="373">
        <f>SUM(M406:N406)</f>
        <v>0</v>
      </c>
      <c r="P406" s="385"/>
      <c r="Q406" s="388"/>
      <c r="R406" s="373">
        <f>SUM(P406:Q406)</f>
        <v>0</v>
      </c>
      <c r="S406" s="385"/>
      <c r="T406" s="385"/>
      <c r="U406" s="373">
        <f>SUM(S406:T406)</f>
        <v>0</v>
      </c>
      <c r="V406" s="385"/>
      <c r="W406" s="385"/>
      <c r="X406" s="373">
        <f>SUM(V406:W406)</f>
        <v>0</v>
      </c>
      <c r="Y406" s="422"/>
      <c r="Z406" s="377">
        <f>SUM(O406,L406,I406,F406)+R406+U406+X406+Y406</f>
        <v>0</v>
      </c>
    </row>
    <row r="407" spans="1:26" ht="15.75" customHeight="1" outlineLevel="1" x14ac:dyDescent="0.3">
      <c r="A407" s="414"/>
      <c r="B407" s="46"/>
      <c r="C407" s="630" t="s">
        <v>178</v>
      </c>
      <c r="D407" s="631"/>
      <c r="E407" s="632"/>
      <c r="F407" s="422"/>
      <c r="G407" s="385"/>
      <c r="H407" s="385"/>
      <c r="I407" s="373">
        <f>SUM(G407:H407)</f>
        <v>0</v>
      </c>
      <c r="J407" s="385"/>
      <c r="K407" s="385"/>
      <c r="L407" s="373">
        <f>SUM(J407:K407)</f>
        <v>0</v>
      </c>
      <c r="M407" s="385"/>
      <c r="N407" s="385"/>
      <c r="O407" s="373">
        <f>SUM(M407:N407)</f>
        <v>0</v>
      </c>
      <c r="P407" s="385"/>
      <c r="Q407" s="388"/>
      <c r="R407" s="373">
        <f>SUM(P407:Q407)</f>
        <v>0</v>
      </c>
      <c r="S407" s="385"/>
      <c r="T407" s="385"/>
      <c r="U407" s="373">
        <f>SUM(S407:T407)</f>
        <v>0</v>
      </c>
      <c r="V407" s="385"/>
      <c r="W407" s="385"/>
      <c r="X407" s="373">
        <f>SUM(V407:W407)</f>
        <v>0</v>
      </c>
      <c r="Y407" s="422"/>
      <c r="Z407" s="377">
        <f>SUM(O407,L407,I407,F407)+R407+U407+X407+Y407</f>
        <v>0</v>
      </c>
    </row>
    <row r="408" spans="1:26" ht="15.75" customHeight="1" outlineLevel="1" thickBot="1" x14ac:dyDescent="0.35">
      <c r="A408" s="414"/>
      <c r="B408" s="46"/>
      <c r="C408" s="645" t="s">
        <v>179</v>
      </c>
      <c r="D408" s="646"/>
      <c r="E408" s="647"/>
      <c r="F408" s="390">
        <f t="shared" ref="F408:Y408" si="60">F406</f>
        <v>0</v>
      </c>
      <c r="G408" s="390">
        <f t="shared" si="60"/>
        <v>0</v>
      </c>
      <c r="H408" s="390">
        <f t="shared" si="60"/>
        <v>0</v>
      </c>
      <c r="I408" s="390">
        <f t="shared" si="60"/>
        <v>0</v>
      </c>
      <c r="J408" s="390">
        <f t="shared" si="60"/>
        <v>0</v>
      </c>
      <c r="K408" s="390">
        <f t="shared" si="60"/>
        <v>0</v>
      </c>
      <c r="L408" s="390">
        <f t="shared" si="60"/>
        <v>0</v>
      </c>
      <c r="M408" s="390">
        <f t="shared" si="60"/>
        <v>0</v>
      </c>
      <c r="N408" s="390">
        <f t="shared" si="60"/>
        <v>0</v>
      </c>
      <c r="O408" s="390">
        <f t="shared" si="60"/>
        <v>0</v>
      </c>
      <c r="P408" s="390">
        <f t="shared" si="60"/>
        <v>0</v>
      </c>
      <c r="Q408" s="391">
        <f t="shared" si="60"/>
        <v>0</v>
      </c>
      <c r="R408" s="390">
        <f t="shared" si="60"/>
        <v>0</v>
      </c>
      <c r="S408" s="390">
        <f t="shared" si="60"/>
        <v>0</v>
      </c>
      <c r="T408" s="390">
        <f t="shared" si="60"/>
        <v>0</v>
      </c>
      <c r="U408" s="390">
        <f t="shared" si="60"/>
        <v>0</v>
      </c>
      <c r="V408" s="390">
        <f t="shared" si="60"/>
        <v>0</v>
      </c>
      <c r="W408" s="390">
        <f t="shared" si="60"/>
        <v>0</v>
      </c>
      <c r="X408" s="390">
        <f t="shared" si="60"/>
        <v>0</v>
      </c>
      <c r="Y408" s="390">
        <f t="shared" si="60"/>
        <v>0</v>
      </c>
      <c r="Z408" s="381">
        <f>SUM(O408,L408,I408,F408)+R408+U408+X408+Y408</f>
        <v>0</v>
      </c>
    </row>
    <row r="409" spans="1:26" ht="16" outlineLevel="1" thickBot="1" x14ac:dyDescent="0.35">
      <c r="A409" s="414"/>
      <c r="B409" s="46"/>
      <c r="C409" s="642" t="s">
        <v>163</v>
      </c>
      <c r="D409" s="643"/>
      <c r="E409" s="644"/>
      <c r="F409" s="382">
        <f t="shared" ref="F409:Y409" si="61">F405+F408</f>
        <v>0</v>
      </c>
      <c r="G409" s="382">
        <f t="shared" si="61"/>
        <v>0</v>
      </c>
      <c r="H409" s="382">
        <f t="shared" si="61"/>
        <v>0</v>
      </c>
      <c r="I409" s="382">
        <f t="shared" si="61"/>
        <v>0</v>
      </c>
      <c r="J409" s="382">
        <f t="shared" si="61"/>
        <v>0</v>
      </c>
      <c r="K409" s="382">
        <f t="shared" si="61"/>
        <v>0</v>
      </c>
      <c r="L409" s="382">
        <f t="shared" si="61"/>
        <v>0</v>
      </c>
      <c r="M409" s="382">
        <f t="shared" si="61"/>
        <v>0</v>
      </c>
      <c r="N409" s="382">
        <f t="shared" si="61"/>
        <v>0</v>
      </c>
      <c r="O409" s="382">
        <f t="shared" si="61"/>
        <v>0</v>
      </c>
      <c r="P409" s="382">
        <f t="shared" si="61"/>
        <v>0</v>
      </c>
      <c r="Q409" s="392">
        <f t="shared" si="61"/>
        <v>0</v>
      </c>
      <c r="R409" s="382">
        <f t="shared" si="61"/>
        <v>0</v>
      </c>
      <c r="S409" s="382">
        <f t="shared" si="61"/>
        <v>0</v>
      </c>
      <c r="T409" s="382">
        <f t="shared" si="61"/>
        <v>0</v>
      </c>
      <c r="U409" s="382">
        <f t="shared" si="61"/>
        <v>0</v>
      </c>
      <c r="V409" s="382">
        <f t="shared" si="61"/>
        <v>0</v>
      </c>
      <c r="W409" s="382">
        <f t="shared" si="61"/>
        <v>0</v>
      </c>
      <c r="X409" s="382">
        <f t="shared" si="61"/>
        <v>0</v>
      </c>
      <c r="Y409" s="382">
        <f t="shared" si="61"/>
        <v>0</v>
      </c>
      <c r="Z409" s="323">
        <f>SUM(O409,L409,I409,F409)+R409+U409+X409+Y409</f>
        <v>0</v>
      </c>
    </row>
    <row r="410" spans="1:26" ht="15.75" customHeight="1" outlineLevel="1" thickBot="1" x14ac:dyDescent="0.35">
      <c r="C410" s="21"/>
      <c r="D410" s="21"/>
      <c r="E410" s="21"/>
      <c r="F410" s="23"/>
      <c r="G410" s="22"/>
      <c r="H410" s="22"/>
      <c r="I410" s="26"/>
      <c r="J410" s="22"/>
      <c r="K410" s="22"/>
      <c r="L410" s="23"/>
      <c r="M410" s="22"/>
      <c r="N410" s="22"/>
    </row>
    <row r="411" spans="1:26" ht="21.65" customHeight="1" outlineLevel="1" x14ac:dyDescent="0.3">
      <c r="A411" s="414"/>
      <c r="B411" s="38"/>
      <c r="C411" s="648" t="s">
        <v>180</v>
      </c>
      <c r="D411" s="649"/>
      <c r="E411" s="650"/>
      <c r="F411" s="621" t="s">
        <v>155</v>
      </c>
      <c r="G411" s="658" t="str">
        <f>G399</f>
        <v>Financial Year 2020/21 (£s)</v>
      </c>
      <c r="H411" s="659"/>
      <c r="I411" s="660"/>
      <c r="J411" s="658" t="str">
        <f>J399</f>
        <v>Financial Year 2021/22 (£s)</v>
      </c>
      <c r="K411" s="659"/>
      <c r="L411" s="660"/>
      <c r="M411" s="658" t="str">
        <f>M399</f>
        <v>Financial Year 2022/23 (£s)</v>
      </c>
      <c r="N411" s="659"/>
      <c r="O411" s="660"/>
      <c r="P411" s="658" t="str">
        <f>P399</f>
        <v>Financial Year 2023/24 (£s)</v>
      </c>
      <c r="Q411" s="659"/>
      <c r="R411" s="660"/>
      <c r="S411" s="658" t="str">
        <f>S399</f>
        <v>Financial Year 2024/25 (£s)</v>
      </c>
      <c r="T411" s="659"/>
      <c r="U411" s="661"/>
      <c r="V411" s="658" t="str">
        <f>V399</f>
        <v>Financial Year 2025/26 (£s)</v>
      </c>
      <c r="W411" s="659"/>
      <c r="X411" s="660"/>
      <c r="Y411" s="621" t="s">
        <v>172</v>
      </c>
      <c r="Z411" s="621" t="s">
        <v>163</v>
      </c>
    </row>
    <row r="412" spans="1:26" ht="22.5" customHeight="1" outlineLevel="1" x14ac:dyDescent="0.3">
      <c r="A412" s="414"/>
      <c r="B412" s="38"/>
      <c r="C412" s="662" t="s">
        <v>181</v>
      </c>
      <c r="D412" s="662" t="s">
        <v>188</v>
      </c>
      <c r="E412" s="662" t="s">
        <v>183</v>
      </c>
      <c r="F412" s="622"/>
      <c r="G412" s="195" t="s">
        <v>164</v>
      </c>
      <c r="H412" s="196" t="s">
        <v>165</v>
      </c>
      <c r="I412" s="664" t="s">
        <v>166</v>
      </c>
      <c r="J412" s="195" t="s">
        <v>164</v>
      </c>
      <c r="K412" s="196" t="s">
        <v>165</v>
      </c>
      <c r="L412" s="664" t="s">
        <v>166</v>
      </c>
      <c r="M412" s="195" t="s">
        <v>164</v>
      </c>
      <c r="N412" s="196" t="s">
        <v>165</v>
      </c>
      <c r="O412" s="664" t="s">
        <v>166</v>
      </c>
      <c r="P412" s="195" t="s">
        <v>164</v>
      </c>
      <c r="Q412" s="196" t="s">
        <v>165</v>
      </c>
      <c r="R412" s="664" t="s">
        <v>166</v>
      </c>
      <c r="S412" s="195" t="s">
        <v>164</v>
      </c>
      <c r="T412" s="196" t="s">
        <v>165</v>
      </c>
      <c r="U412" s="664" t="s">
        <v>166</v>
      </c>
      <c r="V412" s="195" t="s">
        <v>164</v>
      </c>
      <c r="W412" s="196" t="s">
        <v>165</v>
      </c>
      <c r="X412" s="664" t="s">
        <v>166</v>
      </c>
      <c r="Y412" s="622"/>
      <c r="Z412" s="622"/>
    </row>
    <row r="413" spans="1:26" ht="22.5" customHeight="1" outlineLevel="1" x14ac:dyDescent="0.3">
      <c r="A413" s="414"/>
      <c r="B413" s="38"/>
      <c r="C413" s="663"/>
      <c r="D413" s="663"/>
      <c r="E413" s="663"/>
      <c r="F413" s="623"/>
      <c r="G413" s="289" t="s">
        <v>167</v>
      </c>
      <c r="H413" s="289" t="s">
        <v>167</v>
      </c>
      <c r="I413" s="622"/>
      <c r="J413" s="289" t="s">
        <v>167</v>
      </c>
      <c r="K413" s="289" t="str">
        <f>IF(INDEX('Reference Data'!$G$5:$G$18,MATCH('Reference Data'!$C$4,'Reference Data'!$F$5:$F$21,0),1)&gt;=K$22,"Actual","Forecast")</f>
        <v>Actual</v>
      </c>
      <c r="L413" s="622"/>
      <c r="M413" s="289" t="str">
        <f>IF(INDEX('Reference Data'!$G$5:$G$18,MATCH('Reference Data'!$C$4,'Reference Data'!$F$5:$F$21,0),1)&gt;=M$22,"Actual","Forecast")</f>
        <v>Actual</v>
      </c>
      <c r="N413" s="289" t="str">
        <f>IF(INDEX('Reference Data'!$G$5:$G$18,MATCH('Reference Data'!$C$4,'Reference Data'!$F$5:$F$21,0),1)&gt;=N$22,"Actual","Forecast")</f>
        <v>Actual</v>
      </c>
      <c r="O413" s="622"/>
      <c r="P413" s="289" t="str">
        <f>IF(INDEX('Reference Data'!$G$5:$G$18,MATCH('Reference Data'!$C$4,'Reference Data'!$F$5:$F$21,0),1)&gt;=P$22,"Actual","Forecast")</f>
        <v>Actual</v>
      </c>
      <c r="Q413" s="289" t="str">
        <f>IF(INDEX('Reference Data'!$G$5:$G$18,MATCH('Reference Data'!$C$4,'Reference Data'!$F$5:$F$21,0),1)&gt;=Q$22,"Actual","Forecast")</f>
        <v>Forecast</v>
      </c>
      <c r="R413" s="622"/>
      <c r="S413" s="289" t="str">
        <f>IF(INDEX('Reference Data'!$G$5:$G$18,MATCH('Reference Data'!$C$4,'Reference Data'!$F$5:$F$21,0),1)&gt;=S$22,"Actual","Forecast")</f>
        <v>Forecast</v>
      </c>
      <c r="T413" s="289" t="str">
        <f>IF(INDEX('Reference Data'!$G$5:$G$18,MATCH('Reference Data'!$C$4,'Reference Data'!$F$5:$F$21,0),1)&gt;=T$22,"Actual","Forecast")</f>
        <v>Forecast</v>
      </c>
      <c r="U413" s="622"/>
      <c r="V413" s="289" t="str">
        <f>IF(INDEX('Reference Data'!$G$5:$G$18,MATCH('Reference Data'!$C$4,'Reference Data'!$F$5:$F$21,0),1)&gt;=V$22,"Actual","Forecast")</f>
        <v>Forecast</v>
      </c>
      <c r="W413" s="289" t="str">
        <f>IF(INDEX('Reference Data'!$G$5:$G$18,MATCH('Reference Data'!$C$4,'Reference Data'!$F$5:$F$21,0),1)&gt;=W$22,"Actual","Forecast")</f>
        <v>Forecast</v>
      </c>
      <c r="X413" s="622"/>
      <c r="Y413" s="622"/>
      <c r="Z413" s="622"/>
    </row>
    <row r="414" spans="1:26" ht="15.5" outlineLevel="1" x14ac:dyDescent="0.3">
      <c r="A414" s="414"/>
      <c r="B414" s="38">
        <f>IF(C414="",IF((Z414=0),0,1),IF(AND((COUNTBLANK(D414:E414))=0,Z414&gt;0), 0,1))</f>
        <v>0</v>
      </c>
      <c r="C414" s="393"/>
      <c r="D414" s="393"/>
      <c r="E414" s="394"/>
      <c r="F414" s="401"/>
      <c r="G414" s="396"/>
      <c r="H414" s="396"/>
      <c r="I414" s="310">
        <f>SUM(G414:H414)</f>
        <v>0</v>
      </c>
      <c r="J414" s="396"/>
      <c r="K414" s="396"/>
      <c r="L414" s="310">
        <f>SUM(J414:K414)</f>
        <v>0</v>
      </c>
      <c r="M414" s="396"/>
      <c r="N414" s="396"/>
      <c r="O414" s="310">
        <f>SUM(M414:N414)</f>
        <v>0</v>
      </c>
      <c r="P414" s="396"/>
      <c r="Q414" s="399"/>
      <c r="R414" s="310">
        <f>SUM(P414:Q414)</f>
        <v>0</v>
      </c>
      <c r="S414" s="396"/>
      <c r="T414" s="396"/>
      <c r="U414" s="310">
        <f>SUM(S414:T414)</f>
        <v>0</v>
      </c>
      <c r="V414" s="396"/>
      <c r="W414" s="396"/>
      <c r="X414" s="310">
        <f>SUM(V414:W414)</f>
        <v>0</v>
      </c>
      <c r="Y414" s="401"/>
      <c r="Z414" s="416">
        <f>SUM(O414,L414,I414,F414,R414,U414,X414,Y414)</f>
        <v>0</v>
      </c>
    </row>
    <row r="415" spans="1:26" ht="15.5" outlineLevel="1" x14ac:dyDescent="0.3">
      <c r="A415" s="414"/>
      <c r="B415" s="38">
        <f>IF(C415="",IF((Z415=0),0,1),IF(AND((COUNTBLANK(D415:E415))=0,Z415&gt;0), 0,1))</f>
        <v>0</v>
      </c>
      <c r="C415" s="311"/>
      <c r="D415" s="311"/>
      <c r="E415" s="395"/>
      <c r="F415" s="402"/>
      <c r="G415" s="397"/>
      <c r="H415" s="397"/>
      <c r="I415" s="398">
        <f>SUM(G415:H415)</f>
        <v>0</v>
      </c>
      <c r="J415" s="397"/>
      <c r="K415" s="397"/>
      <c r="L415" s="398">
        <f>SUM(J415:K415)</f>
        <v>0</v>
      </c>
      <c r="M415" s="397"/>
      <c r="N415" s="397"/>
      <c r="O415" s="398">
        <f>SUM(M415:N415)</f>
        <v>0</v>
      </c>
      <c r="P415" s="397"/>
      <c r="Q415" s="400"/>
      <c r="R415" s="398">
        <f>SUM(P415:Q415)</f>
        <v>0</v>
      </c>
      <c r="S415" s="397"/>
      <c r="T415" s="397"/>
      <c r="U415" s="398">
        <f>SUM(S415:T415)</f>
        <v>0</v>
      </c>
      <c r="V415" s="397"/>
      <c r="W415" s="397"/>
      <c r="X415" s="398">
        <f>SUM(V415:W415)</f>
        <v>0</v>
      </c>
      <c r="Y415" s="402"/>
      <c r="Z415" s="409">
        <f>SUM(O415,L415,I415,F415,R415,U415,X415,Y415)</f>
        <v>0</v>
      </c>
    </row>
    <row r="416" spans="1:26" ht="15.5" outlineLevel="1" x14ac:dyDescent="0.3">
      <c r="A416" s="414"/>
      <c r="B416" s="38">
        <f>IF(C416="",IF((Z416=0),0,1),IF(AND((COUNTBLANK(D416:E416))=0,Z416&gt;0), 0,1))</f>
        <v>0</v>
      </c>
      <c r="C416" s="311"/>
      <c r="D416" s="311"/>
      <c r="E416" s="395"/>
      <c r="F416" s="402"/>
      <c r="G416" s="397"/>
      <c r="H416" s="397"/>
      <c r="I416" s="398">
        <f>SUM(G416:H416)</f>
        <v>0</v>
      </c>
      <c r="J416" s="397"/>
      <c r="K416" s="397"/>
      <c r="L416" s="398">
        <f>SUM(J416:K416)</f>
        <v>0</v>
      </c>
      <c r="M416" s="397"/>
      <c r="N416" s="397"/>
      <c r="O416" s="398">
        <f>SUM(M416:N416)</f>
        <v>0</v>
      </c>
      <c r="P416" s="397"/>
      <c r="Q416" s="400"/>
      <c r="R416" s="398">
        <f>SUM(P416:Q416)</f>
        <v>0</v>
      </c>
      <c r="S416" s="397"/>
      <c r="T416" s="397"/>
      <c r="U416" s="398">
        <f>SUM(S416:T416)</f>
        <v>0</v>
      </c>
      <c r="V416" s="397"/>
      <c r="W416" s="397"/>
      <c r="X416" s="398">
        <f>SUM(V416:W416)</f>
        <v>0</v>
      </c>
      <c r="Y416" s="402"/>
      <c r="Z416" s="409">
        <f>SUM(O416,L416,I416,F416,R416,U416,X416,Y416)</f>
        <v>0</v>
      </c>
    </row>
    <row r="417" spans="1:26" ht="15.5" outlineLevel="1" x14ac:dyDescent="0.3">
      <c r="A417" s="414"/>
      <c r="B417" s="38">
        <f>IF(C417="",IF((Z417=0),0,1),IF(AND((COUNTBLANK(D417:E417))=0,Z417&gt;0), 0,1))</f>
        <v>0</v>
      </c>
      <c r="C417" s="311"/>
      <c r="D417" s="311"/>
      <c r="E417" s="395"/>
      <c r="F417" s="402"/>
      <c r="G417" s="397"/>
      <c r="H417" s="397"/>
      <c r="I417" s="398">
        <f>SUM(G417:H417)</f>
        <v>0</v>
      </c>
      <c r="J417" s="397"/>
      <c r="K417" s="397"/>
      <c r="L417" s="398">
        <f>SUM(J417:K417)</f>
        <v>0</v>
      </c>
      <c r="M417" s="397"/>
      <c r="N417" s="397"/>
      <c r="O417" s="398">
        <f>SUM(M417:N417)</f>
        <v>0</v>
      </c>
      <c r="P417" s="397"/>
      <c r="Q417" s="400"/>
      <c r="R417" s="398">
        <f>SUM(P417:Q417)</f>
        <v>0</v>
      </c>
      <c r="S417" s="397"/>
      <c r="T417" s="397"/>
      <c r="U417" s="398">
        <f>SUM(S417:T417)</f>
        <v>0</v>
      </c>
      <c r="V417" s="397"/>
      <c r="W417" s="397"/>
      <c r="X417" s="398">
        <f>SUM(V417:W417)</f>
        <v>0</v>
      </c>
      <c r="Y417" s="402"/>
      <c r="Z417" s="409">
        <f>SUM(O417,L417,I417,F417,R417,U417,X417,Y417)</f>
        <v>0</v>
      </c>
    </row>
    <row r="418" spans="1:26" ht="16" outlineLevel="1" thickBot="1" x14ac:dyDescent="0.35">
      <c r="A418" s="414"/>
      <c r="B418" s="38">
        <f>IF(C418="",IF((Z418=0),0,1),IF(AND((COUNTBLANK(D418:E418))=0,Z418&gt;0), 0,1))</f>
        <v>0</v>
      </c>
      <c r="C418" s="403"/>
      <c r="D418" s="403"/>
      <c r="E418" s="404"/>
      <c r="F418" s="408"/>
      <c r="G418" s="405"/>
      <c r="H418" s="405"/>
      <c r="I418" s="406">
        <f>SUM(G418:H418)</f>
        <v>0</v>
      </c>
      <c r="J418" s="405"/>
      <c r="K418" s="405"/>
      <c r="L418" s="406">
        <f>SUM(J418:K418)</f>
        <v>0</v>
      </c>
      <c r="M418" s="405"/>
      <c r="N418" s="405"/>
      <c r="O418" s="406">
        <f>SUM(M418:N418)</f>
        <v>0</v>
      </c>
      <c r="P418" s="405"/>
      <c r="Q418" s="407"/>
      <c r="R418" s="406">
        <f>SUM(P418:Q418)</f>
        <v>0</v>
      </c>
      <c r="S418" s="405"/>
      <c r="T418" s="405"/>
      <c r="U418" s="406">
        <f>SUM(S418:T418)</f>
        <v>0</v>
      </c>
      <c r="V418" s="405"/>
      <c r="W418" s="405"/>
      <c r="X418" s="406">
        <f>SUM(V418:W418)</f>
        <v>0</v>
      </c>
      <c r="Y418" s="408"/>
      <c r="Z418" s="417">
        <f>SUM(O418,L418,I418,F418,R418,U418,X418,Y418)</f>
        <v>0</v>
      </c>
    </row>
    <row r="419" spans="1:26" ht="16" outlineLevel="1" thickBot="1" x14ac:dyDescent="0.35">
      <c r="A419" s="414"/>
      <c r="B419" s="46"/>
      <c r="C419" s="642" t="s">
        <v>184</v>
      </c>
      <c r="D419" s="643"/>
      <c r="E419" s="651"/>
      <c r="F419" s="312">
        <f t="shared" ref="F419:Z419" si="62">SUM(F414:F418)</f>
        <v>0</v>
      </c>
      <c r="G419" s="312">
        <f t="shared" si="62"/>
        <v>0</v>
      </c>
      <c r="H419" s="312">
        <f t="shared" si="62"/>
        <v>0</v>
      </c>
      <c r="I419" s="312">
        <f t="shared" si="62"/>
        <v>0</v>
      </c>
      <c r="J419" s="312">
        <f t="shared" si="62"/>
        <v>0</v>
      </c>
      <c r="K419" s="312">
        <f t="shared" si="62"/>
        <v>0</v>
      </c>
      <c r="L419" s="312">
        <f t="shared" si="62"/>
        <v>0</v>
      </c>
      <c r="M419" s="312">
        <f t="shared" si="62"/>
        <v>0</v>
      </c>
      <c r="N419" s="312">
        <f t="shared" si="62"/>
        <v>0</v>
      </c>
      <c r="O419" s="312">
        <f t="shared" si="62"/>
        <v>0</v>
      </c>
      <c r="P419" s="312">
        <f t="shared" si="62"/>
        <v>0</v>
      </c>
      <c r="Q419" s="312">
        <f t="shared" si="62"/>
        <v>0</v>
      </c>
      <c r="R419" s="312">
        <f t="shared" si="62"/>
        <v>0</v>
      </c>
      <c r="S419" s="312">
        <f t="shared" si="62"/>
        <v>0</v>
      </c>
      <c r="T419" s="312">
        <f t="shared" si="62"/>
        <v>0</v>
      </c>
      <c r="U419" s="312">
        <f t="shared" si="62"/>
        <v>0</v>
      </c>
      <c r="V419" s="312">
        <f t="shared" si="62"/>
        <v>0</v>
      </c>
      <c r="W419" s="312">
        <f t="shared" si="62"/>
        <v>0</v>
      </c>
      <c r="X419" s="312">
        <f t="shared" si="62"/>
        <v>0</v>
      </c>
      <c r="Y419" s="312">
        <f t="shared" si="62"/>
        <v>0</v>
      </c>
      <c r="Z419" s="312">
        <f t="shared" si="62"/>
        <v>0</v>
      </c>
    </row>
    <row r="420" spans="1:26" ht="13.5" outlineLevel="1" thickBot="1" x14ac:dyDescent="0.35"/>
    <row r="421" spans="1:26" ht="31.4" customHeight="1" outlineLevel="1" x14ac:dyDescent="0.3">
      <c r="B421" s="80">
        <f>COUNTIF(E414:E418,"Yes")</f>
        <v>0</v>
      </c>
      <c r="C421" s="652" t="s">
        <v>185</v>
      </c>
      <c r="D421" s="653"/>
      <c r="E421" s="654"/>
      <c r="G421" s="215"/>
      <c r="H421" s="215"/>
      <c r="I421" s="215"/>
      <c r="J421" s="215"/>
      <c r="K421" s="215"/>
      <c r="L421" s="215"/>
    </row>
    <row r="422" spans="1:26" ht="86.25" customHeight="1" outlineLevel="1" x14ac:dyDescent="0.3">
      <c r="B422" s="46"/>
      <c r="C422" s="655" t="s">
        <v>186</v>
      </c>
      <c r="D422" s="656"/>
      <c r="E422" s="657"/>
      <c r="G422" s="258"/>
      <c r="H422" s="258"/>
      <c r="I422" s="258"/>
      <c r="J422" s="258"/>
      <c r="K422" s="258"/>
      <c r="L422" s="258"/>
    </row>
    <row r="423" spans="1:26" ht="76.5" customHeight="1" outlineLevel="1" thickBot="1" x14ac:dyDescent="0.35">
      <c r="B423" s="59"/>
      <c r="C423" s="665"/>
      <c r="D423" s="666"/>
      <c r="E423" s="667"/>
      <c r="G423" s="259"/>
      <c r="H423" s="259"/>
      <c r="I423" s="259"/>
      <c r="J423" s="259"/>
      <c r="K423" s="259"/>
      <c r="L423" s="259"/>
    </row>
    <row r="425" spans="1:26" customFormat="1" ht="85" customHeight="1" x14ac:dyDescent="0.35">
      <c r="A425" s="414" t="s">
        <v>187</v>
      </c>
      <c r="B425" s="60"/>
      <c r="C425" s="633" t="str">
        <f>CONCATENATE("Project 15: ",'2 - Project Admin'!E41)</f>
        <v xml:space="preserve">Project 15: </v>
      </c>
      <c r="D425" s="634"/>
      <c r="E425" s="634"/>
      <c r="F425" s="634"/>
      <c r="G425" s="634"/>
      <c r="H425" s="634"/>
      <c r="I425" s="634"/>
      <c r="J425" s="634"/>
      <c r="K425" s="634"/>
      <c r="L425" s="634"/>
      <c r="M425" s="634"/>
      <c r="N425" s="634"/>
      <c r="O425" s="634"/>
      <c r="P425" s="634"/>
      <c r="Q425" s="634"/>
      <c r="R425" s="634"/>
      <c r="S425" s="634"/>
      <c r="T425" s="634"/>
      <c r="U425" s="634"/>
      <c r="V425" s="634"/>
      <c r="W425" s="634"/>
      <c r="X425" s="634"/>
      <c r="Y425" s="634"/>
      <c r="Z425" s="635"/>
    </row>
    <row r="426" spans="1:26" customFormat="1" ht="15" customHeight="1" thickBot="1" x14ac:dyDescent="0.4">
      <c r="A426" s="18"/>
      <c r="B426" s="1"/>
      <c r="C426" s="6"/>
      <c r="D426" s="7"/>
      <c r="E426" s="8"/>
      <c r="F426" s="8"/>
      <c r="G426" s="8"/>
      <c r="S426" s="18"/>
    </row>
    <row r="427" spans="1:26" s="24" customFormat="1" ht="21" customHeight="1" outlineLevel="1" x14ac:dyDescent="0.35">
      <c r="A427" s="414"/>
      <c r="B427" s="46"/>
      <c r="C427" s="671" t="s">
        <v>171</v>
      </c>
      <c r="D427" s="672"/>
      <c r="E427" s="673"/>
      <c r="F427" s="621" t="s">
        <v>155</v>
      </c>
      <c r="G427" s="658" t="s">
        <v>156</v>
      </c>
      <c r="H427" s="659"/>
      <c r="I427" s="660"/>
      <c r="J427" s="658" t="s">
        <v>157</v>
      </c>
      <c r="K427" s="659"/>
      <c r="L427" s="660"/>
      <c r="M427" s="658" t="s">
        <v>158</v>
      </c>
      <c r="N427" s="659"/>
      <c r="O427" s="660"/>
      <c r="P427" s="658" t="s">
        <v>159</v>
      </c>
      <c r="Q427" s="659"/>
      <c r="R427" s="660"/>
      <c r="S427" s="658" t="s">
        <v>160</v>
      </c>
      <c r="T427" s="659"/>
      <c r="U427" s="660"/>
      <c r="V427" s="658" t="s">
        <v>161</v>
      </c>
      <c r="W427" s="659"/>
      <c r="X427" s="660"/>
      <c r="Y427" s="621" t="s">
        <v>172</v>
      </c>
      <c r="Z427" s="621" t="s">
        <v>163</v>
      </c>
    </row>
    <row r="428" spans="1:26" s="24" customFormat="1" ht="22.5" customHeight="1" outlineLevel="1" thickBot="1" x14ac:dyDescent="0.4">
      <c r="A428" s="414"/>
      <c r="B428" s="46"/>
      <c r="C428" s="674"/>
      <c r="D428" s="675"/>
      <c r="E428" s="676"/>
      <c r="F428" s="622"/>
      <c r="G428" s="195" t="s">
        <v>164</v>
      </c>
      <c r="H428" s="196" t="s">
        <v>165</v>
      </c>
      <c r="I428" s="664" t="s">
        <v>166</v>
      </c>
      <c r="J428" s="195" t="s">
        <v>164</v>
      </c>
      <c r="K428" s="196" t="s">
        <v>165</v>
      </c>
      <c r="L428" s="664" t="s">
        <v>166</v>
      </c>
      <c r="M428" s="195" t="s">
        <v>164</v>
      </c>
      <c r="N428" s="196" t="s">
        <v>165</v>
      </c>
      <c r="O428" s="664" t="s">
        <v>166</v>
      </c>
      <c r="P428" s="195" t="s">
        <v>164</v>
      </c>
      <c r="Q428" s="196" t="s">
        <v>165</v>
      </c>
      <c r="R428" s="664" t="s">
        <v>166</v>
      </c>
      <c r="S428" s="195" t="s">
        <v>164</v>
      </c>
      <c r="T428" s="196" t="s">
        <v>165</v>
      </c>
      <c r="U428" s="664" t="s">
        <v>166</v>
      </c>
      <c r="V428" s="195" t="s">
        <v>164</v>
      </c>
      <c r="W428" s="196" t="s">
        <v>165</v>
      </c>
      <c r="X428" s="664" t="s">
        <v>166</v>
      </c>
      <c r="Y428" s="622"/>
      <c r="Z428" s="622"/>
    </row>
    <row r="429" spans="1:26" s="24" customFormat="1" ht="20.25" customHeight="1" outlineLevel="1" thickBot="1" x14ac:dyDescent="0.4">
      <c r="A429" s="414"/>
      <c r="B429" s="46"/>
      <c r="C429" s="674"/>
      <c r="D429" s="675"/>
      <c r="E429" s="676"/>
      <c r="F429" s="623"/>
      <c r="G429" s="289" t="s">
        <v>167</v>
      </c>
      <c r="H429" s="289" t="s">
        <v>167</v>
      </c>
      <c r="I429" s="622"/>
      <c r="J429" s="289" t="s">
        <v>167</v>
      </c>
      <c r="K429" s="289" t="str">
        <f>IF(INDEX('Reference Data'!$G$5:$G$18,MATCH('Reference Data'!$C$4,'Reference Data'!$F$5:$F$21,0),1)&gt;=K$22,"Actual","Forecast")</f>
        <v>Actual</v>
      </c>
      <c r="L429" s="622"/>
      <c r="M429" s="289" t="str">
        <f>IF(INDEX('Reference Data'!$G$5:$G$18,MATCH('Reference Data'!$C$4,'Reference Data'!$F$5:$F$21,0),1)&gt;=M$22,"Actual","Forecast")</f>
        <v>Actual</v>
      </c>
      <c r="N429" s="289" t="str">
        <f>IF(INDEX('Reference Data'!$G$5:$G$18,MATCH('Reference Data'!$C$4,'Reference Data'!$F$5:$F$21,0),1)&gt;=N$22,"Actual","Forecast")</f>
        <v>Actual</v>
      </c>
      <c r="O429" s="622"/>
      <c r="P429" s="289" t="str">
        <f>IF(INDEX('Reference Data'!$G$5:$G$18,MATCH('Reference Data'!$C$4,'Reference Data'!$F$5:$F$21,0),1)&gt;=P$22,"Actual","Forecast")</f>
        <v>Actual</v>
      </c>
      <c r="Q429" s="289" t="str">
        <f>IF(INDEX('Reference Data'!$G$5:$G$18,MATCH('Reference Data'!$C$4,'Reference Data'!$F$5:$F$21,0),1)&gt;=Q$22,"Actual","Forecast")</f>
        <v>Forecast</v>
      </c>
      <c r="R429" s="622"/>
      <c r="S429" s="289" t="str">
        <f>IF(INDEX('Reference Data'!$G$5:$G$18,MATCH('Reference Data'!$C$4,'Reference Data'!$F$5:$F$21,0),1)&gt;=S$22,"Actual","Forecast")</f>
        <v>Forecast</v>
      </c>
      <c r="T429" s="289" t="str">
        <f>IF(INDEX('Reference Data'!$G$5:$G$18,MATCH('Reference Data'!$C$4,'Reference Data'!$F$5:$F$21,0),1)&gt;=T$22,"Actual","Forecast")</f>
        <v>Forecast</v>
      </c>
      <c r="U429" s="622"/>
      <c r="V429" s="289" t="str">
        <f>IF(INDEX('Reference Data'!$G$5:$G$18,MATCH('Reference Data'!$C$4,'Reference Data'!$F$5:$F$21,0),1)&gt;=V$22,"Actual","Forecast")</f>
        <v>Forecast</v>
      </c>
      <c r="W429" s="289" t="str">
        <f>IF(INDEX('Reference Data'!$G$5:$G$18,MATCH('Reference Data'!$C$4,'Reference Data'!$F$5:$F$21,0),1)&gt;=W$22,"Actual","Forecast")</f>
        <v>Forecast</v>
      </c>
      <c r="X429" s="622"/>
      <c r="Y429" s="622"/>
      <c r="Z429" s="622"/>
    </row>
    <row r="430" spans="1:26" ht="14.9" customHeight="1" outlineLevel="1" x14ac:dyDescent="0.3">
      <c r="A430" s="414"/>
      <c r="B430" s="77"/>
      <c r="C430" s="627" t="s">
        <v>173</v>
      </c>
      <c r="D430" s="628"/>
      <c r="E430" s="629"/>
      <c r="F430" s="420"/>
      <c r="G430" s="384"/>
      <c r="H430" s="384"/>
      <c r="I430" s="372">
        <f>SUM(G430:H430)</f>
        <v>0</v>
      </c>
      <c r="J430" s="384"/>
      <c r="K430" s="384"/>
      <c r="L430" s="372">
        <f>SUM(J430:K430)</f>
        <v>0</v>
      </c>
      <c r="M430" s="384"/>
      <c r="N430" s="384"/>
      <c r="O430" s="372">
        <f>SUM(M430:N430)</f>
        <v>0</v>
      </c>
      <c r="P430" s="384"/>
      <c r="Q430" s="387"/>
      <c r="R430" s="372">
        <f>SUM(P430:Q430)</f>
        <v>0</v>
      </c>
      <c r="S430" s="384"/>
      <c r="T430" s="384"/>
      <c r="U430" s="372">
        <f>SUM(S430:T430)</f>
        <v>0</v>
      </c>
      <c r="V430" s="384"/>
      <c r="W430" s="384"/>
      <c r="X430" s="372">
        <f>SUM(V430:W430)</f>
        <v>0</v>
      </c>
      <c r="Y430" s="420"/>
      <c r="Z430" s="415">
        <f>SUM(O430,L430,I430,F430)+R430+U430+X430+Y430</f>
        <v>0</v>
      </c>
    </row>
    <row r="431" spans="1:26" ht="15.75" customHeight="1" outlineLevel="1" x14ac:dyDescent="0.3">
      <c r="A431" s="414"/>
      <c r="B431" s="77"/>
      <c r="C431" s="624" t="s">
        <v>174</v>
      </c>
      <c r="D431" s="625"/>
      <c r="E431" s="626"/>
      <c r="F431" s="422"/>
      <c r="G431" s="385"/>
      <c r="H431" s="385"/>
      <c r="I431" s="373">
        <f>SUM(G431:H431)</f>
        <v>0</v>
      </c>
      <c r="J431" s="385"/>
      <c r="K431" s="385"/>
      <c r="L431" s="373">
        <f>SUM(J431:K431)</f>
        <v>0</v>
      </c>
      <c r="M431" s="385"/>
      <c r="N431" s="385"/>
      <c r="O431" s="373">
        <f>SUM(M431:N431)</f>
        <v>0</v>
      </c>
      <c r="P431" s="385"/>
      <c r="Q431" s="388"/>
      <c r="R431" s="373">
        <f>SUM(P431:Q431)</f>
        <v>0</v>
      </c>
      <c r="S431" s="385"/>
      <c r="T431" s="385"/>
      <c r="U431" s="373">
        <f>SUM(S431:T431)</f>
        <v>0</v>
      </c>
      <c r="V431" s="385"/>
      <c r="W431" s="385"/>
      <c r="X431" s="373">
        <f>SUM(V431:W431)</f>
        <v>0</v>
      </c>
      <c r="Y431" s="422"/>
      <c r="Z431" s="377">
        <f>SUM(O431,L431,I431,F431)+R431+U431+X431+Y431</f>
        <v>0</v>
      </c>
    </row>
    <row r="432" spans="1:26" ht="15.75" customHeight="1" outlineLevel="1" x14ac:dyDescent="0.3">
      <c r="A432" s="414"/>
      <c r="B432" s="46"/>
      <c r="C432" s="630" t="s">
        <v>175</v>
      </c>
      <c r="D432" s="631"/>
      <c r="E432" s="632"/>
      <c r="F432" s="422"/>
      <c r="G432" s="385"/>
      <c r="H432" s="385"/>
      <c r="I432" s="373">
        <f>SUM(G432:H432)</f>
        <v>0</v>
      </c>
      <c r="J432" s="385"/>
      <c r="K432" s="385"/>
      <c r="L432" s="373">
        <f>SUM(J432:K432)</f>
        <v>0</v>
      </c>
      <c r="M432" s="385"/>
      <c r="N432" s="385"/>
      <c r="O432" s="373">
        <f>SUM(M432:N432)</f>
        <v>0</v>
      </c>
      <c r="P432" s="385"/>
      <c r="Q432" s="388"/>
      <c r="R432" s="373">
        <f>SUM(P432:Q432)</f>
        <v>0</v>
      </c>
      <c r="S432" s="385"/>
      <c r="T432" s="385"/>
      <c r="U432" s="373">
        <f>SUM(S432:T432)</f>
        <v>0</v>
      </c>
      <c r="V432" s="385"/>
      <c r="W432" s="385"/>
      <c r="X432" s="373">
        <f>SUM(V432:W432)</f>
        <v>0</v>
      </c>
      <c r="Y432" s="422"/>
      <c r="Z432" s="377">
        <f>SUM(O432,L432,I432,F432)+R432+U432+X432+Y432</f>
        <v>0</v>
      </c>
    </row>
    <row r="433" spans="1:26" ht="15.75" customHeight="1" outlineLevel="1" x14ac:dyDescent="0.3">
      <c r="A433" s="414"/>
      <c r="B433" s="46"/>
      <c r="C433" s="639" t="s">
        <v>176</v>
      </c>
      <c r="D433" s="640"/>
      <c r="E433" s="641"/>
      <c r="F433" s="386">
        <f t="shared" ref="F433:Z433" si="63">F430+F431</f>
        <v>0</v>
      </c>
      <c r="G433" s="386">
        <f t="shared" si="63"/>
        <v>0</v>
      </c>
      <c r="H433" s="386">
        <f t="shared" si="63"/>
        <v>0</v>
      </c>
      <c r="I433" s="386">
        <f t="shared" si="63"/>
        <v>0</v>
      </c>
      <c r="J433" s="386">
        <f t="shared" si="63"/>
        <v>0</v>
      </c>
      <c r="K433" s="386">
        <f t="shared" si="63"/>
        <v>0</v>
      </c>
      <c r="L433" s="386">
        <f t="shared" si="63"/>
        <v>0</v>
      </c>
      <c r="M433" s="386">
        <f t="shared" si="63"/>
        <v>0</v>
      </c>
      <c r="N433" s="386">
        <f t="shared" si="63"/>
        <v>0</v>
      </c>
      <c r="O433" s="386">
        <f t="shared" si="63"/>
        <v>0</v>
      </c>
      <c r="P433" s="386">
        <f t="shared" si="63"/>
        <v>0</v>
      </c>
      <c r="Q433" s="389">
        <f t="shared" si="63"/>
        <v>0</v>
      </c>
      <c r="R433" s="386">
        <f t="shared" si="63"/>
        <v>0</v>
      </c>
      <c r="S433" s="386">
        <f t="shared" si="63"/>
        <v>0</v>
      </c>
      <c r="T433" s="386">
        <f t="shared" si="63"/>
        <v>0</v>
      </c>
      <c r="U433" s="386">
        <f t="shared" si="63"/>
        <v>0</v>
      </c>
      <c r="V433" s="386">
        <f t="shared" si="63"/>
        <v>0</v>
      </c>
      <c r="W433" s="386">
        <f t="shared" si="63"/>
        <v>0</v>
      </c>
      <c r="X433" s="386">
        <f t="shared" si="63"/>
        <v>0</v>
      </c>
      <c r="Y433" s="386">
        <f t="shared" si="63"/>
        <v>0</v>
      </c>
      <c r="Z433" s="377">
        <f t="shared" si="63"/>
        <v>0</v>
      </c>
    </row>
    <row r="434" spans="1:26" ht="15.75" customHeight="1" outlineLevel="1" x14ac:dyDescent="0.3">
      <c r="A434" s="414"/>
      <c r="B434" s="46"/>
      <c r="C434" s="636" t="s">
        <v>177</v>
      </c>
      <c r="D434" s="637"/>
      <c r="E434" s="638"/>
      <c r="F434" s="422"/>
      <c r="G434" s="385"/>
      <c r="H434" s="385"/>
      <c r="I434" s="373">
        <f>SUM(G434:H434)</f>
        <v>0</v>
      </c>
      <c r="J434" s="385"/>
      <c r="K434" s="385"/>
      <c r="L434" s="373">
        <f>SUM(J434:K434)</f>
        <v>0</v>
      </c>
      <c r="M434" s="385"/>
      <c r="N434" s="385"/>
      <c r="O434" s="373">
        <f>SUM(M434:N434)</f>
        <v>0</v>
      </c>
      <c r="P434" s="385"/>
      <c r="Q434" s="388"/>
      <c r="R434" s="373">
        <f>SUM(P434:Q434)</f>
        <v>0</v>
      </c>
      <c r="S434" s="385"/>
      <c r="T434" s="385"/>
      <c r="U434" s="373">
        <f>SUM(S434:T434)</f>
        <v>0</v>
      </c>
      <c r="V434" s="385"/>
      <c r="W434" s="385"/>
      <c r="X434" s="373">
        <f>SUM(V434:W434)</f>
        <v>0</v>
      </c>
      <c r="Y434" s="422"/>
      <c r="Z434" s="377">
        <f>SUM(O434,L434,I434,F434)+R434+U434+X434+Y434</f>
        <v>0</v>
      </c>
    </row>
    <row r="435" spans="1:26" ht="15.75" customHeight="1" outlineLevel="1" x14ac:dyDescent="0.3">
      <c r="A435" s="414"/>
      <c r="B435" s="46"/>
      <c r="C435" s="630" t="s">
        <v>178</v>
      </c>
      <c r="D435" s="631"/>
      <c r="E435" s="632"/>
      <c r="F435" s="422"/>
      <c r="G435" s="385"/>
      <c r="H435" s="385"/>
      <c r="I435" s="373">
        <f>SUM(G435:H435)</f>
        <v>0</v>
      </c>
      <c r="J435" s="385"/>
      <c r="K435" s="385"/>
      <c r="L435" s="373">
        <f>SUM(J435:K435)</f>
        <v>0</v>
      </c>
      <c r="M435" s="385"/>
      <c r="N435" s="385"/>
      <c r="O435" s="373">
        <f>SUM(M435:N435)</f>
        <v>0</v>
      </c>
      <c r="P435" s="385"/>
      <c r="Q435" s="388"/>
      <c r="R435" s="373">
        <f>SUM(P435:Q435)</f>
        <v>0</v>
      </c>
      <c r="S435" s="385"/>
      <c r="T435" s="385"/>
      <c r="U435" s="373">
        <f>SUM(S435:T435)</f>
        <v>0</v>
      </c>
      <c r="V435" s="385"/>
      <c r="W435" s="385"/>
      <c r="X435" s="373">
        <f>SUM(V435:W435)</f>
        <v>0</v>
      </c>
      <c r="Y435" s="422"/>
      <c r="Z435" s="377">
        <f>SUM(O435,L435,I435,F435)+R435+U435+X435+Y435</f>
        <v>0</v>
      </c>
    </row>
    <row r="436" spans="1:26" ht="15.75" customHeight="1" outlineLevel="1" thickBot="1" x14ac:dyDescent="0.35">
      <c r="A436" s="414"/>
      <c r="B436" s="46"/>
      <c r="C436" s="645" t="s">
        <v>179</v>
      </c>
      <c r="D436" s="646"/>
      <c r="E436" s="647"/>
      <c r="F436" s="390">
        <f t="shared" ref="F436:Y436" si="64">F434</f>
        <v>0</v>
      </c>
      <c r="G436" s="390">
        <f t="shared" si="64"/>
        <v>0</v>
      </c>
      <c r="H436" s="390">
        <f t="shared" si="64"/>
        <v>0</v>
      </c>
      <c r="I436" s="390">
        <f t="shared" si="64"/>
        <v>0</v>
      </c>
      <c r="J436" s="390">
        <f t="shared" si="64"/>
        <v>0</v>
      </c>
      <c r="K436" s="390">
        <f t="shared" si="64"/>
        <v>0</v>
      </c>
      <c r="L436" s="390">
        <f t="shared" si="64"/>
        <v>0</v>
      </c>
      <c r="M436" s="390">
        <f t="shared" si="64"/>
        <v>0</v>
      </c>
      <c r="N436" s="390">
        <f t="shared" si="64"/>
        <v>0</v>
      </c>
      <c r="O436" s="390">
        <f t="shared" si="64"/>
        <v>0</v>
      </c>
      <c r="P436" s="390">
        <f t="shared" si="64"/>
        <v>0</v>
      </c>
      <c r="Q436" s="391">
        <f t="shared" si="64"/>
        <v>0</v>
      </c>
      <c r="R436" s="390">
        <f t="shared" si="64"/>
        <v>0</v>
      </c>
      <c r="S436" s="390">
        <f t="shared" si="64"/>
        <v>0</v>
      </c>
      <c r="T436" s="390">
        <f t="shared" si="64"/>
        <v>0</v>
      </c>
      <c r="U436" s="390">
        <f t="shared" si="64"/>
        <v>0</v>
      </c>
      <c r="V436" s="390">
        <f t="shared" si="64"/>
        <v>0</v>
      </c>
      <c r="W436" s="390">
        <f t="shared" si="64"/>
        <v>0</v>
      </c>
      <c r="X436" s="390">
        <f t="shared" si="64"/>
        <v>0</v>
      </c>
      <c r="Y436" s="390">
        <f t="shared" si="64"/>
        <v>0</v>
      </c>
      <c r="Z436" s="381">
        <f>SUM(O436,L436,I436,F436)+R436+U436+X436+Y436</f>
        <v>0</v>
      </c>
    </row>
    <row r="437" spans="1:26" ht="16" outlineLevel="1" thickBot="1" x14ac:dyDescent="0.35">
      <c r="A437" s="414"/>
      <c r="B437" s="46"/>
      <c r="C437" s="642" t="s">
        <v>163</v>
      </c>
      <c r="D437" s="643"/>
      <c r="E437" s="644"/>
      <c r="F437" s="382">
        <f t="shared" ref="F437:Y437" si="65">F433+F436</f>
        <v>0</v>
      </c>
      <c r="G437" s="382">
        <f t="shared" si="65"/>
        <v>0</v>
      </c>
      <c r="H437" s="382">
        <f t="shared" si="65"/>
        <v>0</v>
      </c>
      <c r="I437" s="382">
        <f t="shared" si="65"/>
        <v>0</v>
      </c>
      <c r="J437" s="382">
        <f t="shared" si="65"/>
        <v>0</v>
      </c>
      <c r="K437" s="382">
        <f t="shared" si="65"/>
        <v>0</v>
      </c>
      <c r="L437" s="382">
        <f t="shared" si="65"/>
        <v>0</v>
      </c>
      <c r="M437" s="382">
        <f t="shared" si="65"/>
        <v>0</v>
      </c>
      <c r="N437" s="382">
        <f t="shared" si="65"/>
        <v>0</v>
      </c>
      <c r="O437" s="382">
        <f t="shared" si="65"/>
        <v>0</v>
      </c>
      <c r="P437" s="382">
        <f t="shared" si="65"/>
        <v>0</v>
      </c>
      <c r="Q437" s="392">
        <f t="shared" si="65"/>
        <v>0</v>
      </c>
      <c r="R437" s="382">
        <f t="shared" si="65"/>
        <v>0</v>
      </c>
      <c r="S437" s="382">
        <f t="shared" si="65"/>
        <v>0</v>
      </c>
      <c r="T437" s="382">
        <f t="shared" si="65"/>
        <v>0</v>
      </c>
      <c r="U437" s="382">
        <f t="shared" si="65"/>
        <v>0</v>
      </c>
      <c r="V437" s="382">
        <f t="shared" si="65"/>
        <v>0</v>
      </c>
      <c r="W437" s="382">
        <f t="shared" si="65"/>
        <v>0</v>
      </c>
      <c r="X437" s="382">
        <f t="shared" si="65"/>
        <v>0</v>
      </c>
      <c r="Y437" s="382">
        <f t="shared" si="65"/>
        <v>0</v>
      </c>
      <c r="Z437" s="323">
        <f>SUM(O437,L437,I437,F437)+R437+U437+X437+Y437</f>
        <v>0</v>
      </c>
    </row>
    <row r="438" spans="1:26" ht="15.75" customHeight="1" outlineLevel="1" thickBot="1" x14ac:dyDescent="0.35">
      <c r="C438" s="21"/>
      <c r="D438" s="21"/>
      <c r="E438" s="21"/>
      <c r="F438" s="23"/>
      <c r="G438" s="22"/>
      <c r="H438" s="22"/>
      <c r="I438" s="26"/>
      <c r="J438" s="22"/>
      <c r="K438" s="22"/>
      <c r="L438" s="23"/>
      <c r="M438" s="22"/>
      <c r="N438" s="22"/>
    </row>
    <row r="439" spans="1:26" ht="21.65" customHeight="1" outlineLevel="1" x14ac:dyDescent="0.3">
      <c r="A439" s="414"/>
      <c r="B439" s="38"/>
      <c r="C439" s="648" t="s">
        <v>180</v>
      </c>
      <c r="D439" s="649"/>
      <c r="E439" s="650"/>
      <c r="F439" s="621" t="s">
        <v>155</v>
      </c>
      <c r="G439" s="658" t="str">
        <f>G427</f>
        <v>Financial Year 2020/21 (£s)</v>
      </c>
      <c r="H439" s="659"/>
      <c r="I439" s="660"/>
      <c r="J439" s="658" t="str">
        <f>J427</f>
        <v>Financial Year 2021/22 (£s)</v>
      </c>
      <c r="K439" s="659"/>
      <c r="L439" s="660"/>
      <c r="M439" s="658" t="str">
        <f>M427</f>
        <v>Financial Year 2022/23 (£s)</v>
      </c>
      <c r="N439" s="659"/>
      <c r="O439" s="660"/>
      <c r="P439" s="658" t="str">
        <f>P427</f>
        <v>Financial Year 2023/24 (£s)</v>
      </c>
      <c r="Q439" s="659"/>
      <c r="R439" s="660"/>
      <c r="S439" s="658" t="str">
        <f>S427</f>
        <v>Financial Year 2024/25 (£s)</v>
      </c>
      <c r="T439" s="659"/>
      <c r="U439" s="661"/>
      <c r="V439" s="658" t="str">
        <f>V427</f>
        <v>Financial Year 2025/26 (£s)</v>
      </c>
      <c r="W439" s="659"/>
      <c r="X439" s="660"/>
      <c r="Y439" s="621" t="s">
        <v>172</v>
      </c>
      <c r="Z439" s="621" t="s">
        <v>163</v>
      </c>
    </row>
    <row r="440" spans="1:26" ht="22.5" customHeight="1" outlineLevel="1" x14ac:dyDescent="0.3">
      <c r="A440" s="414"/>
      <c r="B440" s="38"/>
      <c r="C440" s="662" t="s">
        <v>181</v>
      </c>
      <c r="D440" s="662" t="s">
        <v>188</v>
      </c>
      <c r="E440" s="662" t="s">
        <v>183</v>
      </c>
      <c r="F440" s="622"/>
      <c r="G440" s="195" t="s">
        <v>164</v>
      </c>
      <c r="H440" s="196" t="s">
        <v>165</v>
      </c>
      <c r="I440" s="664" t="s">
        <v>166</v>
      </c>
      <c r="J440" s="195" t="s">
        <v>164</v>
      </c>
      <c r="K440" s="196" t="s">
        <v>165</v>
      </c>
      <c r="L440" s="664" t="s">
        <v>166</v>
      </c>
      <c r="M440" s="195" t="s">
        <v>164</v>
      </c>
      <c r="N440" s="196" t="s">
        <v>165</v>
      </c>
      <c r="O440" s="664" t="s">
        <v>166</v>
      </c>
      <c r="P440" s="195" t="s">
        <v>164</v>
      </c>
      <c r="Q440" s="196" t="s">
        <v>165</v>
      </c>
      <c r="R440" s="664" t="s">
        <v>166</v>
      </c>
      <c r="S440" s="195" t="s">
        <v>164</v>
      </c>
      <c r="T440" s="196" t="s">
        <v>165</v>
      </c>
      <c r="U440" s="664" t="s">
        <v>166</v>
      </c>
      <c r="V440" s="195" t="s">
        <v>164</v>
      </c>
      <c r="W440" s="196" t="s">
        <v>165</v>
      </c>
      <c r="X440" s="664" t="s">
        <v>166</v>
      </c>
      <c r="Y440" s="622"/>
      <c r="Z440" s="622"/>
    </row>
    <row r="441" spans="1:26" ht="22.5" customHeight="1" outlineLevel="1" x14ac:dyDescent="0.3">
      <c r="A441" s="414"/>
      <c r="B441" s="38"/>
      <c r="C441" s="663"/>
      <c r="D441" s="663"/>
      <c r="E441" s="663"/>
      <c r="F441" s="623"/>
      <c r="G441" s="289" t="s">
        <v>167</v>
      </c>
      <c r="H441" s="289" t="s">
        <v>167</v>
      </c>
      <c r="I441" s="622"/>
      <c r="J441" s="289" t="s">
        <v>167</v>
      </c>
      <c r="K441" s="289" t="str">
        <f>IF(INDEX('Reference Data'!$G$5:$G$18,MATCH('Reference Data'!$C$4,'Reference Data'!$F$5:$F$21,0),1)&gt;=K$22,"Actual","Forecast")</f>
        <v>Actual</v>
      </c>
      <c r="L441" s="622"/>
      <c r="M441" s="289" t="str">
        <f>IF(INDEX('Reference Data'!$G$5:$G$18,MATCH('Reference Data'!$C$4,'Reference Data'!$F$5:$F$21,0),1)&gt;=M$22,"Actual","Forecast")</f>
        <v>Actual</v>
      </c>
      <c r="N441" s="289" t="str">
        <f>IF(INDEX('Reference Data'!$G$5:$G$18,MATCH('Reference Data'!$C$4,'Reference Data'!$F$5:$F$21,0),1)&gt;=N$22,"Actual","Forecast")</f>
        <v>Actual</v>
      </c>
      <c r="O441" s="622"/>
      <c r="P441" s="289" t="str">
        <f>IF(INDEX('Reference Data'!$G$5:$G$18,MATCH('Reference Data'!$C$4,'Reference Data'!$F$5:$F$21,0),1)&gt;=P$22,"Actual","Forecast")</f>
        <v>Actual</v>
      </c>
      <c r="Q441" s="289" t="str">
        <f>IF(INDEX('Reference Data'!$G$5:$G$18,MATCH('Reference Data'!$C$4,'Reference Data'!$F$5:$F$21,0),1)&gt;=Q$22,"Actual","Forecast")</f>
        <v>Forecast</v>
      </c>
      <c r="R441" s="622"/>
      <c r="S441" s="289" t="str">
        <f>IF(INDEX('Reference Data'!$G$5:$G$18,MATCH('Reference Data'!$C$4,'Reference Data'!$F$5:$F$21,0),1)&gt;=S$22,"Actual","Forecast")</f>
        <v>Forecast</v>
      </c>
      <c r="T441" s="289" t="str">
        <f>IF(INDEX('Reference Data'!$G$5:$G$18,MATCH('Reference Data'!$C$4,'Reference Data'!$F$5:$F$21,0),1)&gt;=T$22,"Actual","Forecast")</f>
        <v>Forecast</v>
      </c>
      <c r="U441" s="622"/>
      <c r="V441" s="289" t="str">
        <f>IF(INDEX('Reference Data'!$G$5:$G$18,MATCH('Reference Data'!$C$4,'Reference Data'!$F$5:$F$21,0),1)&gt;=V$22,"Actual","Forecast")</f>
        <v>Forecast</v>
      </c>
      <c r="W441" s="289" t="str">
        <f>IF(INDEX('Reference Data'!$G$5:$G$18,MATCH('Reference Data'!$C$4,'Reference Data'!$F$5:$F$21,0),1)&gt;=W$22,"Actual","Forecast")</f>
        <v>Forecast</v>
      </c>
      <c r="X441" s="622"/>
      <c r="Y441" s="622"/>
      <c r="Z441" s="622"/>
    </row>
    <row r="442" spans="1:26" ht="15.5" outlineLevel="1" x14ac:dyDescent="0.3">
      <c r="A442" s="414"/>
      <c r="B442" s="38">
        <f>IF(C442="",IF((Z442=0),0,1),IF(AND((COUNTBLANK(D442:E442))=0,Z442&gt;0), 0,1))</f>
        <v>0</v>
      </c>
      <c r="C442" s="393"/>
      <c r="D442" s="393"/>
      <c r="E442" s="394"/>
      <c r="F442" s="401"/>
      <c r="G442" s="396"/>
      <c r="H442" s="396"/>
      <c r="I442" s="310">
        <f>SUM(G442:H442)</f>
        <v>0</v>
      </c>
      <c r="J442" s="396"/>
      <c r="K442" s="396"/>
      <c r="L442" s="310">
        <f>SUM(J442:K442)</f>
        <v>0</v>
      </c>
      <c r="M442" s="396"/>
      <c r="N442" s="396"/>
      <c r="O442" s="310">
        <f>SUM(M442:N442)</f>
        <v>0</v>
      </c>
      <c r="P442" s="396"/>
      <c r="Q442" s="399"/>
      <c r="R442" s="310">
        <f>SUM(P442:Q442)</f>
        <v>0</v>
      </c>
      <c r="S442" s="396"/>
      <c r="T442" s="396"/>
      <c r="U442" s="310">
        <f>SUM(S442:T442)</f>
        <v>0</v>
      </c>
      <c r="V442" s="396"/>
      <c r="W442" s="396"/>
      <c r="X442" s="310">
        <f>SUM(V442:W442)</f>
        <v>0</v>
      </c>
      <c r="Y442" s="401"/>
      <c r="Z442" s="416">
        <f>SUM(O442,L442,I442,F442,R442,U442,X442,Y442)</f>
        <v>0</v>
      </c>
    </row>
    <row r="443" spans="1:26" ht="15.5" outlineLevel="1" x14ac:dyDescent="0.3">
      <c r="A443" s="414"/>
      <c r="B443" s="38">
        <f>IF(C443="",IF((Z443=0),0,1),IF(AND((COUNTBLANK(D443:E443))=0,Z443&gt;0), 0,1))</f>
        <v>0</v>
      </c>
      <c r="C443" s="311"/>
      <c r="D443" s="311"/>
      <c r="E443" s="395"/>
      <c r="F443" s="402"/>
      <c r="G443" s="397"/>
      <c r="H443" s="397"/>
      <c r="I443" s="398">
        <f>SUM(G443:H443)</f>
        <v>0</v>
      </c>
      <c r="J443" s="397"/>
      <c r="K443" s="397"/>
      <c r="L443" s="398">
        <f>SUM(J443:K443)</f>
        <v>0</v>
      </c>
      <c r="M443" s="397"/>
      <c r="N443" s="397"/>
      <c r="O443" s="398">
        <f>SUM(M443:N443)</f>
        <v>0</v>
      </c>
      <c r="P443" s="397"/>
      <c r="Q443" s="400"/>
      <c r="R443" s="398">
        <f>SUM(P443:Q443)</f>
        <v>0</v>
      </c>
      <c r="S443" s="397"/>
      <c r="T443" s="397"/>
      <c r="U443" s="398">
        <f>SUM(S443:T443)</f>
        <v>0</v>
      </c>
      <c r="V443" s="397"/>
      <c r="W443" s="397"/>
      <c r="X443" s="398">
        <f>SUM(V443:W443)</f>
        <v>0</v>
      </c>
      <c r="Y443" s="402"/>
      <c r="Z443" s="409">
        <f>SUM(O443,L443,I443,F443,R443,U443,X443,Y443)</f>
        <v>0</v>
      </c>
    </row>
    <row r="444" spans="1:26" ht="15.5" outlineLevel="1" x14ac:dyDescent="0.3">
      <c r="A444" s="414"/>
      <c r="B444" s="38">
        <f>IF(C444="",IF((Z444=0),0,1),IF(AND((COUNTBLANK(D444:E444))=0,Z444&gt;0), 0,1))</f>
        <v>0</v>
      </c>
      <c r="C444" s="311"/>
      <c r="D444" s="311"/>
      <c r="E444" s="395"/>
      <c r="F444" s="402"/>
      <c r="G444" s="397"/>
      <c r="H444" s="397"/>
      <c r="I444" s="398">
        <f>SUM(G444:H444)</f>
        <v>0</v>
      </c>
      <c r="J444" s="397"/>
      <c r="K444" s="397"/>
      <c r="L444" s="398">
        <f>SUM(J444:K444)</f>
        <v>0</v>
      </c>
      <c r="M444" s="397"/>
      <c r="N444" s="397"/>
      <c r="O444" s="398">
        <f>SUM(M444:N444)</f>
        <v>0</v>
      </c>
      <c r="P444" s="397"/>
      <c r="Q444" s="400"/>
      <c r="R444" s="398">
        <f>SUM(P444:Q444)</f>
        <v>0</v>
      </c>
      <c r="S444" s="397"/>
      <c r="T444" s="397"/>
      <c r="U444" s="398">
        <f>SUM(S444:T444)</f>
        <v>0</v>
      </c>
      <c r="V444" s="397"/>
      <c r="W444" s="397"/>
      <c r="X444" s="398">
        <f>SUM(V444:W444)</f>
        <v>0</v>
      </c>
      <c r="Y444" s="402"/>
      <c r="Z444" s="409">
        <f>SUM(O444,L444,I444,F444,R444,U444,X444,Y444)</f>
        <v>0</v>
      </c>
    </row>
    <row r="445" spans="1:26" ht="15.5" outlineLevel="1" x14ac:dyDescent="0.3">
      <c r="A445" s="414"/>
      <c r="B445" s="38">
        <f>IF(C445="",IF((Z445=0),0,1),IF(AND((COUNTBLANK(D445:E445))=0,Z445&gt;0), 0,1))</f>
        <v>0</v>
      </c>
      <c r="C445" s="311"/>
      <c r="D445" s="311"/>
      <c r="E445" s="395"/>
      <c r="F445" s="402"/>
      <c r="G445" s="397"/>
      <c r="H445" s="397"/>
      <c r="I445" s="398">
        <f>SUM(G445:H445)</f>
        <v>0</v>
      </c>
      <c r="J445" s="397"/>
      <c r="K445" s="397"/>
      <c r="L445" s="398">
        <f>SUM(J445:K445)</f>
        <v>0</v>
      </c>
      <c r="M445" s="397"/>
      <c r="N445" s="397"/>
      <c r="O445" s="398">
        <f>SUM(M445:N445)</f>
        <v>0</v>
      </c>
      <c r="P445" s="397"/>
      <c r="Q445" s="400"/>
      <c r="R445" s="398">
        <f>SUM(P445:Q445)</f>
        <v>0</v>
      </c>
      <c r="S445" s="397"/>
      <c r="T445" s="397"/>
      <c r="U445" s="398">
        <f>SUM(S445:T445)</f>
        <v>0</v>
      </c>
      <c r="V445" s="397"/>
      <c r="W445" s="397"/>
      <c r="X445" s="398">
        <f>SUM(V445:W445)</f>
        <v>0</v>
      </c>
      <c r="Y445" s="402"/>
      <c r="Z445" s="409">
        <f>SUM(O445,L445,I445,F445,R445,U445,X445,Y445)</f>
        <v>0</v>
      </c>
    </row>
    <row r="446" spans="1:26" ht="16" outlineLevel="1" thickBot="1" x14ac:dyDescent="0.35">
      <c r="A446" s="414"/>
      <c r="B446" s="38">
        <f>IF(C446="",IF((Z446=0),0,1),IF(AND((COUNTBLANK(D446:E446))=0,Z446&gt;0), 0,1))</f>
        <v>0</v>
      </c>
      <c r="C446" s="403"/>
      <c r="D446" s="403"/>
      <c r="E446" s="404"/>
      <c r="F446" s="408"/>
      <c r="G446" s="405"/>
      <c r="H446" s="405"/>
      <c r="I446" s="406">
        <f>SUM(G446:H446)</f>
        <v>0</v>
      </c>
      <c r="J446" s="405"/>
      <c r="K446" s="405"/>
      <c r="L446" s="406">
        <f>SUM(J446:K446)</f>
        <v>0</v>
      </c>
      <c r="M446" s="405"/>
      <c r="N446" s="405"/>
      <c r="O446" s="406">
        <f>SUM(M446:N446)</f>
        <v>0</v>
      </c>
      <c r="P446" s="405"/>
      <c r="Q446" s="407"/>
      <c r="R446" s="406">
        <f>SUM(P446:Q446)</f>
        <v>0</v>
      </c>
      <c r="S446" s="405"/>
      <c r="T446" s="405"/>
      <c r="U446" s="406">
        <f>SUM(S446:T446)</f>
        <v>0</v>
      </c>
      <c r="V446" s="405"/>
      <c r="W446" s="405"/>
      <c r="X446" s="406">
        <f>SUM(V446:W446)</f>
        <v>0</v>
      </c>
      <c r="Y446" s="408"/>
      <c r="Z446" s="417">
        <f>SUM(O446,L446,I446,F446,R446,U446,X446,Y446)</f>
        <v>0</v>
      </c>
    </row>
    <row r="447" spans="1:26" ht="16" outlineLevel="1" thickBot="1" x14ac:dyDescent="0.35">
      <c r="A447" s="414"/>
      <c r="B447" s="46"/>
      <c r="C447" s="642" t="s">
        <v>184</v>
      </c>
      <c r="D447" s="643"/>
      <c r="E447" s="651"/>
      <c r="F447" s="312">
        <f t="shared" ref="F447:Z447" si="66">SUM(F442:F446)</f>
        <v>0</v>
      </c>
      <c r="G447" s="312">
        <f t="shared" si="66"/>
        <v>0</v>
      </c>
      <c r="H447" s="312">
        <f t="shared" si="66"/>
        <v>0</v>
      </c>
      <c r="I447" s="312">
        <f t="shared" si="66"/>
        <v>0</v>
      </c>
      <c r="J447" s="312">
        <f t="shared" si="66"/>
        <v>0</v>
      </c>
      <c r="K447" s="312">
        <f t="shared" si="66"/>
        <v>0</v>
      </c>
      <c r="L447" s="312">
        <f t="shared" si="66"/>
        <v>0</v>
      </c>
      <c r="M447" s="312">
        <f t="shared" si="66"/>
        <v>0</v>
      </c>
      <c r="N447" s="312">
        <f t="shared" si="66"/>
        <v>0</v>
      </c>
      <c r="O447" s="312">
        <f t="shared" si="66"/>
        <v>0</v>
      </c>
      <c r="P447" s="312">
        <f t="shared" si="66"/>
        <v>0</v>
      </c>
      <c r="Q447" s="312">
        <f t="shared" si="66"/>
        <v>0</v>
      </c>
      <c r="R447" s="312">
        <f t="shared" si="66"/>
        <v>0</v>
      </c>
      <c r="S447" s="312">
        <f t="shared" si="66"/>
        <v>0</v>
      </c>
      <c r="T447" s="312">
        <f t="shared" si="66"/>
        <v>0</v>
      </c>
      <c r="U447" s="312">
        <f t="shared" si="66"/>
        <v>0</v>
      </c>
      <c r="V447" s="312">
        <f t="shared" si="66"/>
        <v>0</v>
      </c>
      <c r="W447" s="312">
        <f t="shared" si="66"/>
        <v>0</v>
      </c>
      <c r="X447" s="312">
        <f t="shared" si="66"/>
        <v>0</v>
      </c>
      <c r="Y447" s="312">
        <f t="shared" si="66"/>
        <v>0</v>
      </c>
      <c r="Z447" s="312">
        <f t="shared" si="66"/>
        <v>0</v>
      </c>
    </row>
    <row r="448" spans="1:26" ht="13.5" outlineLevel="1" thickBot="1" x14ac:dyDescent="0.35"/>
    <row r="449" spans="1:26" ht="31.4" customHeight="1" outlineLevel="1" x14ac:dyDescent="0.3">
      <c r="B449" s="80">
        <f>COUNTIF(E442:E446,"Yes")</f>
        <v>0</v>
      </c>
      <c r="C449" s="652" t="s">
        <v>185</v>
      </c>
      <c r="D449" s="653"/>
      <c r="E449" s="654"/>
      <c r="G449" s="215"/>
      <c r="H449" s="215"/>
      <c r="I449" s="215"/>
      <c r="J449" s="215"/>
      <c r="K449" s="215"/>
      <c r="L449" s="215"/>
    </row>
    <row r="450" spans="1:26" ht="86.25" customHeight="1" outlineLevel="1" x14ac:dyDescent="0.3">
      <c r="B450" s="46"/>
      <c r="C450" s="655" t="s">
        <v>186</v>
      </c>
      <c r="D450" s="656"/>
      <c r="E450" s="657"/>
      <c r="G450" s="258"/>
      <c r="H450" s="258"/>
      <c r="I450" s="258"/>
      <c r="J450" s="258"/>
      <c r="K450" s="258"/>
      <c r="L450" s="258"/>
    </row>
    <row r="451" spans="1:26" ht="76.5" customHeight="1" outlineLevel="1" thickBot="1" x14ac:dyDescent="0.35">
      <c r="B451" s="59"/>
      <c r="C451" s="665"/>
      <c r="D451" s="666"/>
      <c r="E451" s="667"/>
      <c r="G451" s="259"/>
      <c r="H451" s="259"/>
      <c r="I451" s="259"/>
      <c r="J451" s="259"/>
      <c r="K451" s="259"/>
      <c r="L451" s="259"/>
    </row>
    <row r="453" spans="1:26" customFormat="1" ht="85" customHeight="1" x14ac:dyDescent="0.35">
      <c r="A453" s="414" t="s">
        <v>187</v>
      </c>
      <c r="B453" s="60"/>
      <c r="C453" s="633" t="str">
        <f>CONCATENATE("Project 16: ",'2 - Project Admin'!E42)</f>
        <v xml:space="preserve">Project 16: </v>
      </c>
      <c r="D453" s="634"/>
      <c r="E453" s="634"/>
      <c r="F453" s="634"/>
      <c r="G453" s="634"/>
      <c r="H453" s="634"/>
      <c r="I453" s="634"/>
      <c r="J453" s="634"/>
      <c r="K453" s="634"/>
      <c r="L453" s="634"/>
      <c r="M453" s="634"/>
      <c r="N453" s="634"/>
      <c r="O453" s="634"/>
      <c r="P453" s="634"/>
      <c r="Q453" s="634"/>
      <c r="R453" s="634"/>
      <c r="S453" s="634"/>
      <c r="T453" s="634"/>
      <c r="U453" s="634"/>
      <c r="V453" s="634"/>
      <c r="W453" s="634"/>
      <c r="X453" s="634"/>
      <c r="Y453" s="634"/>
      <c r="Z453" s="635"/>
    </row>
    <row r="454" spans="1:26" customFormat="1" ht="15" customHeight="1" thickBot="1" x14ac:dyDescent="0.4">
      <c r="A454" s="18"/>
      <c r="B454" s="1"/>
      <c r="C454" s="6"/>
      <c r="D454" s="7"/>
      <c r="E454" s="8"/>
      <c r="F454" s="8"/>
      <c r="G454" s="8"/>
      <c r="S454" s="18"/>
    </row>
    <row r="455" spans="1:26" s="24" customFormat="1" ht="21" customHeight="1" outlineLevel="1" x14ac:dyDescent="0.35">
      <c r="A455" s="414"/>
      <c r="B455" s="46"/>
      <c r="C455" s="671" t="s">
        <v>171</v>
      </c>
      <c r="D455" s="672"/>
      <c r="E455" s="673"/>
      <c r="F455" s="621" t="s">
        <v>155</v>
      </c>
      <c r="G455" s="658" t="s">
        <v>156</v>
      </c>
      <c r="H455" s="659"/>
      <c r="I455" s="660"/>
      <c r="J455" s="658" t="s">
        <v>157</v>
      </c>
      <c r="K455" s="659"/>
      <c r="L455" s="660"/>
      <c r="M455" s="658" t="s">
        <v>158</v>
      </c>
      <c r="N455" s="659"/>
      <c r="O455" s="660"/>
      <c r="P455" s="658" t="s">
        <v>159</v>
      </c>
      <c r="Q455" s="659"/>
      <c r="R455" s="660"/>
      <c r="S455" s="658" t="s">
        <v>160</v>
      </c>
      <c r="T455" s="659"/>
      <c r="U455" s="660"/>
      <c r="V455" s="658" t="s">
        <v>161</v>
      </c>
      <c r="W455" s="659"/>
      <c r="X455" s="660"/>
      <c r="Y455" s="621" t="s">
        <v>172</v>
      </c>
      <c r="Z455" s="621" t="s">
        <v>163</v>
      </c>
    </row>
    <row r="456" spans="1:26" s="24" customFormat="1" ht="22.5" customHeight="1" outlineLevel="1" thickBot="1" x14ac:dyDescent="0.4">
      <c r="A456" s="414"/>
      <c r="B456" s="46"/>
      <c r="C456" s="674"/>
      <c r="D456" s="675"/>
      <c r="E456" s="676"/>
      <c r="F456" s="622"/>
      <c r="G456" s="195" t="s">
        <v>164</v>
      </c>
      <c r="H456" s="196" t="s">
        <v>165</v>
      </c>
      <c r="I456" s="664" t="s">
        <v>166</v>
      </c>
      <c r="J456" s="195" t="s">
        <v>164</v>
      </c>
      <c r="K456" s="196" t="s">
        <v>165</v>
      </c>
      <c r="L456" s="664" t="s">
        <v>166</v>
      </c>
      <c r="M456" s="195" t="s">
        <v>164</v>
      </c>
      <c r="N456" s="196" t="s">
        <v>165</v>
      </c>
      <c r="O456" s="664" t="s">
        <v>166</v>
      </c>
      <c r="P456" s="195" t="s">
        <v>164</v>
      </c>
      <c r="Q456" s="196" t="s">
        <v>165</v>
      </c>
      <c r="R456" s="664" t="s">
        <v>166</v>
      </c>
      <c r="S456" s="195" t="s">
        <v>164</v>
      </c>
      <c r="T456" s="196" t="s">
        <v>165</v>
      </c>
      <c r="U456" s="664" t="s">
        <v>166</v>
      </c>
      <c r="V456" s="195" t="s">
        <v>164</v>
      </c>
      <c r="W456" s="196" t="s">
        <v>165</v>
      </c>
      <c r="X456" s="664" t="s">
        <v>166</v>
      </c>
      <c r="Y456" s="622"/>
      <c r="Z456" s="622"/>
    </row>
    <row r="457" spans="1:26" s="24" customFormat="1" ht="20.25" customHeight="1" outlineLevel="1" thickBot="1" x14ac:dyDescent="0.4">
      <c r="A457" s="414"/>
      <c r="B457" s="46"/>
      <c r="C457" s="674"/>
      <c r="D457" s="675"/>
      <c r="E457" s="676"/>
      <c r="F457" s="623"/>
      <c r="G457" s="289" t="s">
        <v>167</v>
      </c>
      <c r="H457" s="289" t="s">
        <v>167</v>
      </c>
      <c r="I457" s="622"/>
      <c r="J457" s="289" t="s">
        <v>167</v>
      </c>
      <c r="K457" s="289" t="str">
        <f>IF(INDEX('Reference Data'!$G$5:$G$18,MATCH('Reference Data'!$C$4,'Reference Data'!$F$5:$F$21,0),1)&gt;=K$22,"Actual","Forecast")</f>
        <v>Actual</v>
      </c>
      <c r="L457" s="622"/>
      <c r="M457" s="289" t="str">
        <f>IF(INDEX('Reference Data'!$G$5:$G$18,MATCH('Reference Data'!$C$4,'Reference Data'!$F$5:$F$21,0),1)&gt;=M$22,"Actual","Forecast")</f>
        <v>Actual</v>
      </c>
      <c r="N457" s="289" t="str">
        <f>IF(INDEX('Reference Data'!$G$5:$G$18,MATCH('Reference Data'!$C$4,'Reference Data'!$F$5:$F$21,0),1)&gt;=N$22,"Actual","Forecast")</f>
        <v>Actual</v>
      </c>
      <c r="O457" s="622"/>
      <c r="P457" s="289" t="str">
        <f>IF(INDEX('Reference Data'!$G$5:$G$18,MATCH('Reference Data'!$C$4,'Reference Data'!$F$5:$F$21,0),1)&gt;=P$22,"Actual","Forecast")</f>
        <v>Actual</v>
      </c>
      <c r="Q457" s="289" t="str">
        <f>IF(INDEX('Reference Data'!$G$5:$G$18,MATCH('Reference Data'!$C$4,'Reference Data'!$F$5:$F$21,0),1)&gt;=Q$22,"Actual","Forecast")</f>
        <v>Forecast</v>
      </c>
      <c r="R457" s="622"/>
      <c r="S457" s="289" t="str">
        <f>IF(INDEX('Reference Data'!$G$5:$G$18,MATCH('Reference Data'!$C$4,'Reference Data'!$F$5:$F$21,0),1)&gt;=S$22,"Actual","Forecast")</f>
        <v>Forecast</v>
      </c>
      <c r="T457" s="289" t="str">
        <f>IF(INDEX('Reference Data'!$G$5:$G$18,MATCH('Reference Data'!$C$4,'Reference Data'!$F$5:$F$21,0),1)&gt;=T$22,"Actual","Forecast")</f>
        <v>Forecast</v>
      </c>
      <c r="U457" s="622"/>
      <c r="V457" s="289" t="str">
        <f>IF(INDEX('Reference Data'!$G$5:$G$18,MATCH('Reference Data'!$C$4,'Reference Data'!$F$5:$F$21,0),1)&gt;=V$22,"Actual","Forecast")</f>
        <v>Forecast</v>
      </c>
      <c r="W457" s="289" t="str">
        <f>IF(INDEX('Reference Data'!$G$5:$G$18,MATCH('Reference Data'!$C$4,'Reference Data'!$F$5:$F$21,0),1)&gt;=W$22,"Actual","Forecast")</f>
        <v>Forecast</v>
      </c>
      <c r="X457" s="622"/>
      <c r="Y457" s="622"/>
      <c r="Z457" s="622"/>
    </row>
    <row r="458" spans="1:26" ht="14.9" customHeight="1" outlineLevel="1" x14ac:dyDescent="0.3">
      <c r="A458" s="414"/>
      <c r="B458" s="77"/>
      <c r="C458" s="627" t="s">
        <v>173</v>
      </c>
      <c r="D458" s="628"/>
      <c r="E458" s="629"/>
      <c r="F458" s="420"/>
      <c r="G458" s="384"/>
      <c r="H458" s="384"/>
      <c r="I458" s="372">
        <f>SUM(G458:H458)</f>
        <v>0</v>
      </c>
      <c r="J458" s="384"/>
      <c r="K458" s="384"/>
      <c r="L458" s="372">
        <f>SUM(J458:K458)</f>
        <v>0</v>
      </c>
      <c r="M458" s="384"/>
      <c r="N458" s="384"/>
      <c r="O458" s="372">
        <f>SUM(M458:N458)</f>
        <v>0</v>
      </c>
      <c r="P458" s="384"/>
      <c r="Q458" s="387"/>
      <c r="R458" s="372">
        <f>SUM(P458:Q458)</f>
        <v>0</v>
      </c>
      <c r="S458" s="384"/>
      <c r="T458" s="384"/>
      <c r="U458" s="372">
        <f>SUM(S458:T458)</f>
        <v>0</v>
      </c>
      <c r="V458" s="384"/>
      <c r="W458" s="384"/>
      <c r="X458" s="372">
        <f>SUM(V458:W458)</f>
        <v>0</v>
      </c>
      <c r="Y458" s="420"/>
      <c r="Z458" s="415">
        <f>SUM(O458,L458,I458,F458)+R458+U458+X458+Y458</f>
        <v>0</v>
      </c>
    </row>
    <row r="459" spans="1:26" ht="15.75" customHeight="1" outlineLevel="1" x14ac:dyDescent="0.3">
      <c r="A459" s="414"/>
      <c r="B459" s="77"/>
      <c r="C459" s="624" t="s">
        <v>174</v>
      </c>
      <c r="D459" s="625"/>
      <c r="E459" s="626"/>
      <c r="F459" s="422"/>
      <c r="G459" s="385"/>
      <c r="H459" s="385"/>
      <c r="I459" s="373">
        <f>SUM(G459:H459)</f>
        <v>0</v>
      </c>
      <c r="J459" s="385"/>
      <c r="K459" s="385"/>
      <c r="L459" s="373">
        <f>SUM(J459:K459)</f>
        <v>0</v>
      </c>
      <c r="M459" s="385"/>
      <c r="N459" s="385"/>
      <c r="O459" s="373">
        <f>SUM(M459:N459)</f>
        <v>0</v>
      </c>
      <c r="P459" s="385"/>
      <c r="Q459" s="388"/>
      <c r="R459" s="373">
        <f>SUM(P459:Q459)</f>
        <v>0</v>
      </c>
      <c r="S459" s="385"/>
      <c r="T459" s="385"/>
      <c r="U459" s="373">
        <f>SUM(S459:T459)</f>
        <v>0</v>
      </c>
      <c r="V459" s="385"/>
      <c r="W459" s="385"/>
      <c r="X459" s="373">
        <f>SUM(V459:W459)</f>
        <v>0</v>
      </c>
      <c r="Y459" s="422"/>
      <c r="Z459" s="377">
        <f>SUM(O459,L459,I459,F459)+R459+U459+X459+Y459</f>
        <v>0</v>
      </c>
    </row>
    <row r="460" spans="1:26" ht="15.75" customHeight="1" outlineLevel="1" x14ac:dyDescent="0.3">
      <c r="A460" s="414"/>
      <c r="B460" s="46"/>
      <c r="C460" s="630" t="s">
        <v>175</v>
      </c>
      <c r="D460" s="631"/>
      <c r="E460" s="632"/>
      <c r="F460" s="422"/>
      <c r="G460" s="385"/>
      <c r="H460" s="385"/>
      <c r="I460" s="373">
        <f>SUM(G460:H460)</f>
        <v>0</v>
      </c>
      <c r="J460" s="385"/>
      <c r="K460" s="385"/>
      <c r="L460" s="373">
        <f>SUM(J460:K460)</f>
        <v>0</v>
      </c>
      <c r="M460" s="385"/>
      <c r="N460" s="385"/>
      <c r="O460" s="373">
        <f>SUM(M460:N460)</f>
        <v>0</v>
      </c>
      <c r="P460" s="385"/>
      <c r="Q460" s="388"/>
      <c r="R460" s="373">
        <f>SUM(P460:Q460)</f>
        <v>0</v>
      </c>
      <c r="S460" s="385"/>
      <c r="T460" s="385"/>
      <c r="U460" s="373">
        <f>SUM(S460:T460)</f>
        <v>0</v>
      </c>
      <c r="V460" s="385"/>
      <c r="W460" s="385"/>
      <c r="X460" s="373">
        <f>SUM(V460:W460)</f>
        <v>0</v>
      </c>
      <c r="Y460" s="422"/>
      <c r="Z460" s="377">
        <f>SUM(O460,L460,I460,F460)+R460+U460+X460+Y460</f>
        <v>0</v>
      </c>
    </row>
    <row r="461" spans="1:26" ht="15.75" customHeight="1" outlineLevel="1" x14ac:dyDescent="0.3">
      <c r="A461" s="414"/>
      <c r="B461" s="46"/>
      <c r="C461" s="639" t="s">
        <v>176</v>
      </c>
      <c r="D461" s="640"/>
      <c r="E461" s="641"/>
      <c r="F461" s="386">
        <f t="shared" ref="F461:Z461" si="67">F458+F459</f>
        <v>0</v>
      </c>
      <c r="G461" s="386">
        <f t="shared" si="67"/>
        <v>0</v>
      </c>
      <c r="H461" s="386">
        <f t="shared" si="67"/>
        <v>0</v>
      </c>
      <c r="I461" s="386">
        <f t="shared" si="67"/>
        <v>0</v>
      </c>
      <c r="J461" s="386">
        <f t="shared" si="67"/>
        <v>0</v>
      </c>
      <c r="K461" s="386">
        <f t="shared" si="67"/>
        <v>0</v>
      </c>
      <c r="L461" s="386">
        <f t="shared" si="67"/>
        <v>0</v>
      </c>
      <c r="M461" s="386">
        <f t="shared" si="67"/>
        <v>0</v>
      </c>
      <c r="N461" s="386">
        <f t="shared" si="67"/>
        <v>0</v>
      </c>
      <c r="O461" s="386">
        <f t="shared" si="67"/>
        <v>0</v>
      </c>
      <c r="P461" s="386">
        <f t="shared" si="67"/>
        <v>0</v>
      </c>
      <c r="Q461" s="389">
        <f t="shared" si="67"/>
        <v>0</v>
      </c>
      <c r="R461" s="386">
        <f t="shared" si="67"/>
        <v>0</v>
      </c>
      <c r="S461" s="386">
        <f t="shared" si="67"/>
        <v>0</v>
      </c>
      <c r="T461" s="386">
        <f t="shared" si="67"/>
        <v>0</v>
      </c>
      <c r="U461" s="386">
        <f t="shared" si="67"/>
        <v>0</v>
      </c>
      <c r="V461" s="386">
        <f t="shared" si="67"/>
        <v>0</v>
      </c>
      <c r="W461" s="386">
        <f t="shared" si="67"/>
        <v>0</v>
      </c>
      <c r="X461" s="386">
        <f t="shared" si="67"/>
        <v>0</v>
      </c>
      <c r="Y461" s="386">
        <f t="shared" si="67"/>
        <v>0</v>
      </c>
      <c r="Z461" s="377">
        <f t="shared" si="67"/>
        <v>0</v>
      </c>
    </row>
    <row r="462" spans="1:26" ht="15.75" customHeight="1" outlineLevel="1" x14ac:dyDescent="0.3">
      <c r="A462" s="414"/>
      <c r="B462" s="46"/>
      <c r="C462" s="636" t="s">
        <v>177</v>
      </c>
      <c r="D462" s="637"/>
      <c r="E462" s="638"/>
      <c r="F462" s="422"/>
      <c r="G462" s="385"/>
      <c r="H462" s="385"/>
      <c r="I462" s="373">
        <f>SUM(G462:H462)</f>
        <v>0</v>
      </c>
      <c r="J462" s="385"/>
      <c r="K462" s="385"/>
      <c r="L462" s="373">
        <f>SUM(J462:K462)</f>
        <v>0</v>
      </c>
      <c r="M462" s="385"/>
      <c r="N462" s="385"/>
      <c r="O462" s="373">
        <f>SUM(M462:N462)</f>
        <v>0</v>
      </c>
      <c r="P462" s="385"/>
      <c r="Q462" s="388"/>
      <c r="R462" s="373">
        <f>SUM(P462:Q462)</f>
        <v>0</v>
      </c>
      <c r="S462" s="385"/>
      <c r="T462" s="385"/>
      <c r="U462" s="373">
        <f>SUM(S462:T462)</f>
        <v>0</v>
      </c>
      <c r="V462" s="385"/>
      <c r="W462" s="385"/>
      <c r="X462" s="373">
        <f>SUM(V462:W462)</f>
        <v>0</v>
      </c>
      <c r="Y462" s="422"/>
      <c r="Z462" s="377">
        <f>SUM(O462,L462,I462,F462)+R462+U462+X462+Y462</f>
        <v>0</v>
      </c>
    </row>
    <row r="463" spans="1:26" ht="15.75" customHeight="1" outlineLevel="1" x14ac:dyDescent="0.3">
      <c r="A463" s="414"/>
      <c r="B463" s="46"/>
      <c r="C463" s="630" t="s">
        <v>178</v>
      </c>
      <c r="D463" s="631"/>
      <c r="E463" s="632"/>
      <c r="F463" s="422"/>
      <c r="G463" s="385"/>
      <c r="H463" s="385"/>
      <c r="I463" s="373">
        <f>SUM(G463:H463)</f>
        <v>0</v>
      </c>
      <c r="J463" s="385"/>
      <c r="K463" s="385"/>
      <c r="L463" s="373">
        <f>SUM(J463:K463)</f>
        <v>0</v>
      </c>
      <c r="M463" s="385"/>
      <c r="N463" s="385"/>
      <c r="O463" s="373">
        <f>SUM(M463:N463)</f>
        <v>0</v>
      </c>
      <c r="P463" s="385"/>
      <c r="Q463" s="388"/>
      <c r="R463" s="373">
        <f>SUM(P463:Q463)</f>
        <v>0</v>
      </c>
      <c r="S463" s="385"/>
      <c r="T463" s="385"/>
      <c r="U463" s="373">
        <f>SUM(S463:T463)</f>
        <v>0</v>
      </c>
      <c r="V463" s="385"/>
      <c r="W463" s="385"/>
      <c r="X463" s="373">
        <f>SUM(V463:W463)</f>
        <v>0</v>
      </c>
      <c r="Y463" s="422"/>
      <c r="Z463" s="377">
        <f>SUM(O463,L463,I463,F463)+R463+U463+X463+Y463</f>
        <v>0</v>
      </c>
    </row>
    <row r="464" spans="1:26" ht="15.75" customHeight="1" outlineLevel="1" thickBot="1" x14ac:dyDescent="0.35">
      <c r="A464" s="414"/>
      <c r="B464" s="46"/>
      <c r="C464" s="645" t="s">
        <v>179</v>
      </c>
      <c r="D464" s="646"/>
      <c r="E464" s="647"/>
      <c r="F464" s="390">
        <f t="shared" ref="F464:Y464" si="68">F462</f>
        <v>0</v>
      </c>
      <c r="G464" s="390">
        <f t="shared" si="68"/>
        <v>0</v>
      </c>
      <c r="H464" s="390">
        <f t="shared" si="68"/>
        <v>0</v>
      </c>
      <c r="I464" s="390">
        <f t="shared" si="68"/>
        <v>0</v>
      </c>
      <c r="J464" s="390">
        <f t="shared" si="68"/>
        <v>0</v>
      </c>
      <c r="K464" s="390">
        <f t="shared" si="68"/>
        <v>0</v>
      </c>
      <c r="L464" s="390">
        <f t="shared" si="68"/>
        <v>0</v>
      </c>
      <c r="M464" s="390">
        <f t="shared" si="68"/>
        <v>0</v>
      </c>
      <c r="N464" s="390">
        <f t="shared" si="68"/>
        <v>0</v>
      </c>
      <c r="O464" s="390">
        <f t="shared" si="68"/>
        <v>0</v>
      </c>
      <c r="P464" s="390">
        <f t="shared" si="68"/>
        <v>0</v>
      </c>
      <c r="Q464" s="391">
        <f t="shared" si="68"/>
        <v>0</v>
      </c>
      <c r="R464" s="390">
        <f t="shared" si="68"/>
        <v>0</v>
      </c>
      <c r="S464" s="390">
        <f t="shared" si="68"/>
        <v>0</v>
      </c>
      <c r="T464" s="390">
        <f t="shared" si="68"/>
        <v>0</v>
      </c>
      <c r="U464" s="390">
        <f t="shared" si="68"/>
        <v>0</v>
      </c>
      <c r="V464" s="390">
        <f t="shared" si="68"/>
        <v>0</v>
      </c>
      <c r="W464" s="390">
        <f t="shared" si="68"/>
        <v>0</v>
      </c>
      <c r="X464" s="390">
        <f t="shared" si="68"/>
        <v>0</v>
      </c>
      <c r="Y464" s="390">
        <f t="shared" si="68"/>
        <v>0</v>
      </c>
      <c r="Z464" s="381">
        <f>SUM(O464,L464,I464,F464)+R464+U464+X464+Y464</f>
        <v>0</v>
      </c>
    </row>
    <row r="465" spans="1:26" ht="16" outlineLevel="1" thickBot="1" x14ac:dyDescent="0.35">
      <c r="A465" s="414"/>
      <c r="B465" s="46"/>
      <c r="C465" s="642" t="s">
        <v>163</v>
      </c>
      <c r="D465" s="643"/>
      <c r="E465" s="644"/>
      <c r="F465" s="382">
        <f t="shared" ref="F465:Y465" si="69">F461+F464</f>
        <v>0</v>
      </c>
      <c r="G465" s="382">
        <f t="shared" si="69"/>
        <v>0</v>
      </c>
      <c r="H465" s="382">
        <f t="shared" si="69"/>
        <v>0</v>
      </c>
      <c r="I465" s="382">
        <f t="shared" si="69"/>
        <v>0</v>
      </c>
      <c r="J465" s="382">
        <f t="shared" si="69"/>
        <v>0</v>
      </c>
      <c r="K465" s="382">
        <f t="shared" si="69"/>
        <v>0</v>
      </c>
      <c r="L465" s="382">
        <f t="shared" si="69"/>
        <v>0</v>
      </c>
      <c r="M465" s="382">
        <f t="shared" si="69"/>
        <v>0</v>
      </c>
      <c r="N465" s="382">
        <f t="shared" si="69"/>
        <v>0</v>
      </c>
      <c r="O465" s="382">
        <f t="shared" si="69"/>
        <v>0</v>
      </c>
      <c r="P465" s="382">
        <f t="shared" si="69"/>
        <v>0</v>
      </c>
      <c r="Q465" s="392">
        <f t="shared" si="69"/>
        <v>0</v>
      </c>
      <c r="R465" s="382">
        <f t="shared" si="69"/>
        <v>0</v>
      </c>
      <c r="S465" s="382">
        <f t="shared" si="69"/>
        <v>0</v>
      </c>
      <c r="T465" s="382">
        <f t="shared" si="69"/>
        <v>0</v>
      </c>
      <c r="U465" s="382">
        <f t="shared" si="69"/>
        <v>0</v>
      </c>
      <c r="V465" s="382">
        <f t="shared" si="69"/>
        <v>0</v>
      </c>
      <c r="W465" s="382">
        <f t="shared" si="69"/>
        <v>0</v>
      </c>
      <c r="X465" s="382">
        <f t="shared" si="69"/>
        <v>0</v>
      </c>
      <c r="Y465" s="382">
        <f t="shared" si="69"/>
        <v>0</v>
      </c>
      <c r="Z465" s="323">
        <f>SUM(O465,L465,I465,F465)+R465+U465+X465+Y465</f>
        <v>0</v>
      </c>
    </row>
    <row r="466" spans="1:26" ht="15.75" customHeight="1" outlineLevel="1" thickBot="1" x14ac:dyDescent="0.35">
      <c r="C466" s="21"/>
      <c r="D466" s="21"/>
      <c r="E466" s="21"/>
      <c r="F466" s="23"/>
      <c r="G466" s="22"/>
      <c r="H466" s="22"/>
      <c r="I466" s="26"/>
      <c r="J466" s="22"/>
      <c r="K466" s="22"/>
      <c r="L466" s="23"/>
      <c r="M466" s="22"/>
      <c r="N466" s="22"/>
    </row>
    <row r="467" spans="1:26" ht="21.65" customHeight="1" outlineLevel="1" x14ac:dyDescent="0.3">
      <c r="A467" s="414"/>
      <c r="B467" s="38"/>
      <c r="C467" s="648" t="s">
        <v>180</v>
      </c>
      <c r="D467" s="649"/>
      <c r="E467" s="650"/>
      <c r="F467" s="621" t="s">
        <v>155</v>
      </c>
      <c r="G467" s="658" t="str">
        <f>G455</f>
        <v>Financial Year 2020/21 (£s)</v>
      </c>
      <c r="H467" s="659"/>
      <c r="I467" s="660"/>
      <c r="J467" s="658" t="str">
        <f>J455</f>
        <v>Financial Year 2021/22 (£s)</v>
      </c>
      <c r="K467" s="659"/>
      <c r="L467" s="660"/>
      <c r="M467" s="658" t="str">
        <f>M455</f>
        <v>Financial Year 2022/23 (£s)</v>
      </c>
      <c r="N467" s="659"/>
      <c r="O467" s="660"/>
      <c r="P467" s="658" t="str">
        <f>P455</f>
        <v>Financial Year 2023/24 (£s)</v>
      </c>
      <c r="Q467" s="659"/>
      <c r="R467" s="660"/>
      <c r="S467" s="658" t="str">
        <f>S455</f>
        <v>Financial Year 2024/25 (£s)</v>
      </c>
      <c r="T467" s="659"/>
      <c r="U467" s="661"/>
      <c r="V467" s="658" t="str">
        <f>V455</f>
        <v>Financial Year 2025/26 (£s)</v>
      </c>
      <c r="W467" s="659"/>
      <c r="X467" s="660"/>
      <c r="Y467" s="621" t="s">
        <v>172</v>
      </c>
      <c r="Z467" s="621" t="s">
        <v>163</v>
      </c>
    </row>
    <row r="468" spans="1:26" ht="22.5" customHeight="1" outlineLevel="1" x14ac:dyDescent="0.3">
      <c r="A468" s="414"/>
      <c r="B468" s="38"/>
      <c r="C468" s="662" t="s">
        <v>181</v>
      </c>
      <c r="D468" s="662" t="s">
        <v>188</v>
      </c>
      <c r="E468" s="662" t="s">
        <v>183</v>
      </c>
      <c r="F468" s="622"/>
      <c r="G468" s="195" t="s">
        <v>164</v>
      </c>
      <c r="H468" s="196" t="s">
        <v>165</v>
      </c>
      <c r="I468" s="664" t="s">
        <v>166</v>
      </c>
      <c r="J468" s="195" t="s">
        <v>164</v>
      </c>
      <c r="K468" s="196" t="s">
        <v>165</v>
      </c>
      <c r="L468" s="664" t="s">
        <v>166</v>
      </c>
      <c r="M468" s="195" t="s">
        <v>164</v>
      </c>
      <c r="N468" s="196" t="s">
        <v>165</v>
      </c>
      <c r="O468" s="664" t="s">
        <v>166</v>
      </c>
      <c r="P468" s="195" t="s">
        <v>164</v>
      </c>
      <c r="Q468" s="196" t="s">
        <v>165</v>
      </c>
      <c r="R468" s="664" t="s">
        <v>166</v>
      </c>
      <c r="S468" s="195" t="s">
        <v>164</v>
      </c>
      <c r="T468" s="196" t="s">
        <v>165</v>
      </c>
      <c r="U468" s="664" t="s">
        <v>166</v>
      </c>
      <c r="V468" s="195" t="s">
        <v>164</v>
      </c>
      <c r="W468" s="196" t="s">
        <v>165</v>
      </c>
      <c r="X468" s="664" t="s">
        <v>166</v>
      </c>
      <c r="Y468" s="622"/>
      <c r="Z468" s="622"/>
    </row>
    <row r="469" spans="1:26" ht="22.5" customHeight="1" outlineLevel="1" x14ac:dyDescent="0.3">
      <c r="A469" s="414"/>
      <c r="B469" s="38"/>
      <c r="C469" s="663"/>
      <c r="D469" s="663"/>
      <c r="E469" s="663"/>
      <c r="F469" s="623"/>
      <c r="G469" s="289" t="s">
        <v>167</v>
      </c>
      <c r="H469" s="289" t="s">
        <v>167</v>
      </c>
      <c r="I469" s="622"/>
      <c r="J469" s="289" t="s">
        <v>167</v>
      </c>
      <c r="K469" s="289" t="str">
        <f>IF(INDEX('Reference Data'!$G$5:$G$18,MATCH('Reference Data'!$C$4,'Reference Data'!$F$5:$F$21,0),1)&gt;=K$22,"Actual","Forecast")</f>
        <v>Actual</v>
      </c>
      <c r="L469" s="622"/>
      <c r="M469" s="289" t="str">
        <f>IF(INDEX('Reference Data'!$G$5:$G$18,MATCH('Reference Data'!$C$4,'Reference Data'!$F$5:$F$21,0),1)&gt;=M$22,"Actual","Forecast")</f>
        <v>Actual</v>
      </c>
      <c r="N469" s="289" t="str">
        <f>IF(INDEX('Reference Data'!$G$5:$G$18,MATCH('Reference Data'!$C$4,'Reference Data'!$F$5:$F$21,0),1)&gt;=N$22,"Actual","Forecast")</f>
        <v>Actual</v>
      </c>
      <c r="O469" s="622"/>
      <c r="P469" s="289" t="str">
        <f>IF(INDEX('Reference Data'!$G$5:$G$18,MATCH('Reference Data'!$C$4,'Reference Data'!$F$5:$F$21,0),1)&gt;=P$22,"Actual","Forecast")</f>
        <v>Actual</v>
      </c>
      <c r="Q469" s="289" t="str">
        <f>IF(INDEX('Reference Data'!$G$5:$G$18,MATCH('Reference Data'!$C$4,'Reference Data'!$F$5:$F$21,0),1)&gt;=Q$22,"Actual","Forecast")</f>
        <v>Forecast</v>
      </c>
      <c r="R469" s="622"/>
      <c r="S469" s="289" t="str">
        <f>IF(INDEX('Reference Data'!$G$5:$G$18,MATCH('Reference Data'!$C$4,'Reference Data'!$F$5:$F$21,0),1)&gt;=S$22,"Actual","Forecast")</f>
        <v>Forecast</v>
      </c>
      <c r="T469" s="289" t="str">
        <f>IF(INDEX('Reference Data'!$G$5:$G$18,MATCH('Reference Data'!$C$4,'Reference Data'!$F$5:$F$21,0),1)&gt;=T$22,"Actual","Forecast")</f>
        <v>Forecast</v>
      </c>
      <c r="U469" s="622"/>
      <c r="V469" s="289" t="str">
        <f>IF(INDEX('Reference Data'!$G$5:$G$18,MATCH('Reference Data'!$C$4,'Reference Data'!$F$5:$F$21,0),1)&gt;=V$22,"Actual","Forecast")</f>
        <v>Forecast</v>
      </c>
      <c r="W469" s="289" t="str">
        <f>IF(INDEX('Reference Data'!$G$5:$G$18,MATCH('Reference Data'!$C$4,'Reference Data'!$F$5:$F$21,0),1)&gt;=W$22,"Actual","Forecast")</f>
        <v>Forecast</v>
      </c>
      <c r="X469" s="622"/>
      <c r="Y469" s="622"/>
      <c r="Z469" s="622"/>
    </row>
    <row r="470" spans="1:26" ht="15.5" outlineLevel="1" x14ac:dyDescent="0.3">
      <c r="A470" s="414"/>
      <c r="B470" s="38">
        <f>IF(C470="",IF((Z470=0),0,1),IF(AND((COUNTBLANK(D470:E470))=0,Z470&gt;0), 0,1))</f>
        <v>0</v>
      </c>
      <c r="C470" s="393"/>
      <c r="D470" s="393"/>
      <c r="E470" s="394"/>
      <c r="F470" s="401"/>
      <c r="G470" s="396"/>
      <c r="H470" s="396"/>
      <c r="I470" s="310">
        <f>SUM(G470:H470)</f>
        <v>0</v>
      </c>
      <c r="J470" s="396"/>
      <c r="K470" s="396"/>
      <c r="L470" s="310">
        <f>SUM(J470:K470)</f>
        <v>0</v>
      </c>
      <c r="M470" s="396"/>
      <c r="N470" s="396"/>
      <c r="O470" s="310">
        <f>SUM(M470:N470)</f>
        <v>0</v>
      </c>
      <c r="P470" s="396"/>
      <c r="Q470" s="399"/>
      <c r="R470" s="310">
        <f>SUM(P470:Q470)</f>
        <v>0</v>
      </c>
      <c r="S470" s="396"/>
      <c r="T470" s="396"/>
      <c r="U470" s="310">
        <f>SUM(S470:T470)</f>
        <v>0</v>
      </c>
      <c r="V470" s="396"/>
      <c r="W470" s="396"/>
      <c r="X470" s="310">
        <f>SUM(V470:W470)</f>
        <v>0</v>
      </c>
      <c r="Y470" s="401"/>
      <c r="Z470" s="416">
        <f>SUM(O470,L470,I470,F470,R470,U470,X470,Y470)</f>
        <v>0</v>
      </c>
    </row>
    <row r="471" spans="1:26" ht="15.5" outlineLevel="1" x14ac:dyDescent="0.3">
      <c r="A471" s="414"/>
      <c r="B471" s="38">
        <f>IF(C471="",IF((Z471=0),0,1),IF(AND((COUNTBLANK(D471:E471))=0,Z471&gt;0), 0,1))</f>
        <v>0</v>
      </c>
      <c r="C471" s="311"/>
      <c r="D471" s="311"/>
      <c r="E471" s="395"/>
      <c r="F471" s="402"/>
      <c r="G471" s="397"/>
      <c r="H471" s="397"/>
      <c r="I471" s="398">
        <f>SUM(G471:H471)</f>
        <v>0</v>
      </c>
      <c r="J471" s="397"/>
      <c r="K471" s="397"/>
      <c r="L471" s="398">
        <f>SUM(J471:K471)</f>
        <v>0</v>
      </c>
      <c r="M471" s="397"/>
      <c r="N471" s="397"/>
      <c r="O471" s="398">
        <f>SUM(M471:N471)</f>
        <v>0</v>
      </c>
      <c r="P471" s="397"/>
      <c r="Q471" s="400"/>
      <c r="R471" s="398">
        <f>SUM(P471:Q471)</f>
        <v>0</v>
      </c>
      <c r="S471" s="397"/>
      <c r="T471" s="397"/>
      <c r="U471" s="398">
        <f>SUM(S471:T471)</f>
        <v>0</v>
      </c>
      <c r="V471" s="397"/>
      <c r="W471" s="397"/>
      <c r="X471" s="398">
        <f>SUM(V471:W471)</f>
        <v>0</v>
      </c>
      <c r="Y471" s="402"/>
      <c r="Z471" s="409">
        <f>SUM(O471,L471,I471,F471,R471,U471,X471,Y471)</f>
        <v>0</v>
      </c>
    </row>
    <row r="472" spans="1:26" ht="15.5" outlineLevel="1" x14ac:dyDescent="0.3">
      <c r="A472" s="414"/>
      <c r="B472" s="38">
        <f>IF(C472="",IF((Z472=0),0,1),IF(AND((COUNTBLANK(D472:E472))=0,Z472&gt;0), 0,1))</f>
        <v>0</v>
      </c>
      <c r="C472" s="311"/>
      <c r="D472" s="311"/>
      <c r="E472" s="395"/>
      <c r="F472" s="402"/>
      <c r="G472" s="397"/>
      <c r="H472" s="397"/>
      <c r="I472" s="398">
        <f>SUM(G472:H472)</f>
        <v>0</v>
      </c>
      <c r="J472" s="397"/>
      <c r="K472" s="397"/>
      <c r="L472" s="398">
        <f>SUM(J472:K472)</f>
        <v>0</v>
      </c>
      <c r="M472" s="397"/>
      <c r="N472" s="397"/>
      <c r="O472" s="398">
        <f>SUM(M472:N472)</f>
        <v>0</v>
      </c>
      <c r="P472" s="397"/>
      <c r="Q472" s="400"/>
      <c r="R472" s="398">
        <f>SUM(P472:Q472)</f>
        <v>0</v>
      </c>
      <c r="S472" s="397"/>
      <c r="T472" s="397"/>
      <c r="U472" s="398">
        <f>SUM(S472:T472)</f>
        <v>0</v>
      </c>
      <c r="V472" s="397"/>
      <c r="W472" s="397"/>
      <c r="X472" s="398">
        <f>SUM(V472:W472)</f>
        <v>0</v>
      </c>
      <c r="Y472" s="402"/>
      <c r="Z472" s="409">
        <f>SUM(O472,L472,I472,F472,R472,U472,X472,Y472)</f>
        <v>0</v>
      </c>
    </row>
    <row r="473" spans="1:26" ht="15.5" outlineLevel="1" x14ac:dyDescent="0.3">
      <c r="A473" s="414"/>
      <c r="B473" s="38">
        <f>IF(C473="",IF((Z473=0),0,1),IF(AND((COUNTBLANK(D473:E473))=0,Z473&gt;0), 0,1))</f>
        <v>0</v>
      </c>
      <c r="C473" s="311"/>
      <c r="D473" s="311"/>
      <c r="E473" s="395"/>
      <c r="F473" s="402"/>
      <c r="G473" s="397"/>
      <c r="H473" s="397"/>
      <c r="I473" s="398">
        <f>SUM(G473:H473)</f>
        <v>0</v>
      </c>
      <c r="J473" s="397"/>
      <c r="K473" s="397"/>
      <c r="L473" s="398">
        <f>SUM(J473:K473)</f>
        <v>0</v>
      </c>
      <c r="M473" s="397"/>
      <c r="N473" s="397"/>
      <c r="O473" s="398">
        <f>SUM(M473:N473)</f>
        <v>0</v>
      </c>
      <c r="P473" s="397"/>
      <c r="Q473" s="400"/>
      <c r="R473" s="398">
        <f>SUM(P473:Q473)</f>
        <v>0</v>
      </c>
      <c r="S473" s="397"/>
      <c r="T473" s="397"/>
      <c r="U473" s="398">
        <f>SUM(S473:T473)</f>
        <v>0</v>
      </c>
      <c r="V473" s="397"/>
      <c r="W473" s="397"/>
      <c r="X473" s="398">
        <f>SUM(V473:W473)</f>
        <v>0</v>
      </c>
      <c r="Y473" s="402"/>
      <c r="Z473" s="409">
        <f>SUM(O473,L473,I473,F473,R473,U473,X473,Y473)</f>
        <v>0</v>
      </c>
    </row>
    <row r="474" spans="1:26" ht="16" outlineLevel="1" thickBot="1" x14ac:dyDescent="0.35">
      <c r="A474" s="414"/>
      <c r="B474" s="38">
        <f>IF(C474="",IF((Z474=0),0,1),IF(AND((COUNTBLANK(D474:E474))=0,Z474&gt;0), 0,1))</f>
        <v>0</v>
      </c>
      <c r="C474" s="403"/>
      <c r="D474" s="403"/>
      <c r="E474" s="404"/>
      <c r="F474" s="408"/>
      <c r="G474" s="405"/>
      <c r="H474" s="405"/>
      <c r="I474" s="406">
        <f>SUM(G474:H474)</f>
        <v>0</v>
      </c>
      <c r="J474" s="405"/>
      <c r="K474" s="405"/>
      <c r="L474" s="406">
        <f>SUM(J474:K474)</f>
        <v>0</v>
      </c>
      <c r="M474" s="405"/>
      <c r="N474" s="405"/>
      <c r="O474" s="406">
        <f>SUM(M474:N474)</f>
        <v>0</v>
      </c>
      <c r="P474" s="405"/>
      <c r="Q474" s="407"/>
      <c r="R474" s="406">
        <f>SUM(P474:Q474)</f>
        <v>0</v>
      </c>
      <c r="S474" s="405"/>
      <c r="T474" s="405"/>
      <c r="U474" s="406">
        <f>SUM(S474:T474)</f>
        <v>0</v>
      </c>
      <c r="V474" s="405"/>
      <c r="W474" s="405"/>
      <c r="X474" s="406">
        <f>SUM(V474:W474)</f>
        <v>0</v>
      </c>
      <c r="Y474" s="408"/>
      <c r="Z474" s="417">
        <f>SUM(O474,L474,I474,F474,R474,U474,X474,Y474)</f>
        <v>0</v>
      </c>
    </row>
    <row r="475" spans="1:26" ht="16" outlineLevel="1" thickBot="1" x14ac:dyDescent="0.35">
      <c r="A475" s="414"/>
      <c r="B475" s="46"/>
      <c r="C475" s="642" t="s">
        <v>184</v>
      </c>
      <c r="D475" s="643"/>
      <c r="E475" s="651"/>
      <c r="F475" s="312">
        <f t="shared" ref="F475:Z475" si="70">SUM(F470:F474)</f>
        <v>0</v>
      </c>
      <c r="G475" s="312">
        <f t="shared" si="70"/>
        <v>0</v>
      </c>
      <c r="H475" s="312">
        <f t="shared" si="70"/>
        <v>0</v>
      </c>
      <c r="I475" s="312">
        <f t="shared" si="70"/>
        <v>0</v>
      </c>
      <c r="J475" s="312">
        <f t="shared" si="70"/>
        <v>0</v>
      </c>
      <c r="K475" s="312">
        <f t="shared" si="70"/>
        <v>0</v>
      </c>
      <c r="L475" s="312">
        <f t="shared" si="70"/>
        <v>0</v>
      </c>
      <c r="M475" s="312">
        <f t="shared" si="70"/>
        <v>0</v>
      </c>
      <c r="N475" s="312">
        <f t="shared" si="70"/>
        <v>0</v>
      </c>
      <c r="O475" s="312">
        <f t="shared" si="70"/>
        <v>0</v>
      </c>
      <c r="P475" s="312">
        <f t="shared" si="70"/>
        <v>0</v>
      </c>
      <c r="Q475" s="312">
        <f t="shared" si="70"/>
        <v>0</v>
      </c>
      <c r="R475" s="312">
        <f t="shared" si="70"/>
        <v>0</v>
      </c>
      <c r="S475" s="312">
        <f t="shared" si="70"/>
        <v>0</v>
      </c>
      <c r="T475" s="312">
        <f t="shared" si="70"/>
        <v>0</v>
      </c>
      <c r="U475" s="312">
        <f t="shared" si="70"/>
        <v>0</v>
      </c>
      <c r="V475" s="312">
        <f t="shared" si="70"/>
        <v>0</v>
      </c>
      <c r="W475" s="312">
        <f t="shared" si="70"/>
        <v>0</v>
      </c>
      <c r="X475" s="312">
        <f t="shared" si="70"/>
        <v>0</v>
      </c>
      <c r="Y475" s="312">
        <f t="shared" si="70"/>
        <v>0</v>
      </c>
      <c r="Z475" s="312">
        <f t="shared" si="70"/>
        <v>0</v>
      </c>
    </row>
    <row r="476" spans="1:26" ht="13.5" outlineLevel="1" thickBot="1" x14ac:dyDescent="0.35"/>
    <row r="477" spans="1:26" ht="31.4" customHeight="1" outlineLevel="1" x14ac:dyDescent="0.3">
      <c r="B477" s="80">
        <f>COUNTIF(E470:E474,"Yes")</f>
        <v>0</v>
      </c>
      <c r="C477" s="652" t="s">
        <v>185</v>
      </c>
      <c r="D477" s="653"/>
      <c r="E477" s="654"/>
      <c r="G477" s="215"/>
      <c r="H477" s="215"/>
      <c r="I477" s="215"/>
      <c r="J477" s="215"/>
      <c r="K477" s="215"/>
      <c r="L477" s="215"/>
    </row>
    <row r="478" spans="1:26" ht="86.25" customHeight="1" outlineLevel="1" x14ac:dyDescent="0.3">
      <c r="B478" s="46"/>
      <c r="C478" s="655" t="s">
        <v>186</v>
      </c>
      <c r="D478" s="656"/>
      <c r="E478" s="657"/>
      <c r="G478" s="258"/>
      <c r="H478" s="258"/>
      <c r="I478" s="258"/>
      <c r="J478" s="258"/>
      <c r="K478" s="258"/>
      <c r="L478" s="258"/>
    </row>
    <row r="479" spans="1:26" ht="76.5" customHeight="1" outlineLevel="1" thickBot="1" x14ac:dyDescent="0.35">
      <c r="B479" s="59"/>
      <c r="C479" s="665"/>
      <c r="D479" s="666"/>
      <c r="E479" s="667"/>
      <c r="G479" s="259"/>
      <c r="H479" s="259"/>
      <c r="I479" s="259"/>
      <c r="J479" s="259"/>
      <c r="K479" s="259"/>
      <c r="L479" s="259"/>
    </row>
    <row r="481" spans="1:26" customFormat="1" ht="85" customHeight="1" x14ac:dyDescent="0.35">
      <c r="A481" s="414" t="s">
        <v>187</v>
      </c>
      <c r="B481" s="60"/>
      <c r="C481" s="633" t="str">
        <f>CONCATENATE("Project 17: ",'2 - Project Admin'!E43)</f>
        <v xml:space="preserve">Project 17: </v>
      </c>
      <c r="D481" s="634"/>
      <c r="E481" s="634"/>
      <c r="F481" s="634"/>
      <c r="G481" s="634"/>
      <c r="H481" s="634"/>
      <c r="I481" s="634"/>
      <c r="J481" s="634"/>
      <c r="K481" s="634"/>
      <c r="L481" s="634"/>
      <c r="M481" s="634"/>
      <c r="N481" s="634"/>
      <c r="O481" s="634"/>
      <c r="P481" s="634"/>
      <c r="Q481" s="634"/>
      <c r="R481" s="634"/>
      <c r="S481" s="634"/>
      <c r="T481" s="634"/>
      <c r="U481" s="634"/>
      <c r="V481" s="634"/>
      <c r="W481" s="634"/>
      <c r="X481" s="634"/>
      <c r="Y481" s="634"/>
      <c r="Z481" s="635"/>
    </row>
    <row r="482" spans="1:26" customFormat="1" ht="15" customHeight="1" thickBot="1" x14ac:dyDescent="0.4">
      <c r="A482" s="18"/>
      <c r="B482" s="1"/>
      <c r="C482" s="6"/>
      <c r="D482" s="7"/>
      <c r="E482" s="8"/>
      <c r="F482" s="8"/>
      <c r="G482" s="8"/>
      <c r="S482" s="18"/>
    </row>
    <row r="483" spans="1:26" s="24" customFormat="1" ht="21" customHeight="1" outlineLevel="1" x14ac:dyDescent="0.35">
      <c r="A483" s="414"/>
      <c r="B483" s="46"/>
      <c r="C483" s="671" t="s">
        <v>171</v>
      </c>
      <c r="D483" s="672"/>
      <c r="E483" s="673"/>
      <c r="F483" s="621" t="s">
        <v>155</v>
      </c>
      <c r="G483" s="658" t="s">
        <v>156</v>
      </c>
      <c r="H483" s="659"/>
      <c r="I483" s="660"/>
      <c r="J483" s="658" t="s">
        <v>157</v>
      </c>
      <c r="K483" s="659"/>
      <c r="L483" s="660"/>
      <c r="M483" s="658" t="s">
        <v>158</v>
      </c>
      <c r="N483" s="659"/>
      <c r="O483" s="660"/>
      <c r="P483" s="658" t="s">
        <v>159</v>
      </c>
      <c r="Q483" s="659"/>
      <c r="R483" s="660"/>
      <c r="S483" s="658" t="s">
        <v>160</v>
      </c>
      <c r="T483" s="659"/>
      <c r="U483" s="660"/>
      <c r="V483" s="658" t="s">
        <v>161</v>
      </c>
      <c r="W483" s="659"/>
      <c r="X483" s="660"/>
      <c r="Y483" s="621" t="s">
        <v>172</v>
      </c>
      <c r="Z483" s="621" t="s">
        <v>163</v>
      </c>
    </row>
    <row r="484" spans="1:26" s="24" customFormat="1" ht="22.5" customHeight="1" outlineLevel="1" thickBot="1" x14ac:dyDescent="0.4">
      <c r="A484" s="414"/>
      <c r="B484" s="46"/>
      <c r="C484" s="674"/>
      <c r="D484" s="675"/>
      <c r="E484" s="676"/>
      <c r="F484" s="622"/>
      <c r="G484" s="195" t="s">
        <v>164</v>
      </c>
      <c r="H484" s="196" t="s">
        <v>165</v>
      </c>
      <c r="I484" s="664" t="s">
        <v>166</v>
      </c>
      <c r="J484" s="195" t="s">
        <v>164</v>
      </c>
      <c r="K484" s="196" t="s">
        <v>165</v>
      </c>
      <c r="L484" s="664" t="s">
        <v>166</v>
      </c>
      <c r="M484" s="195" t="s">
        <v>164</v>
      </c>
      <c r="N484" s="196" t="s">
        <v>165</v>
      </c>
      <c r="O484" s="664" t="s">
        <v>166</v>
      </c>
      <c r="P484" s="195" t="s">
        <v>164</v>
      </c>
      <c r="Q484" s="196" t="s">
        <v>165</v>
      </c>
      <c r="R484" s="664" t="s">
        <v>166</v>
      </c>
      <c r="S484" s="195" t="s">
        <v>164</v>
      </c>
      <c r="T484" s="196" t="s">
        <v>165</v>
      </c>
      <c r="U484" s="664" t="s">
        <v>166</v>
      </c>
      <c r="V484" s="195" t="s">
        <v>164</v>
      </c>
      <c r="W484" s="196" t="s">
        <v>165</v>
      </c>
      <c r="X484" s="664" t="s">
        <v>166</v>
      </c>
      <c r="Y484" s="622"/>
      <c r="Z484" s="622"/>
    </row>
    <row r="485" spans="1:26" s="24" customFormat="1" ht="20.25" customHeight="1" outlineLevel="1" thickBot="1" x14ac:dyDescent="0.4">
      <c r="A485" s="414"/>
      <c r="B485" s="46"/>
      <c r="C485" s="674"/>
      <c r="D485" s="675"/>
      <c r="E485" s="676"/>
      <c r="F485" s="623"/>
      <c r="G485" s="289" t="s">
        <v>167</v>
      </c>
      <c r="H485" s="289" t="s">
        <v>167</v>
      </c>
      <c r="I485" s="622"/>
      <c r="J485" s="289" t="s">
        <v>167</v>
      </c>
      <c r="K485" s="289" t="str">
        <f>IF(INDEX('Reference Data'!$G$5:$G$18,MATCH('Reference Data'!$C$4,'Reference Data'!$F$5:$F$21,0),1)&gt;=K$22,"Actual","Forecast")</f>
        <v>Actual</v>
      </c>
      <c r="L485" s="622"/>
      <c r="M485" s="289" t="str">
        <f>IF(INDEX('Reference Data'!$G$5:$G$18,MATCH('Reference Data'!$C$4,'Reference Data'!$F$5:$F$21,0),1)&gt;=M$22,"Actual","Forecast")</f>
        <v>Actual</v>
      </c>
      <c r="N485" s="289" t="str">
        <f>IF(INDEX('Reference Data'!$G$5:$G$18,MATCH('Reference Data'!$C$4,'Reference Data'!$F$5:$F$21,0),1)&gt;=N$22,"Actual","Forecast")</f>
        <v>Actual</v>
      </c>
      <c r="O485" s="622"/>
      <c r="P485" s="289" t="str">
        <f>IF(INDEX('Reference Data'!$G$5:$G$18,MATCH('Reference Data'!$C$4,'Reference Data'!$F$5:$F$21,0),1)&gt;=P$22,"Actual","Forecast")</f>
        <v>Actual</v>
      </c>
      <c r="Q485" s="289" t="str">
        <f>IF(INDEX('Reference Data'!$G$5:$G$18,MATCH('Reference Data'!$C$4,'Reference Data'!$F$5:$F$21,0),1)&gt;=Q$22,"Actual","Forecast")</f>
        <v>Forecast</v>
      </c>
      <c r="R485" s="622"/>
      <c r="S485" s="289" t="str">
        <f>IF(INDEX('Reference Data'!$G$5:$G$18,MATCH('Reference Data'!$C$4,'Reference Data'!$F$5:$F$21,0),1)&gt;=S$22,"Actual","Forecast")</f>
        <v>Forecast</v>
      </c>
      <c r="T485" s="289" t="str">
        <f>IF(INDEX('Reference Data'!$G$5:$G$18,MATCH('Reference Data'!$C$4,'Reference Data'!$F$5:$F$21,0),1)&gt;=T$22,"Actual","Forecast")</f>
        <v>Forecast</v>
      </c>
      <c r="U485" s="622"/>
      <c r="V485" s="289" t="str">
        <f>IF(INDEX('Reference Data'!$G$5:$G$18,MATCH('Reference Data'!$C$4,'Reference Data'!$F$5:$F$21,0),1)&gt;=V$22,"Actual","Forecast")</f>
        <v>Forecast</v>
      </c>
      <c r="W485" s="289" t="str">
        <f>IF(INDEX('Reference Data'!$G$5:$G$18,MATCH('Reference Data'!$C$4,'Reference Data'!$F$5:$F$21,0),1)&gt;=W$22,"Actual","Forecast")</f>
        <v>Forecast</v>
      </c>
      <c r="X485" s="622"/>
      <c r="Y485" s="622"/>
      <c r="Z485" s="622"/>
    </row>
    <row r="486" spans="1:26" ht="14.9" customHeight="1" outlineLevel="1" x14ac:dyDescent="0.3">
      <c r="A486" s="414"/>
      <c r="B486" s="77"/>
      <c r="C486" s="627" t="s">
        <v>173</v>
      </c>
      <c r="D486" s="628"/>
      <c r="E486" s="629"/>
      <c r="F486" s="420"/>
      <c r="G486" s="384"/>
      <c r="H486" s="384"/>
      <c r="I486" s="372">
        <f>SUM(G486:H486)</f>
        <v>0</v>
      </c>
      <c r="J486" s="384"/>
      <c r="K486" s="384"/>
      <c r="L486" s="372">
        <f>SUM(J486:K486)</f>
        <v>0</v>
      </c>
      <c r="M486" s="384"/>
      <c r="N486" s="384"/>
      <c r="O486" s="372">
        <f>SUM(M486:N486)</f>
        <v>0</v>
      </c>
      <c r="P486" s="384"/>
      <c r="Q486" s="387"/>
      <c r="R486" s="372">
        <f>SUM(P486:Q486)</f>
        <v>0</v>
      </c>
      <c r="S486" s="384"/>
      <c r="T486" s="384"/>
      <c r="U486" s="372">
        <f>SUM(S486:T486)</f>
        <v>0</v>
      </c>
      <c r="V486" s="384"/>
      <c r="W486" s="384"/>
      <c r="X486" s="372">
        <f>SUM(V486:W486)</f>
        <v>0</v>
      </c>
      <c r="Y486" s="420"/>
      <c r="Z486" s="415">
        <f>SUM(O486,L486,I486,F486)+R486+U486+X486+Y486</f>
        <v>0</v>
      </c>
    </row>
    <row r="487" spans="1:26" ht="15.75" customHeight="1" outlineLevel="1" x14ac:dyDescent="0.3">
      <c r="A487" s="414"/>
      <c r="B487" s="77"/>
      <c r="C487" s="624" t="s">
        <v>174</v>
      </c>
      <c r="D487" s="625"/>
      <c r="E487" s="626"/>
      <c r="F487" s="422"/>
      <c r="G487" s="385"/>
      <c r="H487" s="385"/>
      <c r="I487" s="373">
        <f>SUM(G487:H487)</f>
        <v>0</v>
      </c>
      <c r="J487" s="385"/>
      <c r="K487" s="385"/>
      <c r="L487" s="373">
        <f>SUM(J487:K487)</f>
        <v>0</v>
      </c>
      <c r="M487" s="385"/>
      <c r="N487" s="385"/>
      <c r="O487" s="373">
        <f>SUM(M487:N487)</f>
        <v>0</v>
      </c>
      <c r="P487" s="385"/>
      <c r="Q487" s="388"/>
      <c r="R487" s="373">
        <f>SUM(P487:Q487)</f>
        <v>0</v>
      </c>
      <c r="S487" s="385"/>
      <c r="T487" s="385"/>
      <c r="U487" s="373">
        <f>SUM(S487:T487)</f>
        <v>0</v>
      </c>
      <c r="V487" s="385"/>
      <c r="W487" s="385"/>
      <c r="X487" s="373">
        <f>SUM(V487:W487)</f>
        <v>0</v>
      </c>
      <c r="Y487" s="422"/>
      <c r="Z487" s="377">
        <f>SUM(O487,L487,I487,F487)+R487+U487+X487+Y487</f>
        <v>0</v>
      </c>
    </row>
    <row r="488" spans="1:26" ht="15.75" customHeight="1" outlineLevel="1" x14ac:dyDescent="0.3">
      <c r="A488" s="414"/>
      <c r="B488" s="46"/>
      <c r="C488" s="630" t="s">
        <v>175</v>
      </c>
      <c r="D488" s="631"/>
      <c r="E488" s="632"/>
      <c r="F488" s="422"/>
      <c r="G488" s="385"/>
      <c r="H488" s="385"/>
      <c r="I488" s="373">
        <f>SUM(G488:H488)</f>
        <v>0</v>
      </c>
      <c r="J488" s="385"/>
      <c r="K488" s="385"/>
      <c r="L488" s="373">
        <f>SUM(J488:K488)</f>
        <v>0</v>
      </c>
      <c r="M488" s="385"/>
      <c r="N488" s="385"/>
      <c r="O488" s="373">
        <f>SUM(M488:N488)</f>
        <v>0</v>
      </c>
      <c r="P488" s="385"/>
      <c r="Q488" s="388"/>
      <c r="R488" s="373">
        <f>SUM(P488:Q488)</f>
        <v>0</v>
      </c>
      <c r="S488" s="385"/>
      <c r="T488" s="385"/>
      <c r="U488" s="373">
        <f>SUM(S488:T488)</f>
        <v>0</v>
      </c>
      <c r="V488" s="385"/>
      <c r="W488" s="385"/>
      <c r="X488" s="373">
        <f>SUM(V488:W488)</f>
        <v>0</v>
      </c>
      <c r="Y488" s="422"/>
      <c r="Z488" s="377">
        <f>SUM(O488,L488,I488,F488)+R488+U488+X488+Y488</f>
        <v>0</v>
      </c>
    </row>
    <row r="489" spans="1:26" ht="15.75" customHeight="1" outlineLevel="1" x14ac:dyDescent="0.3">
      <c r="A489" s="414"/>
      <c r="B489" s="46"/>
      <c r="C489" s="639" t="s">
        <v>176</v>
      </c>
      <c r="D489" s="640"/>
      <c r="E489" s="641"/>
      <c r="F489" s="386">
        <f t="shared" ref="F489:Z489" si="71">F486+F487</f>
        <v>0</v>
      </c>
      <c r="G489" s="386">
        <f t="shared" si="71"/>
        <v>0</v>
      </c>
      <c r="H489" s="386">
        <f t="shared" si="71"/>
        <v>0</v>
      </c>
      <c r="I489" s="386">
        <f t="shared" si="71"/>
        <v>0</v>
      </c>
      <c r="J489" s="386">
        <f t="shared" si="71"/>
        <v>0</v>
      </c>
      <c r="K489" s="386">
        <f t="shared" si="71"/>
        <v>0</v>
      </c>
      <c r="L489" s="386">
        <f t="shared" si="71"/>
        <v>0</v>
      </c>
      <c r="M489" s="386">
        <f t="shared" si="71"/>
        <v>0</v>
      </c>
      <c r="N489" s="386">
        <f t="shared" si="71"/>
        <v>0</v>
      </c>
      <c r="O489" s="386">
        <f t="shared" si="71"/>
        <v>0</v>
      </c>
      <c r="P489" s="386">
        <f t="shared" si="71"/>
        <v>0</v>
      </c>
      <c r="Q489" s="389">
        <f t="shared" si="71"/>
        <v>0</v>
      </c>
      <c r="R489" s="386">
        <f t="shared" si="71"/>
        <v>0</v>
      </c>
      <c r="S489" s="386">
        <f t="shared" si="71"/>
        <v>0</v>
      </c>
      <c r="T489" s="386">
        <f t="shared" si="71"/>
        <v>0</v>
      </c>
      <c r="U489" s="386">
        <f t="shared" si="71"/>
        <v>0</v>
      </c>
      <c r="V489" s="386">
        <f t="shared" si="71"/>
        <v>0</v>
      </c>
      <c r="W489" s="386">
        <f t="shared" si="71"/>
        <v>0</v>
      </c>
      <c r="X489" s="386">
        <f t="shared" si="71"/>
        <v>0</v>
      </c>
      <c r="Y489" s="386">
        <f t="shared" si="71"/>
        <v>0</v>
      </c>
      <c r="Z489" s="377">
        <f t="shared" si="71"/>
        <v>0</v>
      </c>
    </row>
    <row r="490" spans="1:26" ht="15.75" customHeight="1" outlineLevel="1" x14ac:dyDescent="0.3">
      <c r="A490" s="414"/>
      <c r="B490" s="46"/>
      <c r="C490" s="636" t="s">
        <v>177</v>
      </c>
      <c r="D490" s="637"/>
      <c r="E490" s="638"/>
      <c r="F490" s="422"/>
      <c r="G490" s="385"/>
      <c r="H490" s="385"/>
      <c r="I490" s="373">
        <f>SUM(G490:H490)</f>
        <v>0</v>
      </c>
      <c r="J490" s="385"/>
      <c r="K490" s="385"/>
      <c r="L490" s="373">
        <f>SUM(J490:K490)</f>
        <v>0</v>
      </c>
      <c r="M490" s="385"/>
      <c r="N490" s="385"/>
      <c r="O490" s="373">
        <f>SUM(M490:N490)</f>
        <v>0</v>
      </c>
      <c r="P490" s="385"/>
      <c r="Q490" s="388"/>
      <c r="R490" s="373">
        <f>SUM(P490:Q490)</f>
        <v>0</v>
      </c>
      <c r="S490" s="385"/>
      <c r="T490" s="385"/>
      <c r="U490" s="373">
        <f>SUM(S490:T490)</f>
        <v>0</v>
      </c>
      <c r="V490" s="385"/>
      <c r="W490" s="385"/>
      <c r="X490" s="373">
        <f>SUM(V490:W490)</f>
        <v>0</v>
      </c>
      <c r="Y490" s="422"/>
      <c r="Z490" s="377">
        <f>SUM(O490,L490,I490,F490)+R490+U490+X490+Y490</f>
        <v>0</v>
      </c>
    </row>
    <row r="491" spans="1:26" ht="15.75" customHeight="1" outlineLevel="1" x14ac:dyDescent="0.3">
      <c r="A491" s="414"/>
      <c r="B491" s="46"/>
      <c r="C491" s="630" t="s">
        <v>178</v>
      </c>
      <c r="D491" s="631"/>
      <c r="E491" s="632"/>
      <c r="F491" s="422"/>
      <c r="G491" s="385"/>
      <c r="H491" s="385"/>
      <c r="I491" s="373">
        <f>SUM(G491:H491)</f>
        <v>0</v>
      </c>
      <c r="J491" s="385"/>
      <c r="K491" s="385"/>
      <c r="L491" s="373">
        <f>SUM(J491:K491)</f>
        <v>0</v>
      </c>
      <c r="M491" s="385"/>
      <c r="N491" s="385"/>
      <c r="O491" s="373">
        <f>SUM(M491:N491)</f>
        <v>0</v>
      </c>
      <c r="P491" s="385"/>
      <c r="Q491" s="388"/>
      <c r="R491" s="373">
        <f>SUM(P491:Q491)</f>
        <v>0</v>
      </c>
      <c r="S491" s="385"/>
      <c r="T491" s="385"/>
      <c r="U491" s="373">
        <f>SUM(S491:T491)</f>
        <v>0</v>
      </c>
      <c r="V491" s="385"/>
      <c r="W491" s="385"/>
      <c r="X491" s="373">
        <f>SUM(V491:W491)</f>
        <v>0</v>
      </c>
      <c r="Y491" s="422"/>
      <c r="Z491" s="377">
        <f>SUM(O491,L491,I491,F491)+R491+U491+X491+Y491</f>
        <v>0</v>
      </c>
    </row>
    <row r="492" spans="1:26" ht="15.75" customHeight="1" outlineLevel="1" thickBot="1" x14ac:dyDescent="0.35">
      <c r="A492" s="414"/>
      <c r="B492" s="46"/>
      <c r="C492" s="645" t="s">
        <v>179</v>
      </c>
      <c r="D492" s="646"/>
      <c r="E492" s="647"/>
      <c r="F492" s="390">
        <f t="shared" ref="F492:Y492" si="72">F490</f>
        <v>0</v>
      </c>
      <c r="G492" s="390">
        <f t="shared" si="72"/>
        <v>0</v>
      </c>
      <c r="H492" s="390">
        <f t="shared" si="72"/>
        <v>0</v>
      </c>
      <c r="I492" s="390">
        <f t="shared" si="72"/>
        <v>0</v>
      </c>
      <c r="J492" s="390">
        <f t="shared" si="72"/>
        <v>0</v>
      </c>
      <c r="K492" s="390">
        <f t="shared" si="72"/>
        <v>0</v>
      </c>
      <c r="L492" s="390">
        <f t="shared" si="72"/>
        <v>0</v>
      </c>
      <c r="M492" s="390">
        <f t="shared" si="72"/>
        <v>0</v>
      </c>
      <c r="N492" s="390">
        <f t="shared" si="72"/>
        <v>0</v>
      </c>
      <c r="O492" s="390">
        <f t="shared" si="72"/>
        <v>0</v>
      </c>
      <c r="P492" s="390">
        <f t="shared" si="72"/>
        <v>0</v>
      </c>
      <c r="Q492" s="391">
        <f t="shared" si="72"/>
        <v>0</v>
      </c>
      <c r="R492" s="390">
        <f t="shared" si="72"/>
        <v>0</v>
      </c>
      <c r="S492" s="390">
        <f t="shared" si="72"/>
        <v>0</v>
      </c>
      <c r="T492" s="390">
        <f t="shared" si="72"/>
        <v>0</v>
      </c>
      <c r="U492" s="390">
        <f t="shared" si="72"/>
        <v>0</v>
      </c>
      <c r="V492" s="390">
        <f t="shared" si="72"/>
        <v>0</v>
      </c>
      <c r="W492" s="390">
        <f t="shared" si="72"/>
        <v>0</v>
      </c>
      <c r="X492" s="390">
        <f t="shared" si="72"/>
        <v>0</v>
      </c>
      <c r="Y492" s="390">
        <f t="shared" si="72"/>
        <v>0</v>
      </c>
      <c r="Z492" s="381">
        <f>SUM(O492,L492,I492,F492)+R492+U492+X492+Y492</f>
        <v>0</v>
      </c>
    </row>
    <row r="493" spans="1:26" ht="16" outlineLevel="1" thickBot="1" x14ac:dyDescent="0.35">
      <c r="A493" s="414"/>
      <c r="B493" s="46"/>
      <c r="C493" s="642" t="s">
        <v>163</v>
      </c>
      <c r="D493" s="643"/>
      <c r="E493" s="644"/>
      <c r="F493" s="382">
        <f t="shared" ref="F493:Y493" si="73">F489+F492</f>
        <v>0</v>
      </c>
      <c r="G493" s="382">
        <f t="shared" si="73"/>
        <v>0</v>
      </c>
      <c r="H493" s="382">
        <f t="shared" si="73"/>
        <v>0</v>
      </c>
      <c r="I493" s="382">
        <f t="shared" si="73"/>
        <v>0</v>
      </c>
      <c r="J493" s="382">
        <f t="shared" si="73"/>
        <v>0</v>
      </c>
      <c r="K493" s="382">
        <f t="shared" si="73"/>
        <v>0</v>
      </c>
      <c r="L493" s="382">
        <f t="shared" si="73"/>
        <v>0</v>
      </c>
      <c r="M493" s="382">
        <f t="shared" si="73"/>
        <v>0</v>
      </c>
      <c r="N493" s="382">
        <f t="shared" si="73"/>
        <v>0</v>
      </c>
      <c r="O493" s="382">
        <f t="shared" si="73"/>
        <v>0</v>
      </c>
      <c r="P493" s="382">
        <f t="shared" si="73"/>
        <v>0</v>
      </c>
      <c r="Q493" s="392">
        <f t="shared" si="73"/>
        <v>0</v>
      </c>
      <c r="R493" s="382">
        <f t="shared" si="73"/>
        <v>0</v>
      </c>
      <c r="S493" s="382">
        <f t="shared" si="73"/>
        <v>0</v>
      </c>
      <c r="T493" s="382">
        <f t="shared" si="73"/>
        <v>0</v>
      </c>
      <c r="U493" s="382">
        <f t="shared" si="73"/>
        <v>0</v>
      </c>
      <c r="V493" s="382">
        <f t="shared" si="73"/>
        <v>0</v>
      </c>
      <c r="W493" s="382">
        <f t="shared" si="73"/>
        <v>0</v>
      </c>
      <c r="X493" s="382">
        <f t="shared" si="73"/>
        <v>0</v>
      </c>
      <c r="Y493" s="382">
        <f t="shared" si="73"/>
        <v>0</v>
      </c>
      <c r="Z493" s="323">
        <f>SUM(O493,L493,I493,F493)+R493+U493+X493+Y493</f>
        <v>0</v>
      </c>
    </row>
    <row r="494" spans="1:26" ht="15.75" customHeight="1" outlineLevel="1" thickBot="1" x14ac:dyDescent="0.35">
      <c r="C494" s="21"/>
      <c r="D494" s="21"/>
      <c r="E494" s="21"/>
      <c r="F494" s="23"/>
      <c r="G494" s="22"/>
      <c r="H494" s="22"/>
      <c r="I494" s="26"/>
      <c r="J494" s="22"/>
      <c r="K494" s="22"/>
      <c r="L494" s="23"/>
      <c r="M494" s="22"/>
      <c r="N494" s="22"/>
    </row>
    <row r="495" spans="1:26" ht="21.65" customHeight="1" outlineLevel="1" x14ac:dyDescent="0.3">
      <c r="A495" s="414"/>
      <c r="B495" s="38"/>
      <c r="C495" s="648" t="s">
        <v>180</v>
      </c>
      <c r="D495" s="649"/>
      <c r="E495" s="650"/>
      <c r="F495" s="621" t="s">
        <v>155</v>
      </c>
      <c r="G495" s="658" t="str">
        <f>G483</f>
        <v>Financial Year 2020/21 (£s)</v>
      </c>
      <c r="H495" s="659"/>
      <c r="I495" s="660"/>
      <c r="J495" s="658" t="str">
        <f>J483</f>
        <v>Financial Year 2021/22 (£s)</v>
      </c>
      <c r="K495" s="659"/>
      <c r="L495" s="660"/>
      <c r="M495" s="658" t="str">
        <f>M483</f>
        <v>Financial Year 2022/23 (£s)</v>
      </c>
      <c r="N495" s="659"/>
      <c r="O495" s="660"/>
      <c r="P495" s="658" t="str">
        <f>P483</f>
        <v>Financial Year 2023/24 (£s)</v>
      </c>
      <c r="Q495" s="659"/>
      <c r="R495" s="660"/>
      <c r="S495" s="658" t="str">
        <f>S483</f>
        <v>Financial Year 2024/25 (£s)</v>
      </c>
      <c r="T495" s="659"/>
      <c r="U495" s="661"/>
      <c r="V495" s="658" t="str">
        <f>V483</f>
        <v>Financial Year 2025/26 (£s)</v>
      </c>
      <c r="W495" s="659"/>
      <c r="X495" s="660"/>
      <c r="Y495" s="621" t="s">
        <v>172</v>
      </c>
      <c r="Z495" s="621" t="s">
        <v>163</v>
      </c>
    </row>
    <row r="496" spans="1:26" ht="22.5" customHeight="1" outlineLevel="1" x14ac:dyDescent="0.3">
      <c r="A496" s="414"/>
      <c r="B496" s="38"/>
      <c r="C496" s="662" t="s">
        <v>181</v>
      </c>
      <c r="D496" s="662" t="s">
        <v>188</v>
      </c>
      <c r="E496" s="662" t="s">
        <v>183</v>
      </c>
      <c r="F496" s="622"/>
      <c r="G496" s="195" t="s">
        <v>164</v>
      </c>
      <c r="H496" s="196" t="s">
        <v>165</v>
      </c>
      <c r="I496" s="664" t="s">
        <v>166</v>
      </c>
      <c r="J496" s="195" t="s">
        <v>164</v>
      </c>
      <c r="K496" s="196" t="s">
        <v>165</v>
      </c>
      <c r="L496" s="664" t="s">
        <v>166</v>
      </c>
      <c r="M496" s="195" t="s">
        <v>164</v>
      </c>
      <c r="N496" s="196" t="s">
        <v>165</v>
      </c>
      <c r="O496" s="664" t="s">
        <v>166</v>
      </c>
      <c r="P496" s="195" t="s">
        <v>164</v>
      </c>
      <c r="Q496" s="196" t="s">
        <v>165</v>
      </c>
      <c r="R496" s="664" t="s">
        <v>166</v>
      </c>
      <c r="S496" s="195" t="s">
        <v>164</v>
      </c>
      <c r="T496" s="196" t="s">
        <v>165</v>
      </c>
      <c r="U496" s="664" t="s">
        <v>166</v>
      </c>
      <c r="V496" s="195" t="s">
        <v>164</v>
      </c>
      <c r="W496" s="196" t="s">
        <v>165</v>
      </c>
      <c r="X496" s="664" t="s">
        <v>166</v>
      </c>
      <c r="Y496" s="622"/>
      <c r="Z496" s="622"/>
    </row>
    <row r="497" spans="1:26" ht="22.5" customHeight="1" outlineLevel="1" x14ac:dyDescent="0.3">
      <c r="A497" s="414"/>
      <c r="B497" s="38"/>
      <c r="C497" s="663"/>
      <c r="D497" s="663"/>
      <c r="E497" s="663"/>
      <c r="F497" s="623"/>
      <c r="G497" s="289" t="s">
        <v>167</v>
      </c>
      <c r="H497" s="289" t="s">
        <v>167</v>
      </c>
      <c r="I497" s="622"/>
      <c r="J497" s="289" t="s">
        <v>167</v>
      </c>
      <c r="K497" s="289" t="str">
        <f>IF(INDEX('Reference Data'!$G$5:$G$18,MATCH('Reference Data'!$C$4,'Reference Data'!$F$5:$F$21,0),1)&gt;=K$22,"Actual","Forecast")</f>
        <v>Actual</v>
      </c>
      <c r="L497" s="622"/>
      <c r="M497" s="289" t="str">
        <f>IF(INDEX('Reference Data'!$G$5:$G$18,MATCH('Reference Data'!$C$4,'Reference Data'!$F$5:$F$21,0),1)&gt;=M$22,"Actual","Forecast")</f>
        <v>Actual</v>
      </c>
      <c r="N497" s="289" t="str">
        <f>IF(INDEX('Reference Data'!$G$5:$G$18,MATCH('Reference Data'!$C$4,'Reference Data'!$F$5:$F$21,0),1)&gt;=N$22,"Actual","Forecast")</f>
        <v>Actual</v>
      </c>
      <c r="O497" s="622"/>
      <c r="P497" s="289" t="str">
        <f>IF(INDEX('Reference Data'!$G$5:$G$18,MATCH('Reference Data'!$C$4,'Reference Data'!$F$5:$F$21,0),1)&gt;=P$22,"Actual","Forecast")</f>
        <v>Actual</v>
      </c>
      <c r="Q497" s="289" t="str">
        <f>IF(INDEX('Reference Data'!$G$5:$G$18,MATCH('Reference Data'!$C$4,'Reference Data'!$F$5:$F$21,0),1)&gt;=Q$22,"Actual","Forecast")</f>
        <v>Forecast</v>
      </c>
      <c r="R497" s="622"/>
      <c r="S497" s="289" t="str">
        <f>IF(INDEX('Reference Data'!$G$5:$G$18,MATCH('Reference Data'!$C$4,'Reference Data'!$F$5:$F$21,0),1)&gt;=S$22,"Actual","Forecast")</f>
        <v>Forecast</v>
      </c>
      <c r="T497" s="289" t="str">
        <f>IF(INDEX('Reference Data'!$G$5:$G$18,MATCH('Reference Data'!$C$4,'Reference Data'!$F$5:$F$21,0),1)&gt;=T$22,"Actual","Forecast")</f>
        <v>Forecast</v>
      </c>
      <c r="U497" s="622"/>
      <c r="V497" s="289" t="str">
        <f>IF(INDEX('Reference Data'!$G$5:$G$18,MATCH('Reference Data'!$C$4,'Reference Data'!$F$5:$F$21,0),1)&gt;=V$22,"Actual","Forecast")</f>
        <v>Forecast</v>
      </c>
      <c r="W497" s="289" t="str">
        <f>IF(INDEX('Reference Data'!$G$5:$G$18,MATCH('Reference Data'!$C$4,'Reference Data'!$F$5:$F$21,0),1)&gt;=W$22,"Actual","Forecast")</f>
        <v>Forecast</v>
      </c>
      <c r="X497" s="622"/>
      <c r="Y497" s="622"/>
      <c r="Z497" s="622"/>
    </row>
    <row r="498" spans="1:26" ht="15.5" outlineLevel="1" x14ac:dyDescent="0.3">
      <c r="A498" s="414"/>
      <c r="B498" s="38">
        <f>IF(C498="",IF((Z498=0),0,1),IF(AND((COUNTBLANK(D498:E498))=0,Z498&gt;0), 0,1))</f>
        <v>0</v>
      </c>
      <c r="C498" s="393"/>
      <c r="D498" s="393"/>
      <c r="E498" s="394"/>
      <c r="F498" s="401"/>
      <c r="G498" s="396"/>
      <c r="H498" s="396"/>
      <c r="I498" s="310">
        <f>SUM(G498:H498)</f>
        <v>0</v>
      </c>
      <c r="J498" s="396"/>
      <c r="K498" s="396"/>
      <c r="L498" s="310">
        <f>SUM(J498:K498)</f>
        <v>0</v>
      </c>
      <c r="M498" s="396"/>
      <c r="N498" s="396"/>
      <c r="O498" s="310">
        <f>SUM(M498:N498)</f>
        <v>0</v>
      </c>
      <c r="P498" s="396"/>
      <c r="Q498" s="399"/>
      <c r="R498" s="310">
        <f>SUM(P498:Q498)</f>
        <v>0</v>
      </c>
      <c r="S498" s="396"/>
      <c r="T498" s="396"/>
      <c r="U498" s="310">
        <f>SUM(S498:T498)</f>
        <v>0</v>
      </c>
      <c r="V498" s="396"/>
      <c r="W498" s="396"/>
      <c r="X498" s="310">
        <f>SUM(V498:W498)</f>
        <v>0</v>
      </c>
      <c r="Y498" s="401"/>
      <c r="Z498" s="416">
        <f>SUM(O498,L498,I498,F498,R498,U498,X498,Y498)</f>
        <v>0</v>
      </c>
    </row>
    <row r="499" spans="1:26" ht="15.5" outlineLevel="1" x14ac:dyDescent="0.3">
      <c r="A499" s="414"/>
      <c r="B499" s="38">
        <f>IF(C499="",IF((Z499=0),0,1),IF(AND((COUNTBLANK(D499:E499))=0,Z499&gt;0), 0,1))</f>
        <v>0</v>
      </c>
      <c r="C499" s="311"/>
      <c r="D499" s="311"/>
      <c r="E499" s="395"/>
      <c r="F499" s="402"/>
      <c r="G499" s="397"/>
      <c r="H499" s="397"/>
      <c r="I499" s="398">
        <f>SUM(G499:H499)</f>
        <v>0</v>
      </c>
      <c r="J499" s="397"/>
      <c r="K499" s="397"/>
      <c r="L499" s="398">
        <f>SUM(J499:K499)</f>
        <v>0</v>
      </c>
      <c r="M499" s="397"/>
      <c r="N499" s="397"/>
      <c r="O499" s="398">
        <f>SUM(M499:N499)</f>
        <v>0</v>
      </c>
      <c r="P499" s="397"/>
      <c r="Q499" s="400"/>
      <c r="R499" s="398">
        <f>SUM(P499:Q499)</f>
        <v>0</v>
      </c>
      <c r="S499" s="397"/>
      <c r="T499" s="397"/>
      <c r="U499" s="398">
        <f>SUM(S499:T499)</f>
        <v>0</v>
      </c>
      <c r="V499" s="397"/>
      <c r="W499" s="397"/>
      <c r="X499" s="398">
        <f>SUM(V499:W499)</f>
        <v>0</v>
      </c>
      <c r="Y499" s="402"/>
      <c r="Z499" s="409">
        <f>SUM(O499,L499,I499,F499,R499,U499,X499,Y499)</f>
        <v>0</v>
      </c>
    </row>
    <row r="500" spans="1:26" ht="15.5" outlineLevel="1" x14ac:dyDescent="0.3">
      <c r="A500" s="414"/>
      <c r="B500" s="38">
        <f>IF(C500="",IF((Z500=0),0,1),IF(AND((COUNTBLANK(D500:E500))=0,Z500&gt;0), 0,1))</f>
        <v>0</v>
      </c>
      <c r="C500" s="311"/>
      <c r="D500" s="311"/>
      <c r="E500" s="395"/>
      <c r="F500" s="402"/>
      <c r="G500" s="397"/>
      <c r="H500" s="397"/>
      <c r="I500" s="398">
        <f>SUM(G500:H500)</f>
        <v>0</v>
      </c>
      <c r="J500" s="397"/>
      <c r="K500" s="397"/>
      <c r="L500" s="398">
        <f>SUM(J500:K500)</f>
        <v>0</v>
      </c>
      <c r="M500" s="397"/>
      <c r="N500" s="397"/>
      <c r="O500" s="398">
        <f>SUM(M500:N500)</f>
        <v>0</v>
      </c>
      <c r="P500" s="397"/>
      <c r="Q500" s="400"/>
      <c r="R500" s="398">
        <f>SUM(P500:Q500)</f>
        <v>0</v>
      </c>
      <c r="S500" s="397"/>
      <c r="T500" s="397"/>
      <c r="U500" s="398">
        <f>SUM(S500:T500)</f>
        <v>0</v>
      </c>
      <c r="V500" s="397"/>
      <c r="W500" s="397"/>
      <c r="X500" s="398">
        <f>SUM(V500:W500)</f>
        <v>0</v>
      </c>
      <c r="Y500" s="402"/>
      <c r="Z500" s="409">
        <f>SUM(O500,L500,I500,F500,R500,U500,X500,Y500)</f>
        <v>0</v>
      </c>
    </row>
    <row r="501" spans="1:26" ht="15.5" outlineLevel="1" x14ac:dyDescent="0.3">
      <c r="A501" s="414"/>
      <c r="B501" s="38">
        <f>IF(C501="",IF((Z501=0),0,1),IF(AND((COUNTBLANK(D501:E501))=0,Z501&gt;0), 0,1))</f>
        <v>0</v>
      </c>
      <c r="C501" s="311"/>
      <c r="D501" s="311"/>
      <c r="E501" s="395"/>
      <c r="F501" s="402"/>
      <c r="G501" s="397"/>
      <c r="H501" s="397"/>
      <c r="I501" s="398">
        <f>SUM(G501:H501)</f>
        <v>0</v>
      </c>
      <c r="J501" s="397"/>
      <c r="K501" s="397"/>
      <c r="L501" s="398">
        <f>SUM(J501:K501)</f>
        <v>0</v>
      </c>
      <c r="M501" s="397"/>
      <c r="N501" s="397"/>
      <c r="O501" s="398">
        <f>SUM(M501:N501)</f>
        <v>0</v>
      </c>
      <c r="P501" s="397"/>
      <c r="Q501" s="400"/>
      <c r="R501" s="398">
        <f>SUM(P501:Q501)</f>
        <v>0</v>
      </c>
      <c r="S501" s="397"/>
      <c r="T501" s="397"/>
      <c r="U501" s="398">
        <f>SUM(S501:T501)</f>
        <v>0</v>
      </c>
      <c r="V501" s="397"/>
      <c r="W501" s="397"/>
      <c r="X501" s="398">
        <f>SUM(V501:W501)</f>
        <v>0</v>
      </c>
      <c r="Y501" s="402"/>
      <c r="Z501" s="409">
        <f>SUM(O501,L501,I501,F501,R501,U501,X501,Y501)</f>
        <v>0</v>
      </c>
    </row>
    <row r="502" spans="1:26" ht="16" outlineLevel="1" thickBot="1" x14ac:dyDescent="0.35">
      <c r="A502" s="414"/>
      <c r="B502" s="38">
        <f>IF(C502="",IF((Z502=0),0,1),IF(AND((COUNTBLANK(D502:E502))=0,Z502&gt;0), 0,1))</f>
        <v>0</v>
      </c>
      <c r="C502" s="403"/>
      <c r="D502" s="403"/>
      <c r="E502" s="404"/>
      <c r="F502" s="408"/>
      <c r="G502" s="405"/>
      <c r="H502" s="405"/>
      <c r="I502" s="406">
        <f>SUM(G502:H502)</f>
        <v>0</v>
      </c>
      <c r="J502" s="405"/>
      <c r="K502" s="405"/>
      <c r="L502" s="406">
        <f>SUM(J502:K502)</f>
        <v>0</v>
      </c>
      <c r="M502" s="405"/>
      <c r="N502" s="405"/>
      <c r="O502" s="406">
        <f>SUM(M502:N502)</f>
        <v>0</v>
      </c>
      <c r="P502" s="405"/>
      <c r="Q502" s="407"/>
      <c r="R502" s="406">
        <f>SUM(P502:Q502)</f>
        <v>0</v>
      </c>
      <c r="S502" s="405"/>
      <c r="T502" s="405"/>
      <c r="U502" s="406">
        <f>SUM(S502:T502)</f>
        <v>0</v>
      </c>
      <c r="V502" s="405"/>
      <c r="W502" s="405"/>
      <c r="X502" s="406">
        <f>SUM(V502:W502)</f>
        <v>0</v>
      </c>
      <c r="Y502" s="408"/>
      <c r="Z502" s="417">
        <f>SUM(O502,L502,I502,F502,R502,U502,X502,Y502)</f>
        <v>0</v>
      </c>
    </row>
    <row r="503" spans="1:26" ht="16" outlineLevel="1" thickBot="1" x14ac:dyDescent="0.35">
      <c r="A503" s="414"/>
      <c r="B503" s="46"/>
      <c r="C503" s="642" t="s">
        <v>184</v>
      </c>
      <c r="D503" s="643"/>
      <c r="E503" s="651"/>
      <c r="F503" s="312">
        <f t="shared" ref="F503:Z503" si="74">SUM(F498:F502)</f>
        <v>0</v>
      </c>
      <c r="G503" s="312">
        <f t="shared" si="74"/>
        <v>0</v>
      </c>
      <c r="H503" s="312">
        <f t="shared" si="74"/>
        <v>0</v>
      </c>
      <c r="I503" s="312">
        <f t="shared" si="74"/>
        <v>0</v>
      </c>
      <c r="J503" s="312">
        <f t="shared" si="74"/>
        <v>0</v>
      </c>
      <c r="K503" s="312">
        <f t="shared" si="74"/>
        <v>0</v>
      </c>
      <c r="L503" s="312">
        <f t="shared" si="74"/>
        <v>0</v>
      </c>
      <c r="M503" s="312">
        <f t="shared" si="74"/>
        <v>0</v>
      </c>
      <c r="N503" s="312">
        <f t="shared" si="74"/>
        <v>0</v>
      </c>
      <c r="O503" s="312">
        <f t="shared" si="74"/>
        <v>0</v>
      </c>
      <c r="P503" s="312">
        <f t="shared" si="74"/>
        <v>0</v>
      </c>
      <c r="Q503" s="312">
        <f t="shared" si="74"/>
        <v>0</v>
      </c>
      <c r="R503" s="312">
        <f t="shared" si="74"/>
        <v>0</v>
      </c>
      <c r="S503" s="312">
        <f t="shared" si="74"/>
        <v>0</v>
      </c>
      <c r="T503" s="312">
        <f t="shared" si="74"/>
        <v>0</v>
      </c>
      <c r="U503" s="312">
        <f t="shared" si="74"/>
        <v>0</v>
      </c>
      <c r="V503" s="312">
        <f t="shared" si="74"/>
        <v>0</v>
      </c>
      <c r="W503" s="312">
        <f t="shared" si="74"/>
        <v>0</v>
      </c>
      <c r="X503" s="312">
        <f t="shared" si="74"/>
        <v>0</v>
      </c>
      <c r="Y503" s="312">
        <f t="shared" si="74"/>
        <v>0</v>
      </c>
      <c r="Z503" s="312">
        <f t="shared" si="74"/>
        <v>0</v>
      </c>
    </row>
    <row r="504" spans="1:26" ht="13.5" outlineLevel="1" thickBot="1" x14ac:dyDescent="0.35"/>
    <row r="505" spans="1:26" ht="31.4" customHeight="1" outlineLevel="1" x14ac:dyDescent="0.3">
      <c r="B505" s="80">
        <f>COUNTIF(E498:E502,"Yes")</f>
        <v>0</v>
      </c>
      <c r="C505" s="652" t="s">
        <v>185</v>
      </c>
      <c r="D505" s="653"/>
      <c r="E505" s="654"/>
      <c r="G505" s="215"/>
      <c r="H505" s="215"/>
      <c r="I505" s="215"/>
      <c r="J505" s="215"/>
      <c r="K505" s="215"/>
      <c r="L505" s="215"/>
    </row>
    <row r="506" spans="1:26" ht="86.25" customHeight="1" outlineLevel="1" x14ac:dyDescent="0.3">
      <c r="B506" s="46"/>
      <c r="C506" s="655" t="s">
        <v>186</v>
      </c>
      <c r="D506" s="656"/>
      <c r="E506" s="657"/>
      <c r="G506" s="258"/>
      <c r="H506" s="258"/>
      <c r="I506" s="258"/>
      <c r="J506" s="258"/>
      <c r="K506" s="258"/>
      <c r="L506" s="258"/>
    </row>
    <row r="507" spans="1:26" ht="76.5" customHeight="1" outlineLevel="1" thickBot="1" x14ac:dyDescent="0.35">
      <c r="B507" s="59"/>
      <c r="C507" s="665"/>
      <c r="D507" s="666"/>
      <c r="E507" s="667"/>
      <c r="G507" s="259"/>
      <c r="H507" s="259"/>
      <c r="I507" s="259"/>
      <c r="J507" s="259"/>
      <c r="K507" s="259"/>
      <c r="L507" s="259"/>
    </row>
    <row r="509" spans="1:26" customFormat="1" ht="85" customHeight="1" x14ac:dyDescent="0.35">
      <c r="A509" s="414" t="s">
        <v>187</v>
      </c>
      <c r="B509" s="60"/>
      <c r="C509" s="633" t="str">
        <f>CONCATENATE("Project 18: ",'2 - Project Admin'!E44)</f>
        <v xml:space="preserve">Project 18: </v>
      </c>
      <c r="D509" s="634"/>
      <c r="E509" s="634"/>
      <c r="F509" s="634"/>
      <c r="G509" s="634"/>
      <c r="H509" s="634"/>
      <c r="I509" s="634"/>
      <c r="J509" s="634"/>
      <c r="K509" s="634"/>
      <c r="L509" s="634"/>
      <c r="M509" s="634"/>
      <c r="N509" s="634"/>
      <c r="O509" s="634"/>
      <c r="P509" s="634"/>
      <c r="Q509" s="634"/>
      <c r="R509" s="634"/>
      <c r="S509" s="634"/>
      <c r="T509" s="634"/>
      <c r="U509" s="634"/>
      <c r="V509" s="634"/>
      <c r="W509" s="634"/>
      <c r="X509" s="634"/>
      <c r="Y509" s="634"/>
      <c r="Z509" s="635"/>
    </row>
    <row r="510" spans="1:26" customFormat="1" ht="15" customHeight="1" thickBot="1" x14ac:dyDescent="0.4">
      <c r="A510" s="18"/>
      <c r="B510" s="1"/>
      <c r="C510" s="6"/>
      <c r="D510" s="7"/>
      <c r="E510" s="8"/>
      <c r="F510" s="8"/>
      <c r="G510" s="8"/>
      <c r="S510" s="18"/>
    </row>
    <row r="511" spans="1:26" s="24" customFormat="1" ht="21" customHeight="1" outlineLevel="1" x14ac:dyDescent="0.35">
      <c r="A511" s="414"/>
      <c r="B511" s="46"/>
      <c r="C511" s="671" t="s">
        <v>171</v>
      </c>
      <c r="D511" s="672"/>
      <c r="E511" s="673"/>
      <c r="F511" s="621" t="s">
        <v>155</v>
      </c>
      <c r="G511" s="658" t="s">
        <v>156</v>
      </c>
      <c r="H511" s="659"/>
      <c r="I511" s="660"/>
      <c r="J511" s="658" t="s">
        <v>157</v>
      </c>
      <c r="K511" s="659"/>
      <c r="L511" s="660"/>
      <c r="M511" s="658" t="s">
        <v>158</v>
      </c>
      <c r="N511" s="659"/>
      <c r="O511" s="660"/>
      <c r="P511" s="658" t="s">
        <v>159</v>
      </c>
      <c r="Q511" s="659"/>
      <c r="R511" s="660"/>
      <c r="S511" s="658" t="s">
        <v>160</v>
      </c>
      <c r="T511" s="659"/>
      <c r="U511" s="660"/>
      <c r="V511" s="658" t="s">
        <v>161</v>
      </c>
      <c r="W511" s="659"/>
      <c r="X511" s="660"/>
      <c r="Y511" s="621" t="s">
        <v>172</v>
      </c>
      <c r="Z511" s="621" t="s">
        <v>163</v>
      </c>
    </row>
    <row r="512" spans="1:26" s="24" customFormat="1" ht="22.5" customHeight="1" outlineLevel="1" thickBot="1" x14ac:dyDescent="0.4">
      <c r="A512" s="414"/>
      <c r="B512" s="46"/>
      <c r="C512" s="674"/>
      <c r="D512" s="675"/>
      <c r="E512" s="676"/>
      <c r="F512" s="622"/>
      <c r="G512" s="195" t="s">
        <v>164</v>
      </c>
      <c r="H512" s="196" t="s">
        <v>165</v>
      </c>
      <c r="I512" s="664" t="s">
        <v>166</v>
      </c>
      <c r="J512" s="195" t="s">
        <v>164</v>
      </c>
      <c r="K512" s="196" t="s">
        <v>165</v>
      </c>
      <c r="L512" s="664" t="s">
        <v>166</v>
      </c>
      <c r="M512" s="195" t="s">
        <v>164</v>
      </c>
      <c r="N512" s="196" t="s">
        <v>165</v>
      </c>
      <c r="O512" s="664" t="s">
        <v>166</v>
      </c>
      <c r="P512" s="195" t="s">
        <v>164</v>
      </c>
      <c r="Q512" s="196" t="s">
        <v>165</v>
      </c>
      <c r="R512" s="664" t="s">
        <v>166</v>
      </c>
      <c r="S512" s="195" t="s">
        <v>164</v>
      </c>
      <c r="T512" s="196" t="s">
        <v>165</v>
      </c>
      <c r="U512" s="664" t="s">
        <v>166</v>
      </c>
      <c r="V512" s="195" t="s">
        <v>164</v>
      </c>
      <c r="W512" s="196" t="s">
        <v>165</v>
      </c>
      <c r="X512" s="664" t="s">
        <v>166</v>
      </c>
      <c r="Y512" s="622"/>
      <c r="Z512" s="622"/>
    </row>
    <row r="513" spans="1:26" s="24" customFormat="1" ht="20.25" customHeight="1" outlineLevel="1" thickBot="1" x14ac:dyDescent="0.4">
      <c r="A513" s="414"/>
      <c r="B513" s="46"/>
      <c r="C513" s="674"/>
      <c r="D513" s="675"/>
      <c r="E513" s="676"/>
      <c r="F513" s="623"/>
      <c r="G513" s="289" t="s">
        <v>167</v>
      </c>
      <c r="H513" s="289" t="s">
        <v>167</v>
      </c>
      <c r="I513" s="622"/>
      <c r="J513" s="289" t="s">
        <v>167</v>
      </c>
      <c r="K513" s="289" t="str">
        <f>IF(INDEX('Reference Data'!$G$5:$G$18,MATCH('Reference Data'!$C$4,'Reference Data'!$F$5:$F$21,0),1)&gt;=K$22,"Actual","Forecast")</f>
        <v>Actual</v>
      </c>
      <c r="L513" s="622"/>
      <c r="M513" s="289" t="str">
        <f>IF(INDEX('Reference Data'!$G$5:$G$18,MATCH('Reference Data'!$C$4,'Reference Data'!$F$5:$F$21,0),1)&gt;=M$22,"Actual","Forecast")</f>
        <v>Actual</v>
      </c>
      <c r="N513" s="289" t="str">
        <f>IF(INDEX('Reference Data'!$G$5:$G$18,MATCH('Reference Data'!$C$4,'Reference Data'!$F$5:$F$21,0),1)&gt;=N$22,"Actual","Forecast")</f>
        <v>Actual</v>
      </c>
      <c r="O513" s="622"/>
      <c r="P513" s="289" t="str">
        <f>IF(INDEX('Reference Data'!$G$5:$G$18,MATCH('Reference Data'!$C$4,'Reference Data'!$F$5:$F$21,0),1)&gt;=P$22,"Actual","Forecast")</f>
        <v>Actual</v>
      </c>
      <c r="Q513" s="289" t="str">
        <f>IF(INDEX('Reference Data'!$G$5:$G$18,MATCH('Reference Data'!$C$4,'Reference Data'!$F$5:$F$21,0),1)&gt;=Q$22,"Actual","Forecast")</f>
        <v>Forecast</v>
      </c>
      <c r="R513" s="622"/>
      <c r="S513" s="289" t="str">
        <f>IF(INDEX('Reference Data'!$G$5:$G$18,MATCH('Reference Data'!$C$4,'Reference Data'!$F$5:$F$21,0),1)&gt;=S$22,"Actual","Forecast")</f>
        <v>Forecast</v>
      </c>
      <c r="T513" s="289" t="str">
        <f>IF(INDEX('Reference Data'!$G$5:$G$18,MATCH('Reference Data'!$C$4,'Reference Data'!$F$5:$F$21,0),1)&gt;=T$22,"Actual","Forecast")</f>
        <v>Forecast</v>
      </c>
      <c r="U513" s="622"/>
      <c r="V513" s="289" t="str">
        <f>IF(INDEX('Reference Data'!$G$5:$G$18,MATCH('Reference Data'!$C$4,'Reference Data'!$F$5:$F$21,0),1)&gt;=V$22,"Actual","Forecast")</f>
        <v>Forecast</v>
      </c>
      <c r="W513" s="289" t="str">
        <f>IF(INDEX('Reference Data'!$G$5:$G$18,MATCH('Reference Data'!$C$4,'Reference Data'!$F$5:$F$21,0),1)&gt;=W$22,"Actual","Forecast")</f>
        <v>Forecast</v>
      </c>
      <c r="X513" s="622"/>
      <c r="Y513" s="622"/>
      <c r="Z513" s="622"/>
    </row>
    <row r="514" spans="1:26" ht="14.9" customHeight="1" outlineLevel="1" x14ac:dyDescent="0.3">
      <c r="A514" s="414"/>
      <c r="B514" s="77"/>
      <c r="C514" s="627" t="s">
        <v>173</v>
      </c>
      <c r="D514" s="628"/>
      <c r="E514" s="629"/>
      <c r="F514" s="420"/>
      <c r="G514" s="384"/>
      <c r="H514" s="384"/>
      <c r="I514" s="372">
        <f>SUM(G514:H514)</f>
        <v>0</v>
      </c>
      <c r="J514" s="384"/>
      <c r="K514" s="384"/>
      <c r="L514" s="372">
        <f>SUM(J514:K514)</f>
        <v>0</v>
      </c>
      <c r="M514" s="384"/>
      <c r="N514" s="384"/>
      <c r="O514" s="372">
        <f>SUM(M514:N514)</f>
        <v>0</v>
      </c>
      <c r="P514" s="384"/>
      <c r="Q514" s="387"/>
      <c r="R514" s="372">
        <f>SUM(P514:Q514)</f>
        <v>0</v>
      </c>
      <c r="S514" s="384"/>
      <c r="T514" s="384"/>
      <c r="U514" s="372">
        <f>SUM(S514:T514)</f>
        <v>0</v>
      </c>
      <c r="V514" s="384"/>
      <c r="W514" s="384"/>
      <c r="X514" s="372">
        <f>SUM(V514:W514)</f>
        <v>0</v>
      </c>
      <c r="Y514" s="420"/>
      <c r="Z514" s="415">
        <f>SUM(O514,L514,I514,F514)+R514+U514+X514+Y514</f>
        <v>0</v>
      </c>
    </row>
    <row r="515" spans="1:26" ht="15.75" customHeight="1" outlineLevel="1" x14ac:dyDescent="0.3">
      <c r="A515" s="414"/>
      <c r="B515" s="77"/>
      <c r="C515" s="624" t="s">
        <v>174</v>
      </c>
      <c r="D515" s="625"/>
      <c r="E515" s="626"/>
      <c r="F515" s="422"/>
      <c r="G515" s="385"/>
      <c r="H515" s="385"/>
      <c r="I515" s="373">
        <f>SUM(G515:H515)</f>
        <v>0</v>
      </c>
      <c r="J515" s="385"/>
      <c r="K515" s="385"/>
      <c r="L515" s="373">
        <f>SUM(J515:K515)</f>
        <v>0</v>
      </c>
      <c r="M515" s="385"/>
      <c r="N515" s="385"/>
      <c r="O515" s="373">
        <f>SUM(M515:N515)</f>
        <v>0</v>
      </c>
      <c r="P515" s="385"/>
      <c r="Q515" s="388"/>
      <c r="R515" s="373">
        <f>SUM(P515:Q515)</f>
        <v>0</v>
      </c>
      <c r="S515" s="385"/>
      <c r="T515" s="385"/>
      <c r="U515" s="373">
        <f>SUM(S515:T515)</f>
        <v>0</v>
      </c>
      <c r="V515" s="385"/>
      <c r="W515" s="385"/>
      <c r="X515" s="373">
        <f>SUM(V515:W515)</f>
        <v>0</v>
      </c>
      <c r="Y515" s="422"/>
      <c r="Z515" s="377">
        <f>SUM(O515,L515,I515,F515)+R515+U515+X515+Y515</f>
        <v>0</v>
      </c>
    </row>
    <row r="516" spans="1:26" ht="15.75" customHeight="1" outlineLevel="1" x14ac:dyDescent="0.3">
      <c r="A516" s="414"/>
      <c r="B516" s="46"/>
      <c r="C516" s="630" t="s">
        <v>175</v>
      </c>
      <c r="D516" s="631"/>
      <c r="E516" s="632"/>
      <c r="F516" s="422"/>
      <c r="G516" s="385"/>
      <c r="H516" s="385"/>
      <c r="I516" s="373">
        <f>SUM(G516:H516)</f>
        <v>0</v>
      </c>
      <c r="J516" s="385"/>
      <c r="K516" s="385"/>
      <c r="L516" s="373">
        <f>SUM(J516:K516)</f>
        <v>0</v>
      </c>
      <c r="M516" s="385"/>
      <c r="N516" s="385"/>
      <c r="O516" s="373">
        <f>SUM(M516:N516)</f>
        <v>0</v>
      </c>
      <c r="P516" s="385"/>
      <c r="Q516" s="388"/>
      <c r="R516" s="373">
        <f>SUM(P516:Q516)</f>
        <v>0</v>
      </c>
      <c r="S516" s="385"/>
      <c r="T516" s="385"/>
      <c r="U516" s="373">
        <f>SUM(S516:T516)</f>
        <v>0</v>
      </c>
      <c r="V516" s="385"/>
      <c r="W516" s="385"/>
      <c r="X516" s="373">
        <f>SUM(V516:W516)</f>
        <v>0</v>
      </c>
      <c r="Y516" s="422"/>
      <c r="Z516" s="377">
        <f>SUM(O516,L516,I516,F516)+R516+U516+X516+Y516</f>
        <v>0</v>
      </c>
    </row>
    <row r="517" spans="1:26" ht="15.75" customHeight="1" outlineLevel="1" x14ac:dyDescent="0.3">
      <c r="A517" s="414"/>
      <c r="B517" s="46"/>
      <c r="C517" s="639" t="s">
        <v>176</v>
      </c>
      <c r="D517" s="640"/>
      <c r="E517" s="641"/>
      <c r="F517" s="386">
        <f t="shared" ref="F517:Z517" si="75">F514+F515</f>
        <v>0</v>
      </c>
      <c r="G517" s="386">
        <f t="shared" si="75"/>
        <v>0</v>
      </c>
      <c r="H517" s="386">
        <f t="shared" si="75"/>
        <v>0</v>
      </c>
      <c r="I517" s="386">
        <f t="shared" si="75"/>
        <v>0</v>
      </c>
      <c r="J517" s="386">
        <f t="shared" si="75"/>
        <v>0</v>
      </c>
      <c r="K517" s="386">
        <f t="shared" si="75"/>
        <v>0</v>
      </c>
      <c r="L517" s="386">
        <f t="shared" si="75"/>
        <v>0</v>
      </c>
      <c r="M517" s="386">
        <f t="shared" si="75"/>
        <v>0</v>
      </c>
      <c r="N517" s="386">
        <f t="shared" si="75"/>
        <v>0</v>
      </c>
      <c r="O517" s="386">
        <f t="shared" si="75"/>
        <v>0</v>
      </c>
      <c r="P517" s="386">
        <f t="shared" si="75"/>
        <v>0</v>
      </c>
      <c r="Q517" s="389">
        <f t="shared" si="75"/>
        <v>0</v>
      </c>
      <c r="R517" s="386">
        <f t="shared" si="75"/>
        <v>0</v>
      </c>
      <c r="S517" s="386">
        <f t="shared" si="75"/>
        <v>0</v>
      </c>
      <c r="T517" s="386">
        <f t="shared" si="75"/>
        <v>0</v>
      </c>
      <c r="U517" s="386">
        <f t="shared" si="75"/>
        <v>0</v>
      </c>
      <c r="V517" s="386">
        <f t="shared" si="75"/>
        <v>0</v>
      </c>
      <c r="W517" s="386">
        <f t="shared" si="75"/>
        <v>0</v>
      </c>
      <c r="X517" s="386">
        <f t="shared" si="75"/>
        <v>0</v>
      </c>
      <c r="Y517" s="386">
        <f t="shared" si="75"/>
        <v>0</v>
      </c>
      <c r="Z517" s="377">
        <f t="shared" si="75"/>
        <v>0</v>
      </c>
    </row>
    <row r="518" spans="1:26" ht="15.75" customHeight="1" outlineLevel="1" x14ac:dyDescent="0.3">
      <c r="A518" s="414"/>
      <c r="B518" s="46"/>
      <c r="C518" s="636" t="s">
        <v>177</v>
      </c>
      <c r="D518" s="637"/>
      <c r="E518" s="638"/>
      <c r="F518" s="422"/>
      <c r="G518" s="385"/>
      <c r="H518" s="385"/>
      <c r="I518" s="373">
        <f>SUM(G518:H518)</f>
        <v>0</v>
      </c>
      <c r="J518" s="385"/>
      <c r="K518" s="385"/>
      <c r="L518" s="373">
        <f>SUM(J518:K518)</f>
        <v>0</v>
      </c>
      <c r="M518" s="385"/>
      <c r="N518" s="385"/>
      <c r="O518" s="373">
        <f>SUM(M518:N518)</f>
        <v>0</v>
      </c>
      <c r="P518" s="385"/>
      <c r="Q518" s="388"/>
      <c r="R518" s="373">
        <f>SUM(P518:Q518)</f>
        <v>0</v>
      </c>
      <c r="S518" s="385"/>
      <c r="T518" s="385"/>
      <c r="U518" s="373">
        <f>SUM(S518:T518)</f>
        <v>0</v>
      </c>
      <c r="V518" s="385"/>
      <c r="W518" s="385"/>
      <c r="X518" s="373">
        <f>SUM(V518:W518)</f>
        <v>0</v>
      </c>
      <c r="Y518" s="422"/>
      <c r="Z518" s="377">
        <f>SUM(O518,L518,I518,F518)+R518+U518+X518+Y518</f>
        <v>0</v>
      </c>
    </row>
    <row r="519" spans="1:26" ht="15.75" customHeight="1" outlineLevel="1" x14ac:dyDescent="0.3">
      <c r="A519" s="414"/>
      <c r="B519" s="46"/>
      <c r="C519" s="630" t="s">
        <v>178</v>
      </c>
      <c r="D519" s="631"/>
      <c r="E519" s="632"/>
      <c r="F519" s="422"/>
      <c r="G519" s="385"/>
      <c r="H519" s="385"/>
      <c r="I519" s="373">
        <f>SUM(G519:H519)</f>
        <v>0</v>
      </c>
      <c r="J519" s="385"/>
      <c r="K519" s="385"/>
      <c r="L519" s="373">
        <f>SUM(J519:K519)</f>
        <v>0</v>
      </c>
      <c r="M519" s="385"/>
      <c r="N519" s="385"/>
      <c r="O519" s="373">
        <f>SUM(M519:N519)</f>
        <v>0</v>
      </c>
      <c r="P519" s="385"/>
      <c r="Q519" s="388"/>
      <c r="R519" s="373">
        <f>SUM(P519:Q519)</f>
        <v>0</v>
      </c>
      <c r="S519" s="385"/>
      <c r="T519" s="385"/>
      <c r="U519" s="373">
        <f>SUM(S519:T519)</f>
        <v>0</v>
      </c>
      <c r="V519" s="385"/>
      <c r="W519" s="385"/>
      <c r="X519" s="373">
        <f>SUM(V519:W519)</f>
        <v>0</v>
      </c>
      <c r="Y519" s="422"/>
      <c r="Z519" s="377">
        <f>SUM(O519,L519,I519,F519)+R519+U519+X519+Y519</f>
        <v>0</v>
      </c>
    </row>
    <row r="520" spans="1:26" ht="15.75" customHeight="1" outlineLevel="1" thickBot="1" x14ac:dyDescent="0.35">
      <c r="A520" s="414"/>
      <c r="B520" s="46"/>
      <c r="C520" s="645" t="s">
        <v>179</v>
      </c>
      <c r="D520" s="646"/>
      <c r="E520" s="647"/>
      <c r="F520" s="390">
        <f t="shared" ref="F520:Y520" si="76">F518</f>
        <v>0</v>
      </c>
      <c r="G520" s="390">
        <f t="shared" si="76"/>
        <v>0</v>
      </c>
      <c r="H520" s="390">
        <f t="shared" si="76"/>
        <v>0</v>
      </c>
      <c r="I520" s="390">
        <f t="shared" si="76"/>
        <v>0</v>
      </c>
      <c r="J520" s="390">
        <f t="shared" si="76"/>
        <v>0</v>
      </c>
      <c r="K520" s="390">
        <f t="shared" si="76"/>
        <v>0</v>
      </c>
      <c r="L520" s="390">
        <f t="shared" si="76"/>
        <v>0</v>
      </c>
      <c r="M520" s="390">
        <f t="shared" si="76"/>
        <v>0</v>
      </c>
      <c r="N520" s="390">
        <f t="shared" si="76"/>
        <v>0</v>
      </c>
      <c r="O520" s="390">
        <f t="shared" si="76"/>
        <v>0</v>
      </c>
      <c r="P520" s="390">
        <f t="shared" si="76"/>
        <v>0</v>
      </c>
      <c r="Q520" s="391">
        <f t="shared" si="76"/>
        <v>0</v>
      </c>
      <c r="R520" s="390">
        <f t="shared" si="76"/>
        <v>0</v>
      </c>
      <c r="S520" s="390">
        <f t="shared" si="76"/>
        <v>0</v>
      </c>
      <c r="T520" s="390">
        <f t="shared" si="76"/>
        <v>0</v>
      </c>
      <c r="U520" s="390">
        <f t="shared" si="76"/>
        <v>0</v>
      </c>
      <c r="V520" s="390">
        <f t="shared" si="76"/>
        <v>0</v>
      </c>
      <c r="W520" s="390">
        <f t="shared" si="76"/>
        <v>0</v>
      </c>
      <c r="X520" s="390">
        <f t="shared" si="76"/>
        <v>0</v>
      </c>
      <c r="Y520" s="390">
        <f t="shared" si="76"/>
        <v>0</v>
      </c>
      <c r="Z520" s="381">
        <f>SUM(O520,L520,I520,F520)+R520+U520+X520+Y520</f>
        <v>0</v>
      </c>
    </row>
    <row r="521" spans="1:26" ht="16" outlineLevel="1" thickBot="1" x14ac:dyDescent="0.35">
      <c r="A521" s="414"/>
      <c r="B521" s="46"/>
      <c r="C521" s="642" t="s">
        <v>163</v>
      </c>
      <c r="D521" s="643"/>
      <c r="E521" s="644"/>
      <c r="F521" s="382">
        <f t="shared" ref="F521:Y521" si="77">F517+F520</f>
        <v>0</v>
      </c>
      <c r="G521" s="382">
        <f t="shared" si="77"/>
        <v>0</v>
      </c>
      <c r="H521" s="382">
        <f t="shared" si="77"/>
        <v>0</v>
      </c>
      <c r="I521" s="382">
        <f t="shared" si="77"/>
        <v>0</v>
      </c>
      <c r="J521" s="382">
        <f t="shared" si="77"/>
        <v>0</v>
      </c>
      <c r="K521" s="382">
        <f t="shared" si="77"/>
        <v>0</v>
      </c>
      <c r="L521" s="382">
        <f t="shared" si="77"/>
        <v>0</v>
      </c>
      <c r="M521" s="382">
        <f t="shared" si="77"/>
        <v>0</v>
      </c>
      <c r="N521" s="382">
        <f t="shared" si="77"/>
        <v>0</v>
      </c>
      <c r="O521" s="382">
        <f t="shared" si="77"/>
        <v>0</v>
      </c>
      <c r="P521" s="382">
        <f t="shared" si="77"/>
        <v>0</v>
      </c>
      <c r="Q521" s="392">
        <f t="shared" si="77"/>
        <v>0</v>
      </c>
      <c r="R521" s="382">
        <f t="shared" si="77"/>
        <v>0</v>
      </c>
      <c r="S521" s="382">
        <f t="shared" si="77"/>
        <v>0</v>
      </c>
      <c r="T521" s="382">
        <f t="shared" si="77"/>
        <v>0</v>
      </c>
      <c r="U521" s="382">
        <f t="shared" si="77"/>
        <v>0</v>
      </c>
      <c r="V521" s="382">
        <f t="shared" si="77"/>
        <v>0</v>
      </c>
      <c r="W521" s="382">
        <f t="shared" si="77"/>
        <v>0</v>
      </c>
      <c r="X521" s="382">
        <f t="shared" si="77"/>
        <v>0</v>
      </c>
      <c r="Y521" s="382">
        <f t="shared" si="77"/>
        <v>0</v>
      </c>
      <c r="Z521" s="323">
        <f>SUM(O521,L521,I521,F521)+R521+U521+X521+Y521</f>
        <v>0</v>
      </c>
    </row>
    <row r="522" spans="1:26" ht="15.75" customHeight="1" outlineLevel="1" thickBot="1" x14ac:dyDescent="0.35">
      <c r="C522" s="21"/>
      <c r="D522" s="21"/>
      <c r="E522" s="21"/>
      <c r="F522" s="23"/>
      <c r="G522" s="22"/>
      <c r="H522" s="22"/>
      <c r="I522" s="26"/>
      <c r="J522" s="22"/>
      <c r="K522" s="22"/>
      <c r="L522" s="23"/>
      <c r="M522" s="22"/>
      <c r="N522" s="22"/>
    </row>
    <row r="523" spans="1:26" ht="21.65" customHeight="1" outlineLevel="1" x14ac:dyDescent="0.3">
      <c r="A523" s="414"/>
      <c r="B523" s="38"/>
      <c r="C523" s="648" t="s">
        <v>180</v>
      </c>
      <c r="D523" s="649"/>
      <c r="E523" s="650"/>
      <c r="F523" s="621" t="s">
        <v>155</v>
      </c>
      <c r="G523" s="658" t="str">
        <f>G511</f>
        <v>Financial Year 2020/21 (£s)</v>
      </c>
      <c r="H523" s="659"/>
      <c r="I523" s="660"/>
      <c r="J523" s="658" t="str">
        <f>J511</f>
        <v>Financial Year 2021/22 (£s)</v>
      </c>
      <c r="K523" s="659"/>
      <c r="L523" s="660"/>
      <c r="M523" s="658" t="str">
        <f>M511</f>
        <v>Financial Year 2022/23 (£s)</v>
      </c>
      <c r="N523" s="659"/>
      <c r="O523" s="660"/>
      <c r="P523" s="658" t="str">
        <f>P511</f>
        <v>Financial Year 2023/24 (£s)</v>
      </c>
      <c r="Q523" s="659"/>
      <c r="R523" s="660"/>
      <c r="S523" s="658" t="str">
        <f>S511</f>
        <v>Financial Year 2024/25 (£s)</v>
      </c>
      <c r="T523" s="659"/>
      <c r="U523" s="661"/>
      <c r="V523" s="658" t="str">
        <f>V511</f>
        <v>Financial Year 2025/26 (£s)</v>
      </c>
      <c r="W523" s="659"/>
      <c r="X523" s="660"/>
      <c r="Y523" s="621" t="s">
        <v>172</v>
      </c>
      <c r="Z523" s="621" t="s">
        <v>163</v>
      </c>
    </row>
    <row r="524" spans="1:26" ht="22.5" customHeight="1" outlineLevel="1" x14ac:dyDescent="0.3">
      <c r="A524" s="414"/>
      <c r="B524" s="38"/>
      <c r="C524" s="662" t="s">
        <v>181</v>
      </c>
      <c r="D524" s="662" t="s">
        <v>188</v>
      </c>
      <c r="E524" s="662" t="s">
        <v>183</v>
      </c>
      <c r="F524" s="622"/>
      <c r="G524" s="195" t="s">
        <v>164</v>
      </c>
      <c r="H524" s="196" t="s">
        <v>165</v>
      </c>
      <c r="I524" s="664" t="s">
        <v>166</v>
      </c>
      <c r="J524" s="195" t="s">
        <v>164</v>
      </c>
      <c r="K524" s="196" t="s">
        <v>165</v>
      </c>
      <c r="L524" s="664" t="s">
        <v>166</v>
      </c>
      <c r="M524" s="195" t="s">
        <v>164</v>
      </c>
      <c r="N524" s="196" t="s">
        <v>165</v>
      </c>
      <c r="O524" s="664" t="s">
        <v>166</v>
      </c>
      <c r="P524" s="195" t="s">
        <v>164</v>
      </c>
      <c r="Q524" s="196" t="s">
        <v>165</v>
      </c>
      <c r="R524" s="664" t="s">
        <v>166</v>
      </c>
      <c r="S524" s="195" t="s">
        <v>164</v>
      </c>
      <c r="T524" s="196" t="s">
        <v>165</v>
      </c>
      <c r="U524" s="664" t="s">
        <v>166</v>
      </c>
      <c r="V524" s="195" t="s">
        <v>164</v>
      </c>
      <c r="W524" s="196" t="s">
        <v>165</v>
      </c>
      <c r="X524" s="664" t="s">
        <v>166</v>
      </c>
      <c r="Y524" s="622"/>
      <c r="Z524" s="622"/>
    </row>
    <row r="525" spans="1:26" ht="22.5" customHeight="1" outlineLevel="1" x14ac:dyDescent="0.3">
      <c r="A525" s="414"/>
      <c r="B525" s="38"/>
      <c r="C525" s="663"/>
      <c r="D525" s="663"/>
      <c r="E525" s="663"/>
      <c r="F525" s="623"/>
      <c r="G525" s="289" t="s">
        <v>167</v>
      </c>
      <c r="H525" s="289" t="s">
        <v>167</v>
      </c>
      <c r="I525" s="622"/>
      <c r="J525" s="289" t="s">
        <v>167</v>
      </c>
      <c r="K525" s="289" t="str">
        <f>IF(INDEX('Reference Data'!$G$5:$G$18,MATCH('Reference Data'!$C$4,'Reference Data'!$F$5:$F$21,0),1)&gt;=K$22,"Actual","Forecast")</f>
        <v>Actual</v>
      </c>
      <c r="L525" s="622"/>
      <c r="M525" s="289" t="str">
        <f>IF(INDEX('Reference Data'!$G$5:$G$18,MATCH('Reference Data'!$C$4,'Reference Data'!$F$5:$F$21,0),1)&gt;=M$22,"Actual","Forecast")</f>
        <v>Actual</v>
      </c>
      <c r="N525" s="289" t="str">
        <f>IF(INDEX('Reference Data'!$G$5:$G$18,MATCH('Reference Data'!$C$4,'Reference Data'!$F$5:$F$21,0),1)&gt;=N$22,"Actual","Forecast")</f>
        <v>Actual</v>
      </c>
      <c r="O525" s="622"/>
      <c r="P525" s="289" t="str">
        <f>IF(INDEX('Reference Data'!$G$5:$G$18,MATCH('Reference Data'!$C$4,'Reference Data'!$F$5:$F$21,0),1)&gt;=P$22,"Actual","Forecast")</f>
        <v>Actual</v>
      </c>
      <c r="Q525" s="289" t="str">
        <f>IF(INDEX('Reference Data'!$G$5:$G$18,MATCH('Reference Data'!$C$4,'Reference Data'!$F$5:$F$21,0),1)&gt;=Q$22,"Actual","Forecast")</f>
        <v>Forecast</v>
      </c>
      <c r="R525" s="622"/>
      <c r="S525" s="289" t="str">
        <f>IF(INDEX('Reference Data'!$G$5:$G$18,MATCH('Reference Data'!$C$4,'Reference Data'!$F$5:$F$21,0),1)&gt;=S$22,"Actual","Forecast")</f>
        <v>Forecast</v>
      </c>
      <c r="T525" s="289" t="str">
        <f>IF(INDEX('Reference Data'!$G$5:$G$18,MATCH('Reference Data'!$C$4,'Reference Data'!$F$5:$F$21,0),1)&gt;=T$22,"Actual","Forecast")</f>
        <v>Forecast</v>
      </c>
      <c r="U525" s="622"/>
      <c r="V525" s="289" t="str">
        <f>IF(INDEX('Reference Data'!$G$5:$G$18,MATCH('Reference Data'!$C$4,'Reference Data'!$F$5:$F$21,0),1)&gt;=V$22,"Actual","Forecast")</f>
        <v>Forecast</v>
      </c>
      <c r="W525" s="289" t="str">
        <f>IF(INDEX('Reference Data'!$G$5:$G$18,MATCH('Reference Data'!$C$4,'Reference Data'!$F$5:$F$21,0),1)&gt;=W$22,"Actual","Forecast")</f>
        <v>Forecast</v>
      </c>
      <c r="X525" s="622"/>
      <c r="Y525" s="622"/>
      <c r="Z525" s="622"/>
    </row>
    <row r="526" spans="1:26" ht="15.5" outlineLevel="1" x14ac:dyDescent="0.3">
      <c r="A526" s="414"/>
      <c r="B526" s="38">
        <f>IF(C526="",IF((Z526=0),0,1),IF(AND((COUNTBLANK(D526:E526))=0,Z526&gt;0), 0,1))</f>
        <v>0</v>
      </c>
      <c r="C526" s="393"/>
      <c r="D526" s="393"/>
      <c r="E526" s="394"/>
      <c r="F526" s="401"/>
      <c r="G526" s="396"/>
      <c r="H526" s="396"/>
      <c r="I526" s="310">
        <f>SUM(G526:H526)</f>
        <v>0</v>
      </c>
      <c r="J526" s="396"/>
      <c r="K526" s="396"/>
      <c r="L526" s="310">
        <f>SUM(J526:K526)</f>
        <v>0</v>
      </c>
      <c r="M526" s="396"/>
      <c r="N526" s="396"/>
      <c r="O526" s="310">
        <f>SUM(M526:N526)</f>
        <v>0</v>
      </c>
      <c r="P526" s="396"/>
      <c r="Q526" s="399"/>
      <c r="R526" s="310">
        <f>SUM(P526:Q526)</f>
        <v>0</v>
      </c>
      <c r="S526" s="396"/>
      <c r="T526" s="396"/>
      <c r="U526" s="310">
        <f>SUM(S526:T526)</f>
        <v>0</v>
      </c>
      <c r="V526" s="396"/>
      <c r="W526" s="396"/>
      <c r="X526" s="310">
        <f>SUM(V526:W526)</f>
        <v>0</v>
      </c>
      <c r="Y526" s="401"/>
      <c r="Z526" s="416">
        <f>SUM(O526,L526,I526,F526,R526,U526,X526,Y526)</f>
        <v>0</v>
      </c>
    </row>
    <row r="527" spans="1:26" ht="15.5" outlineLevel="1" x14ac:dyDescent="0.3">
      <c r="A527" s="414"/>
      <c r="B527" s="38">
        <f>IF(C527="",IF((Z527=0),0,1),IF(AND((COUNTBLANK(D527:E527))=0,Z527&gt;0), 0,1))</f>
        <v>0</v>
      </c>
      <c r="C527" s="311"/>
      <c r="D527" s="311"/>
      <c r="E527" s="395"/>
      <c r="F527" s="402"/>
      <c r="G527" s="397"/>
      <c r="H527" s="397"/>
      <c r="I527" s="398">
        <f>SUM(G527:H527)</f>
        <v>0</v>
      </c>
      <c r="J527" s="397"/>
      <c r="K527" s="397"/>
      <c r="L527" s="398">
        <f>SUM(J527:K527)</f>
        <v>0</v>
      </c>
      <c r="M527" s="397"/>
      <c r="N527" s="397"/>
      <c r="O527" s="398">
        <f>SUM(M527:N527)</f>
        <v>0</v>
      </c>
      <c r="P527" s="397"/>
      <c r="Q527" s="400"/>
      <c r="R527" s="398">
        <f>SUM(P527:Q527)</f>
        <v>0</v>
      </c>
      <c r="S527" s="397"/>
      <c r="T527" s="397"/>
      <c r="U527" s="398">
        <f>SUM(S527:T527)</f>
        <v>0</v>
      </c>
      <c r="V527" s="397"/>
      <c r="W527" s="397"/>
      <c r="X527" s="398">
        <f>SUM(V527:W527)</f>
        <v>0</v>
      </c>
      <c r="Y527" s="402"/>
      <c r="Z527" s="409">
        <f>SUM(O527,L527,I527,F527,R527,U527,X527,Y527)</f>
        <v>0</v>
      </c>
    </row>
    <row r="528" spans="1:26" ht="15.5" outlineLevel="1" x14ac:dyDescent="0.3">
      <c r="A528" s="414"/>
      <c r="B528" s="38">
        <f>IF(C528="",IF((Z528=0),0,1),IF(AND((COUNTBLANK(D528:E528))=0,Z528&gt;0), 0,1))</f>
        <v>0</v>
      </c>
      <c r="C528" s="311"/>
      <c r="D528" s="311"/>
      <c r="E528" s="395"/>
      <c r="F528" s="402"/>
      <c r="G528" s="397"/>
      <c r="H528" s="397"/>
      <c r="I528" s="398">
        <f>SUM(G528:H528)</f>
        <v>0</v>
      </c>
      <c r="J528" s="397"/>
      <c r="K528" s="397"/>
      <c r="L528" s="398">
        <f>SUM(J528:K528)</f>
        <v>0</v>
      </c>
      <c r="M528" s="397"/>
      <c r="N528" s="397"/>
      <c r="O528" s="398">
        <f>SUM(M528:N528)</f>
        <v>0</v>
      </c>
      <c r="P528" s="397"/>
      <c r="Q528" s="400"/>
      <c r="R528" s="398">
        <f>SUM(P528:Q528)</f>
        <v>0</v>
      </c>
      <c r="S528" s="397"/>
      <c r="T528" s="397"/>
      <c r="U528" s="398">
        <f>SUM(S528:T528)</f>
        <v>0</v>
      </c>
      <c r="V528" s="397"/>
      <c r="W528" s="397"/>
      <c r="X528" s="398">
        <f>SUM(V528:W528)</f>
        <v>0</v>
      </c>
      <c r="Y528" s="402"/>
      <c r="Z528" s="409">
        <f>SUM(O528,L528,I528,F528,R528,U528,X528,Y528)</f>
        <v>0</v>
      </c>
    </row>
    <row r="529" spans="1:26" ht="15.5" outlineLevel="1" x14ac:dyDescent="0.3">
      <c r="A529" s="414"/>
      <c r="B529" s="38">
        <f>IF(C529="",IF((Z529=0),0,1),IF(AND((COUNTBLANK(D529:E529))=0,Z529&gt;0), 0,1))</f>
        <v>0</v>
      </c>
      <c r="C529" s="311"/>
      <c r="D529" s="311"/>
      <c r="E529" s="395"/>
      <c r="F529" s="402"/>
      <c r="G529" s="397"/>
      <c r="H529" s="397"/>
      <c r="I529" s="398">
        <f>SUM(G529:H529)</f>
        <v>0</v>
      </c>
      <c r="J529" s="397"/>
      <c r="K529" s="397"/>
      <c r="L529" s="398">
        <f>SUM(J529:K529)</f>
        <v>0</v>
      </c>
      <c r="M529" s="397"/>
      <c r="N529" s="397"/>
      <c r="O529" s="398">
        <f>SUM(M529:N529)</f>
        <v>0</v>
      </c>
      <c r="P529" s="397"/>
      <c r="Q529" s="400"/>
      <c r="R529" s="398">
        <f>SUM(P529:Q529)</f>
        <v>0</v>
      </c>
      <c r="S529" s="397"/>
      <c r="T529" s="397"/>
      <c r="U529" s="398">
        <f>SUM(S529:T529)</f>
        <v>0</v>
      </c>
      <c r="V529" s="397"/>
      <c r="W529" s="397"/>
      <c r="X529" s="398">
        <f>SUM(V529:W529)</f>
        <v>0</v>
      </c>
      <c r="Y529" s="402"/>
      <c r="Z529" s="409">
        <f>SUM(O529,L529,I529,F529,R529,U529,X529,Y529)</f>
        <v>0</v>
      </c>
    </row>
    <row r="530" spans="1:26" ht="16" outlineLevel="1" thickBot="1" x14ac:dyDescent="0.35">
      <c r="A530" s="414"/>
      <c r="B530" s="38">
        <f>IF(C530="",IF((Z530=0),0,1),IF(AND((COUNTBLANK(D530:E530))=0,Z530&gt;0), 0,1))</f>
        <v>0</v>
      </c>
      <c r="C530" s="403"/>
      <c r="D530" s="403"/>
      <c r="E530" s="404"/>
      <c r="F530" s="408"/>
      <c r="G530" s="405"/>
      <c r="H530" s="405"/>
      <c r="I530" s="406">
        <f>SUM(G530:H530)</f>
        <v>0</v>
      </c>
      <c r="J530" s="405"/>
      <c r="K530" s="405"/>
      <c r="L530" s="406">
        <f>SUM(J530:K530)</f>
        <v>0</v>
      </c>
      <c r="M530" s="405"/>
      <c r="N530" s="405"/>
      <c r="O530" s="406">
        <f>SUM(M530:N530)</f>
        <v>0</v>
      </c>
      <c r="P530" s="405"/>
      <c r="Q530" s="407"/>
      <c r="R530" s="406">
        <f>SUM(P530:Q530)</f>
        <v>0</v>
      </c>
      <c r="S530" s="405"/>
      <c r="T530" s="405"/>
      <c r="U530" s="406">
        <f>SUM(S530:T530)</f>
        <v>0</v>
      </c>
      <c r="V530" s="405"/>
      <c r="W530" s="405"/>
      <c r="X530" s="406">
        <f>SUM(V530:W530)</f>
        <v>0</v>
      </c>
      <c r="Y530" s="408"/>
      <c r="Z530" s="417">
        <f>SUM(O530,L530,I530,F530,R530,U530,X530,Y530)</f>
        <v>0</v>
      </c>
    </row>
    <row r="531" spans="1:26" ht="16" outlineLevel="1" thickBot="1" x14ac:dyDescent="0.35">
      <c r="A531" s="414"/>
      <c r="B531" s="46"/>
      <c r="C531" s="642" t="s">
        <v>184</v>
      </c>
      <c r="D531" s="643"/>
      <c r="E531" s="651"/>
      <c r="F531" s="312">
        <f t="shared" ref="F531:Z531" si="78">SUM(F526:F530)</f>
        <v>0</v>
      </c>
      <c r="G531" s="312">
        <f t="shared" si="78"/>
        <v>0</v>
      </c>
      <c r="H531" s="312">
        <f t="shared" si="78"/>
        <v>0</v>
      </c>
      <c r="I531" s="312">
        <f t="shared" si="78"/>
        <v>0</v>
      </c>
      <c r="J531" s="312">
        <f t="shared" si="78"/>
        <v>0</v>
      </c>
      <c r="K531" s="312">
        <f t="shared" si="78"/>
        <v>0</v>
      </c>
      <c r="L531" s="312">
        <f t="shared" si="78"/>
        <v>0</v>
      </c>
      <c r="M531" s="312">
        <f t="shared" si="78"/>
        <v>0</v>
      </c>
      <c r="N531" s="312">
        <f t="shared" si="78"/>
        <v>0</v>
      </c>
      <c r="O531" s="312">
        <f t="shared" si="78"/>
        <v>0</v>
      </c>
      <c r="P531" s="312">
        <f t="shared" si="78"/>
        <v>0</v>
      </c>
      <c r="Q531" s="312">
        <f t="shared" si="78"/>
        <v>0</v>
      </c>
      <c r="R531" s="312">
        <f t="shared" si="78"/>
        <v>0</v>
      </c>
      <c r="S531" s="312">
        <f t="shared" si="78"/>
        <v>0</v>
      </c>
      <c r="T531" s="312">
        <f t="shared" si="78"/>
        <v>0</v>
      </c>
      <c r="U531" s="312">
        <f t="shared" si="78"/>
        <v>0</v>
      </c>
      <c r="V531" s="312">
        <f t="shared" si="78"/>
        <v>0</v>
      </c>
      <c r="W531" s="312">
        <f t="shared" si="78"/>
        <v>0</v>
      </c>
      <c r="X531" s="312">
        <f t="shared" si="78"/>
        <v>0</v>
      </c>
      <c r="Y531" s="312">
        <f t="shared" si="78"/>
        <v>0</v>
      </c>
      <c r="Z531" s="312">
        <f t="shared" si="78"/>
        <v>0</v>
      </c>
    </row>
    <row r="532" spans="1:26" ht="13.5" outlineLevel="1" thickBot="1" x14ac:dyDescent="0.35"/>
    <row r="533" spans="1:26" ht="31.4" customHeight="1" outlineLevel="1" x14ac:dyDescent="0.3">
      <c r="B533" s="80">
        <f>COUNTIF(E526:E530,"Yes")</f>
        <v>0</v>
      </c>
      <c r="C533" s="652" t="s">
        <v>185</v>
      </c>
      <c r="D533" s="653"/>
      <c r="E533" s="654"/>
      <c r="G533" s="215"/>
      <c r="H533" s="215"/>
      <c r="I533" s="215"/>
      <c r="J533" s="215"/>
      <c r="K533" s="215"/>
      <c r="L533" s="215"/>
    </row>
    <row r="534" spans="1:26" ht="86.25" customHeight="1" outlineLevel="1" x14ac:dyDescent="0.3">
      <c r="B534" s="46"/>
      <c r="C534" s="655" t="s">
        <v>186</v>
      </c>
      <c r="D534" s="656"/>
      <c r="E534" s="657"/>
      <c r="G534" s="258"/>
      <c r="H534" s="258"/>
      <c r="I534" s="258"/>
      <c r="J534" s="258"/>
      <c r="K534" s="258"/>
      <c r="L534" s="258"/>
    </row>
    <row r="535" spans="1:26" ht="76.5" customHeight="1" outlineLevel="1" thickBot="1" x14ac:dyDescent="0.35">
      <c r="B535" s="59"/>
      <c r="C535" s="665"/>
      <c r="D535" s="666"/>
      <c r="E535" s="667"/>
      <c r="G535" s="259"/>
      <c r="H535" s="259"/>
      <c r="I535" s="259"/>
      <c r="J535" s="259"/>
      <c r="K535" s="259"/>
      <c r="L535" s="259"/>
    </row>
    <row r="537" spans="1:26" customFormat="1" ht="85" customHeight="1" x14ac:dyDescent="0.35">
      <c r="A537" s="414" t="s">
        <v>187</v>
      </c>
      <c r="B537" s="60"/>
      <c r="C537" s="633" t="str">
        <f>CONCATENATE("Project 19: ",'2 - Project Admin'!E45)</f>
        <v xml:space="preserve">Project 19: </v>
      </c>
      <c r="D537" s="634"/>
      <c r="E537" s="634"/>
      <c r="F537" s="634"/>
      <c r="G537" s="634"/>
      <c r="H537" s="634"/>
      <c r="I537" s="634"/>
      <c r="J537" s="634"/>
      <c r="K537" s="634"/>
      <c r="L537" s="634"/>
      <c r="M537" s="634"/>
      <c r="N537" s="634"/>
      <c r="O537" s="634"/>
      <c r="P537" s="634"/>
      <c r="Q537" s="634"/>
      <c r="R537" s="634"/>
      <c r="S537" s="634"/>
      <c r="T537" s="634"/>
      <c r="U537" s="634"/>
      <c r="V537" s="634"/>
      <c r="W537" s="634"/>
      <c r="X537" s="634"/>
      <c r="Y537" s="634"/>
      <c r="Z537" s="635"/>
    </row>
    <row r="538" spans="1:26" customFormat="1" ht="15" customHeight="1" thickBot="1" x14ac:dyDescent="0.4">
      <c r="A538" s="18"/>
      <c r="B538" s="1"/>
      <c r="C538" s="6"/>
      <c r="D538" s="7"/>
      <c r="E538" s="8"/>
      <c r="F538" s="8"/>
      <c r="G538" s="8"/>
      <c r="S538" s="18"/>
    </row>
    <row r="539" spans="1:26" s="24" customFormat="1" ht="21" customHeight="1" outlineLevel="1" x14ac:dyDescent="0.35">
      <c r="A539" s="414"/>
      <c r="B539" s="46"/>
      <c r="C539" s="671" t="s">
        <v>171</v>
      </c>
      <c r="D539" s="672"/>
      <c r="E539" s="673"/>
      <c r="F539" s="621" t="s">
        <v>155</v>
      </c>
      <c r="G539" s="658" t="s">
        <v>156</v>
      </c>
      <c r="H539" s="659"/>
      <c r="I539" s="660"/>
      <c r="J539" s="658" t="s">
        <v>157</v>
      </c>
      <c r="K539" s="659"/>
      <c r="L539" s="660"/>
      <c r="M539" s="658" t="s">
        <v>158</v>
      </c>
      <c r="N539" s="659"/>
      <c r="O539" s="660"/>
      <c r="P539" s="658" t="s">
        <v>159</v>
      </c>
      <c r="Q539" s="659"/>
      <c r="R539" s="660"/>
      <c r="S539" s="658" t="s">
        <v>160</v>
      </c>
      <c r="T539" s="659"/>
      <c r="U539" s="660"/>
      <c r="V539" s="658" t="s">
        <v>161</v>
      </c>
      <c r="W539" s="659"/>
      <c r="X539" s="660"/>
      <c r="Y539" s="621" t="s">
        <v>172</v>
      </c>
      <c r="Z539" s="621" t="s">
        <v>163</v>
      </c>
    </row>
    <row r="540" spans="1:26" s="24" customFormat="1" ht="22.5" customHeight="1" outlineLevel="1" thickBot="1" x14ac:dyDescent="0.4">
      <c r="A540" s="414"/>
      <c r="B540" s="46"/>
      <c r="C540" s="674"/>
      <c r="D540" s="675"/>
      <c r="E540" s="676"/>
      <c r="F540" s="622"/>
      <c r="G540" s="195" t="s">
        <v>164</v>
      </c>
      <c r="H540" s="196" t="s">
        <v>165</v>
      </c>
      <c r="I540" s="664" t="s">
        <v>166</v>
      </c>
      <c r="J540" s="195" t="s">
        <v>164</v>
      </c>
      <c r="K540" s="196" t="s">
        <v>165</v>
      </c>
      <c r="L540" s="664" t="s">
        <v>166</v>
      </c>
      <c r="M540" s="195" t="s">
        <v>164</v>
      </c>
      <c r="N540" s="196" t="s">
        <v>165</v>
      </c>
      <c r="O540" s="664" t="s">
        <v>166</v>
      </c>
      <c r="P540" s="195" t="s">
        <v>164</v>
      </c>
      <c r="Q540" s="196" t="s">
        <v>165</v>
      </c>
      <c r="R540" s="664" t="s">
        <v>166</v>
      </c>
      <c r="S540" s="195" t="s">
        <v>164</v>
      </c>
      <c r="T540" s="196" t="s">
        <v>165</v>
      </c>
      <c r="U540" s="664" t="s">
        <v>166</v>
      </c>
      <c r="V540" s="195" t="s">
        <v>164</v>
      </c>
      <c r="W540" s="196" t="s">
        <v>165</v>
      </c>
      <c r="X540" s="664" t="s">
        <v>166</v>
      </c>
      <c r="Y540" s="622"/>
      <c r="Z540" s="622"/>
    </row>
    <row r="541" spans="1:26" s="24" customFormat="1" ht="20.25" customHeight="1" outlineLevel="1" thickBot="1" x14ac:dyDescent="0.4">
      <c r="A541" s="414"/>
      <c r="B541" s="46"/>
      <c r="C541" s="674"/>
      <c r="D541" s="675"/>
      <c r="E541" s="676"/>
      <c r="F541" s="623"/>
      <c r="G541" s="289" t="s">
        <v>167</v>
      </c>
      <c r="H541" s="289" t="s">
        <v>167</v>
      </c>
      <c r="I541" s="622"/>
      <c r="J541" s="289" t="s">
        <v>167</v>
      </c>
      <c r="K541" s="289" t="str">
        <f>IF(INDEX('Reference Data'!$G$5:$G$18,MATCH('Reference Data'!$C$4,'Reference Data'!$F$5:$F$21,0),1)&gt;=K$22,"Actual","Forecast")</f>
        <v>Actual</v>
      </c>
      <c r="L541" s="622"/>
      <c r="M541" s="289" t="str">
        <f>IF(INDEX('Reference Data'!$G$5:$G$18,MATCH('Reference Data'!$C$4,'Reference Data'!$F$5:$F$21,0),1)&gt;=M$22,"Actual","Forecast")</f>
        <v>Actual</v>
      </c>
      <c r="N541" s="289" t="str">
        <f>IF(INDEX('Reference Data'!$G$5:$G$18,MATCH('Reference Data'!$C$4,'Reference Data'!$F$5:$F$21,0),1)&gt;=N$22,"Actual","Forecast")</f>
        <v>Actual</v>
      </c>
      <c r="O541" s="622"/>
      <c r="P541" s="289" t="str">
        <f>IF(INDEX('Reference Data'!$G$5:$G$18,MATCH('Reference Data'!$C$4,'Reference Data'!$F$5:$F$21,0),1)&gt;=P$22,"Actual","Forecast")</f>
        <v>Actual</v>
      </c>
      <c r="Q541" s="289" t="str">
        <f>IF(INDEX('Reference Data'!$G$5:$G$18,MATCH('Reference Data'!$C$4,'Reference Data'!$F$5:$F$21,0),1)&gt;=Q$22,"Actual","Forecast")</f>
        <v>Forecast</v>
      </c>
      <c r="R541" s="622"/>
      <c r="S541" s="289" t="str">
        <f>IF(INDEX('Reference Data'!$G$5:$G$18,MATCH('Reference Data'!$C$4,'Reference Data'!$F$5:$F$21,0),1)&gt;=S$22,"Actual","Forecast")</f>
        <v>Forecast</v>
      </c>
      <c r="T541" s="289" t="str">
        <f>IF(INDEX('Reference Data'!$G$5:$G$18,MATCH('Reference Data'!$C$4,'Reference Data'!$F$5:$F$21,0),1)&gt;=T$22,"Actual","Forecast")</f>
        <v>Forecast</v>
      </c>
      <c r="U541" s="622"/>
      <c r="V541" s="289" t="str">
        <f>IF(INDEX('Reference Data'!$G$5:$G$18,MATCH('Reference Data'!$C$4,'Reference Data'!$F$5:$F$21,0),1)&gt;=V$22,"Actual","Forecast")</f>
        <v>Forecast</v>
      </c>
      <c r="W541" s="289" t="str">
        <f>IF(INDEX('Reference Data'!$G$5:$G$18,MATCH('Reference Data'!$C$4,'Reference Data'!$F$5:$F$21,0),1)&gt;=W$22,"Actual","Forecast")</f>
        <v>Forecast</v>
      </c>
      <c r="X541" s="622"/>
      <c r="Y541" s="622"/>
      <c r="Z541" s="622"/>
    </row>
    <row r="542" spans="1:26" ht="14.9" customHeight="1" outlineLevel="1" x14ac:dyDescent="0.3">
      <c r="A542" s="414"/>
      <c r="B542" s="77"/>
      <c r="C542" s="627" t="s">
        <v>173</v>
      </c>
      <c r="D542" s="628"/>
      <c r="E542" s="629"/>
      <c r="F542" s="420"/>
      <c r="G542" s="384"/>
      <c r="H542" s="384"/>
      <c r="I542" s="372">
        <f>SUM(G542:H542)</f>
        <v>0</v>
      </c>
      <c r="J542" s="384"/>
      <c r="K542" s="384"/>
      <c r="L542" s="372">
        <f>SUM(J542:K542)</f>
        <v>0</v>
      </c>
      <c r="M542" s="384"/>
      <c r="N542" s="384"/>
      <c r="O542" s="372">
        <f>SUM(M542:N542)</f>
        <v>0</v>
      </c>
      <c r="P542" s="384"/>
      <c r="Q542" s="387"/>
      <c r="R542" s="372">
        <f>SUM(P542:Q542)</f>
        <v>0</v>
      </c>
      <c r="S542" s="384"/>
      <c r="T542" s="384"/>
      <c r="U542" s="372">
        <f>SUM(S542:T542)</f>
        <v>0</v>
      </c>
      <c r="V542" s="384"/>
      <c r="W542" s="384"/>
      <c r="X542" s="372">
        <f>SUM(V542:W542)</f>
        <v>0</v>
      </c>
      <c r="Y542" s="420"/>
      <c r="Z542" s="415">
        <f>SUM(O542,L542,I542,F542)+R542+U542+X542+Y542</f>
        <v>0</v>
      </c>
    </row>
    <row r="543" spans="1:26" ht="15.75" customHeight="1" outlineLevel="1" x14ac:dyDescent="0.3">
      <c r="A543" s="414"/>
      <c r="B543" s="77"/>
      <c r="C543" s="624" t="s">
        <v>174</v>
      </c>
      <c r="D543" s="625"/>
      <c r="E543" s="626"/>
      <c r="F543" s="422"/>
      <c r="G543" s="385"/>
      <c r="H543" s="385"/>
      <c r="I543" s="373">
        <f>SUM(G543:H543)</f>
        <v>0</v>
      </c>
      <c r="J543" s="385"/>
      <c r="K543" s="385"/>
      <c r="L543" s="373">
        <f>SUM(J543:K543)</f>
        <v>0</v>
      </c>
      <c r="M543" s="385"/>
      <c r="N543" s="385"/>
      <c r="O543" s="373">
        <f>SUM(M543:N543)</f>
        <v>0</v>
      </c>
      <c r="P543" s="385"/>
      <c r="Q543" s="388"/>
      <c r="R543" s="373">
        <f>SUM(P543:Q543)</f>
        <v>0</v>
      </c>
      <c r="S543" s="385"/>
      <c r="T543" s="385"/>
      <c r="U543" s="373">
        <f>SUM(S543:T543)</f>
        <v>0</v>
      </c>
      <c r="V543" s="385"/>
      <c r="W543" s="385"/>
      <c r="X543" s="373">
        <f>SUM(V543:W543)</f>
        <v>0</v>
      </c>
      <c r="Y543" s="422"/>
      <c r="Z543" s="377">
        <f>SUM(O543,L543,I543,F543)+R543+U543+X543+Y543</f>
        <v>0</v>
      </c>
    </row>
    <row r="544" spans="1:26" ht="15.75" customHeight="1" outlineLevel="1" x14ac:dyDescent="0.3">
      <c r="A544" s="414"/>
      <c r="B544" s="46"/>
      <c r="C544" s="630" t="s">
        <v>175</v>
      </c>
      <c r="D544" s="631"/>
      <c r="E544" s="632"/>
      <c r="F544" s="422"/>
      <c r="G544" s="385"/>
      <c r="H544" s="385"/>
      <c r="I544" s="373">
        <f>SUM(G544:H544)</f>
        <v>0</v>
      </c>
      <c r="J544" s="385"/>
      <c r="K544" s="385"/>
      <c r="L544" s="373">
        <f>SUM(J544:K544)</f>
        <v>0</v>
      </c>
      <c r="M544" s="385"/>
      <c r="N544" s="385"/>
      <c r="O544" s="373">
        <f>SUM(M544:N544)</f>
        <v>0</v>
      </c>
      <c r="P544" s="385"/>
      <c r="Q544" s="388"/>
      <c r="R544" s="373">
        <f>SUM(P544:Q544)</f>
        <v>0</v>
      </c>
      <c r="S544" s="385"/>
      <c r="T544" s="385"/>
      <c r="U544" s="373">
        <f>SUM(S544:T544)</f>
        <v>0</v>
      </c>
      <c r="V544" s="385"/>
      <c r="W544" s="385"/>
      <c r="X544" s="373">
        <f>SUM(V544:W544)</f>
        <v>0</v>
      </c>
      <c r="Y544" s="422"/>
      <c r="Z544" s="377">
        <f>SUM(O544,L544,I544,F544)+R544+U544+X544+Y544</f>
        <v>0</v>
      </c>
    </row>
    <row r="545" spans="1:26" ht="15.75" customHeight="1" outlineLevel="1" x14ac:dyDescent="0.3">
      <c r="A545" s="414"/>
      <c r="B545" s="46"/>
      <c r="C545" s="639" t="s">
        <v>176</v>
      </c>
      <c r="D545" s="640"/>
      <c r="E545" s="641"/>
      <c r="F545" s="386">
        <f t="shared" ref="F545:Z545" si="79">F542+F543</f>
        <v>0</v>
      </c>
      <c r="G545" s="386">
        <f t="shared" si="79"/>
        <v>0</v>
      </c>
      <c r="H545" s="386">
        <f t="shared" si="79"/>
        <v>0</v>
      </c>
      <c r="I545" s="386">
        <f t="shared" si="79"/>
        <v>0</v>
      </c>
      <c r="J545" s="386">
        <f t="shared" si="79"/>
        <v>0</v>
      </c>
      <c r="K545" s="386">
        <f t="shared" si="79"/>
        <v>0</v>
      </c>
      <c r="L545" s="386">
        <f t="shared" si="79"/>
        <v>0</v>
      </c>
      <c r="M545" s="386">
        <f t="shared" si="79"/>
        <v>0</v>
      </c>
      <c r="N545" s="386">
        <f t="shared" si="79"/>
        <v>0</v>
      </c>
      <c r="O545" s="386">
        <f t="shared" si="79"/>
        <v>0</v>
      </c>
      <c r="P545" s="386">
        <f t="shared" si="79"/>
        <v>0</v>
      </c>
      <c r="Q545" s="389">
        <f t="shared" si="79"/>
        <v>0</v>
      </c>
      <c r="R545" s="386">
        <f t="shared" si="79"/>
        <v>0</v>
      </c>
      <c r="S545" s="386">
        <f t="shared" si="79"/>
        <v>0</v>
      </c>
      <c r="T545" s="386">
        <f t="shared" si="79"/>
        <v>0</v>
      </c>
      <c r="U545" s="386">
        <f t="shared" si="79"/>
        <v>0</v>
      </c>
      <c r="V545" s="386">
        <f t="shared" si="79"/>
        <v>0</v>
      </c>
      <c r="W545" s="386">
        <f t="shared" si="79"/>
        <v>0</v>
      </c>
      <c r="X545" s="386">
        <f t="shared" si="79"/>
        <v>0</v>
      </c>
      <c r="Y545" s="386">
        <f t="shared" si="79"/>
        <v>0</v>
      </c>
      <c r="Z545" s="377">
        <f t="shared" si="79"/>
        <v>0</v>
      </c>
    </row>
    <row r="546" spans="1:26" ht="15.75" customHeight="1" outlineLevel="1" x14ac:dyDescent="0.3">
      <c r="A546" s="414"/>
      <c r="B546" s="46"/>
      <c r="C546" s="636" t="s">
        <v>177</v>
      </c>
      <c r="D546" s="637"/>
      <c r="E546" s="638"/>
      <c r="F546" s="422"/>
      <c r="G546" s="385"/>
      <c r="H546" s="385"/>
      <c r="I546" s="373">
        <f>SUM(G546:H546)</f>
        <v>0</v>
      </c>
      <c r="J546" s="385"/>
      <c r="K546" s="385"/>
      <c r="L546" s="373">
        <f>SUM(J546:K546)</f>
        <v>0</v>
      </c>
      <c r="M546" s="385"/>
      <c r="N546" s="385"/>
      <c r="O546" s="373">
        <f>SUM(M546:N546)</f>
        <v>0</v>
      </c>
      <c r="P546" s="385"/>
      <c r="Q546" s="388"/>
      <c r="R546" s="373">
        <f>SUM(P546:Q546)</f>
        <v>0</v>
      </c>
      <c r="S546" s="385"/>
      <c r="T546" s="385"/>
      <c r="U546" s="373">
        <f>SUM(S546:T546)</f>
        <v>0</v>
      </c>
      <c r="V546" s="385"/>
      <c r="W546" s="385"/>
      <c r="X546" s="373">
        <f>SUM(V546:W546)</f>
        <v>0</v>
      </c>
      <c r="Y546" s="422"/>
      <c r="Z546" s="377">
        <f>SUM(O546,L546,I546,F546)+R546+U546+X546+Y546</f>
        <v>0</v>
      </c>
    </row>
    <row r="547" spans="1:26" ht="15.75" customHeight="1" outlineLevel="1" x14ac:dyDescent="0.3">
      <c r="A547" s="414"/>
      <c r="B547" s="46"/>
      <c r="C547" s="630" t="s">
        <v>178</v>
      </c>
      <c r="D547" s="631"/>
      <c r="E547" s="632"/>
      <c r="F547" s="422"/>
      <c r="G547" s="385"/>
      <c r="H547" s="385"/>
      <c r="I547" s="373">
        <f>SUM(G547:H547)</f>
        <v>0</v>
      </c>
      <c r="J547" s="385"/>
      <c r="K547" s="385"/>
      <c r="L547" s="373">
        <f>SUM(J547:K547)</f>
        <v>0</v>
      </c>
      <c r="M547" s="385"/>
      <c r="N547" s="385"/>
      <c r="O547" s="373">
        <f>SUM(M547:N547)</f>
        <v>0</v>
      </c>
      <c r="P547" s="385"/>
      <c r="Q547" s="388"/>
      <c r="R547" s="373">
        <f>SUM(P547:Q547)</f>
        <v>0</v>
      </c>
      <c r="S547" s="385"/>
      <c r="T547" s="385"/>
      <c r="U547" s="373">
        <f>SUM(S547:T547)</f>
        <v>0</v>
      </c>
      <c r="V547" s="385"/>
      <c r="W547" s="385"/>
      <c r="X547" s="373">
        <f>SUM(V547:W547)</f>
        <v>0</v>
      </c>
      <c r="Y547" s="422"/>
      <c r="Z547" s="377">
        <f>SUM(O547,L547,I547,F547)+R547+U547+X547+Y547</f>
        <v>0</v>
      </c>
    </row>
    <row r="548" spans="1:26" ht="15.75" customHeight="1" outlineLevel="1" thickBot="1" x14ac:dyDescent="0.35">
      <c r="A548" s="414"/>
      <c r="B548" s="46"/>
      <c r="C548" s="645" t="s">
        <v>179</v>
      </c>
      <c r="D548" s="646"/>
      <c r="E548" s="647"/>
      <c r="F548" s="390">
        <f t="shared" ref="F548:Y548" si="80">F546</f>
        <v>0</v>
      </c>
      <c r="G548" s="390">
        <f t="shared" si="80"/>
        <v>0</v>
      </c>
      <c r="H548" s="390">
        <f t="shared" si="80"/>
        <v>0</v>
      </c>
      <c r="I548" s="390">
        <f t="shared" si="80"/>
        <v>0</v>
      </c>
      <c r="J548" s="390">
        <f t="shared" si="80"/>
        <v>0</v>
      </c>
      <c r="K548" s="390">
        <f t="shared" si="80"/>
        <v>0</v>
      </c>
      <c r="L548" s="390">
        <f t="shared" si="80"/>
        <v>0</v>
      </c>
      <c r="M548" s="390">
        <f t="shared" si="80"/>
        <v>0</v>
      </c>
      <c r="N548" s="390">
        <f t="shared" si="80"/>
        <v>0</v>
      </c>
      <c r="O548" s="390">
        <f t="shared" si="80"/>
        <v>0</v>
      </c>
      <c r="P548" s="390">
        <f t="shared" si="80"/>
        <v>0</v>
      </c>
      <c r="Q548" s="391">
        <f t="shared" si="80"/>
        <v>0</v>
      </c>
      <c r="R548" s="390">
        <f t="shared" si="80"/>
        <v>0</v>
      </c>
      <c r="S548" s="390">
        <f t="shared" si="80"/>
        <v>0</v>
      </c>
      <c r="T548" s="390">
        <f t="shared" si="80"/>
        <v>0</v>
      </c>
      <c r="U548" s="390">
        <f t="shared" si="80"/>
        <v>0</v>
      </c>
      <c r="V548" s="390">
        <f t="shared" si="80"/>
        <v>0</v>
      </c>
      <c r="W548" s="390">
        <f t="shared" si="80"/>
        <v>0</v>
      </c>
      <c r="X548" s="390">
        <f t="shared" si="80"/>
        <v>0</v>
      </c>
      <c r="Y548" s="390">
        <f t="shared" si="80"/>
        <v>0</v>
      </c>
      <c r="Z548" s="381">
        <f>SUM(O548,L548,I548,F548)+R548+U548+X548+Y548</f>
        <v>0</v>
      </c>
    </row>
    <row r="549" spans="1:26" ht="16" outlineLevel="1" thickBot="1" x14ac:dyDescent="0.35">
      <c r="A549" s="414"/>
      <c r="B549" s="46"/>
      <c r="C549" s="642" t="s">
        <v>163</v>
      </c>
      <c r="D549" s="643"/>
      <c r="E549" s="644"/>
      <c r="F549" s="382">
        <f t="shared" ref="F549:Y549" si="81">F545+F548</f>
        <v>0</v>
      </c>
      <c r="G549" s="382">
        <f t="shared" si="81"/>
        <v>0</v>
      </c>
      <c r="H549" s="382">
        <f t="shared" si="81"/>
        <v>0</v>
      </c>
      <c r="I549" s="382">
        <f t="shared" si="81"/>
        <v>0</v>
      </c>
      <c r="J549" s="382">
        <f t="shared" si="81"/>
        <v>0</v>
      </c>
      <c r="K549" s="382">
        <f t="shared" si="81"/>
        <v>0</v>
      </c>
      <c r="L549" s="382">
        <f t="shared" si="81"/>
        <v>0</v>
      </c>
      <c r="M549" s="382">
        <f t="shared" si="81"/>
        <v>0</v>
      </c>
      <c r="N549" s="382">
        <f t="shared" si="81"/>
        <v>0</v>
      </c>
      <c r="O549" s="382">
        <f t="shared" si="81"/>
        <v>0</v>
      </c>
      <c r="P549" s="382">
        <f t="shared" si="81"/>
        <v>0</v>
      </c>
      <c r="Q549" s="392">
        <f t="shared" si="81"/>
        <v>0</v>
      </c>
      <c r="R549" s="382">
        <f t="shared" si="81"/>
        <v>0</v>
      </c>
      <c r="S549" s="382">
        <f t="shared" si="81"/>
        <v>0</v>
      </c>
      <c r="T549" s="382">
        <f t="shared" si="81"/>
        <v>0</v>
      </c>
      <c r="U549" s="382">
        <f t="shared" si="81"/>
        <v>0</v>
      </c>
      <c r="V549" s="382">
        <f t="shared" si="81"/>
        <v>0</v>
      </c>
      <c r="W549" s="382">
        <f t="shared" si="81"/>
        <v>0</v>
      </c>
      <c r="X549" s="382">
        <f t="shared" si="81"/>
        <v>0</v>
      </c>
      <c r="Y549" s="382">
        <f t="shared" si="81"/>
        <v>0</v>
      </c>
      <c r="Z549" s="323">
        <f>SUM(O549,L549,I549,F549)+R549+U549+X549+Y549</f>
        <v>0</v>
      </c>
    </row>
    <row r="550" spans="1:26" ht="15.75" customHeight="1" outlineLevel="1" thickBot="1" x14ac:dyDescent="0.35">
      <c r="C550" s="21"/>
      <c r="D550" s="21"/>
      <c r="E550" s="21"/>
      <c r="F550" s="23"/>
      <c r="G550" s="22"/>
      <c r="H550" s="22"/>
      <c r="I550" s="26"/>
      <c r="J550" s="22"/>
      <c r="K550" s="22"/>
      <c r="L550" s="23"/>
      <c r="M550" s="22"/>
      <c r="N550" s="22"/>
    </row>
    <row r="551" spans="1:26" ht="21.65" customHeight="1" outlineLevel="1" x14ac:dyDescent="0.3">
      <c r="A551" s="414"/>
      <c r="B551" s="38"/>
      <c r="C551" s="648" t="s">
        <v>180</v>
      </c>
      <c r="D551" s="649"/>
      <c r="E551" s="650"/>
      <c r="F551" s="621" t="s">
        <v>155</v>
      </c>
      <c r="G551" s="658" t="str">
        <f>G539</f>
        <v>Financial Year 2020/21 (£s)</v>
      </c>
      <c r="H551" s="659"/>
      <c r="I551" s="660"/>
      <c r="J551" s="658" t="str">
        <f>J539</f>
        <v>Financial Year 2021/22 (£s)</v>
      </c>
      <c r="K551" s="659"/>
      <c r="L551" s="660"/>
      <c r="M551" s="658" t="str">
        <f>M539</f>
        <v>Financial Year 2022/23 (£s)</v>
      </c>
      <c r="N551" s="659"/>
      <c r="O551" s="660"/>
      <c r="P551" s="658" t="str">
        <f>P539</f>
        <v>Financial Year 2023/24 (£s)</v>
      </c>
      <c r="Q551" s="659"/>
      <c r="R551" s="660"/>
      <c r="S551" s="658" t="str">
        <f>S539</f>
        <v>Financial Year 2024/25 (£s)</v>
      </c>
      <c r="T551" s="659"/>
      <c r="U551" s="661"/>
      <c r="V551" s="658" t="str">
        <f>V539</f>
        <v>Financial Year 2025/26 (£s)</v>
      </c>
      <c r="W551" s="659"/>
      <c r="X551" s="660"/>
      <c r="Y551" s="621" t="s">
        <v>172</v>
      </c>
      <c r="Z551" s="621" t="s">
        <v>163</v>
      </c>
    </row>
    <row r="552" spans="1:26" ht="22.5" customHeight="1" outlineLevel="1" x14ac:dyDescent="0.3">
      <c r="A552" s="414"/>
      <c r="B552" s="38"/>
      <c r="C552" s="662" t="s">
        <v>181</v>
      </c>
      <c r="D552" s="662" t="s">
        <v>188</v>
      </c>
      <c r="E552" s="662" t="s">
        <v>183</v>
      </c>
      <c r="F552" s="622"/>
      <c r="G552" s="195" t="s">
        <v>164</v>
      </c>
      <c r="H552" s="196" t="s">
        <v>165</v>
      </c>
      <c r="I552" s="664" t="s">
        <v>166</v>
      </c>
      <c r="J552" s="195" t="s">
        <v>164</v>
      </c>
      <c r="K552" s="196" t="s">
        <v>165</v>
      </c>
      <c r="L552" s="664" t="s">
        <v>166</v>
      </c>
      <c r="M552" s="195" t="s">
        <v>164</v>
      </c>
      <c r="N552" s="196" t="s">
        <v>165</v>
      </c>
      <c r="O552" s="664" t="s">
        <v>166</v>
      </c>
      <c r="P552" s="195" t="s">
        <v>164</v>
      </c>
      <c r="Q552" s="196" t="s">
        <v>165</v>
      </c>
      <c r="R552" s="664" t="s">
        <v>166</v>
      </c>
      <c r="S552" s="195" t="s">
        <v>164</v>
      </c>
      <c r="T552" s="196" t="s">
        <v>165</v>
      </c>
      <c r="U552" s="664" t="s">
        <v>166</v>
      </c>
      <c r="V552" s="195" t="s">
        <v>164</v>
      </c>
      <c r="W552" s="196" t="s">
        <v>165</v>
      </c>
      <c r="X552" s="664" t="s">
        <v>166</v>
      </c>
      <c r="Y552" s="622"/>
      <c r="Z552" s="622"/>
    </row>
    <row r="553" spans="1:26" ht="22.5" customHeight="1" outlineLevel="1" x14ac:dyDescent="0.3">
      <c r="A553" s="414"/>
      <c r="B553" s="38"/>
      <c r="C553" s="663"/>
      <c r="D553" s="663"/>
      <c r="E553" s="663"/>
      <c r="F553" s="623"/>
      <c r="G553" s="289" t="s">
        <v>167</v>
      </c>
      <c r="H553" s="289" t="s">
        <v>167</v>
      </c>
      <c r="I553" s="622"/>
      <c r="J553" s="289" t="s">
        <v>167</v>
      </c>
      <c r="K553" s="289" t="str">
        <f>IF(INDEX('Reference Data'!$G$5:$G$18,MATCH('Reference Data'!$C$4,'Reference Data'!$F$5:$F$21,0),1)&gt;=K$22,"Actual","Forecast")</f>
        <v>Actual</v>
      </c>
      <c r="L553" s="622"/>
      <c r="M553" s="289" t="str">
        <f>IF(INDEX('Reference Data'!$G$5:$G$18,MATCH('Reference Data'!$C$4,'Reference Data'!$F$5:$F$21,0),1)&gt;=M$22,"Actual","Forecast")</f>
        <v>Actual</v>
      </c>
      <c r="N553" s="289" t="str">
        <f>IF(INDEX('Reference Data'!$G$5:$G$18,MATCH('Reference Data'!$C$4,'Reference Data'!$F$5:$F$21,0),1)&gt;=N$22,"Actual","Forecast")</f>
        <v>Actual</v>
      </c>
      <c r="O553" s="622"/>
      <c r="P553" s="289" t="str">
        <f>IF(INDEX('Reference Data'!$G$5:$G$18,MATCH('Reference Data'!$C$4,'Reference Data'!$F$5:$F$21,0),1)&gt;=P$22,"Actual","Forecast")</f>
        <v>Actual</v>
      </c>
      <c r="Q553" s="289" t="str">
        <f>IF(INDEX('Reference Data'!$G$5:$G$18,MATCH('Reference Data'!$C$4,'Reference Data'!$F$5:$F$21,0),1)&gt;=Q$22,"Actual","Forecast")</f>
        <v>Forecast</v>
      </c>
      <c r="R553" s="622"/>
      <c r="S553" s="289" t="str">
        <f>IF(INDEX('Reference Data'!$G$5:$G$18,MATCH('Reference Data'!$C$4,'Reference Data'!$F$5:$F$21,0),1)&gt;=S$22,"Actual","Forecast")</f>
        <v>Forecast</v>
      </c>
      <c r="T553" s="289" t="str">
        <f>IF(INDEX('Reference Data'!$G$5:$G$18,MATCH('Reference Data'!$C$4,'Reference Data'!$F$5:$F$21,0),1)&gt;=T$22,"Actual","Forecast")</f>
        <v>Forecast</v>
      </c>
      <c r="U553" s="622"/>
      <c r="V553" s="289" t="str">
        <f>IF(INDEX('Reference Data'!$G$5:$G$18,MATCH('Reference Data'!$C$4,'Reference Data'!$F$5:$F$21,0),1)&gt;=V$22,"Actual","Forecast")</f>
        <v>Forecast</v>
      </c>
      <c r="W553" s="289" t="str">
        <f>IF(INDEX('Reference Data'!$G$5:$G$18,MATCH('Reference Data'!$C$4,'Reference Data'!$F$5:$F$21,0),1)&gt;=W$22,"Actual","Forecast")</f>
        <v>Forecast</v>
      </c>
      <c r="X553" s="622"/>
      <c r="Y553" s="622"/>
      <c r="Z553" s="622"/>
    </row>
    <row r="554" spans="1:26" ht="15.5" outlineLevel="1" x14ac:dyDescent="0.3">
      <c r="A554" s="414"/>
      <c r="B554" s="38">
        <f>IF(C554="",IF((Z554=0),0,1),IF(AND((COUNTBLANK(D554:E554))=0,Z554&gt;0), 0,1))</f>
        <v>0</v>
      </c>
      <c r="C554" s="393"/>
      <c r="D554" s="393"/>
      <c r="E554" s="394"/>
      <c r="F554" s="401"/>
      <c r="G554" s="396"/>
      <c r="H554" s="396"/>
      <c r="I554" s="310">
        <f>SUM(G554:H554)</f>
        <v>0</v>
      </c>
      <c r="J554" s="396"/>
      <c r="K554" s="396"/>
      <c r="L554" s="310">
        <f>SUM(J554:K554)</f>
        <v>0</v>
      </c>
      <c r="M554" s="396"/>
      <c r="N554" s="396"/>
      <c r="O554" s="310">
        <f>SUM(M554:N554)</f>
        <v>0</v>
      </c>
      <c r="P554" s="396"/>
      <c r="Q554" s="399"/>
      <c r="R554" s="310">
        <f>SUM(P554:Q554)</f>
        <v>0</v>
      </c>
      <c r="S554" s="396"/>
      <c r="T554" s="396"/>
      <c r="U554" s="310">
        <f>SUM(S554:T554)</f>
        <v>0</v>
      </c>
      <c r="V554" s="396"/>
      <c r="W554" s="396"/>
      <c r="X554" s="310">
        <f>SUM(V554:W554)</f>
        <v>0</v>
      </c>
      <c r="Y554" s="401"/>
      <c r="Z554" s="416">
        <f>SUM(O554,L554,I554,F554,R554,U554,X554,Y554)</f>
        <v>0</v>
      </c>
    </row>
    <row r="555" spans="1:26" ht="15.5" outlineLevel="1" x14ac:dyDescent="0.3">
      <c r="A555" s="414"/>
      <c r="B555" s="38">
        <f>IF(C555="",IF((Z555=0),0,1),IF(AND((COUNTBLANK(D555:E555))=0,Z555&gt;0), 0,1))</f>
        <v>0</v>
      </c>
      <c r="C555" s="311"/>
      <c r="D555" s="311"/>
      <c r="E555" s="395"/>
      <c r="F555" s="402"/>
      <c r="G555" s="397"/>
      <c r="H555" s="397"/>
      <c r="I555" s="398">
        <f>SUM(G555:H555)</f>
        <v>0</v>
      </c>
      <c r="J555" s="397"/>
      <c r="K555" s="397"/>
      <c r="L555" s="398">
        <f>SUM(J555:K555)</f>
        <v>0</v>
      </c>
      <c r="M555" s="397"/>
      <c r="N555" s="397"/>
      <c r="O555" s="398">
        <f>SUM(M555:N555)</f>
        <v>0</v>
      </c>
      <c r="P555" s="397"/>
      <c r="Q555" s="400"/>
      <c r="R555" s="398">
        <f>SUM(P555:Q555)</f>
        <v>0</v>
      </c>
      <c r="S555" s="397"/>
      <c r="T555" s="397"/>
      <c r="U555" s="398">
        <f>SUM(S555:T555)</f>
        <v>0</v>
      </c>
      <c r="V555" s="397"/>
      <c r="W555" s="397"/>
      <c r="X555" s="398">
        <f>SUM(V555:W555)</f>
        <v>0</v>
      </c>
      <c r="Y555" s="402"/>
      <c r="Z555" s="409">
        <f>SUM(O555,L555,I555,F555,R555,U555,X555,Y555)</f>
        <v>0</v>
      </c>
    </row>
    <row r="556" spans="1:26" ht="15.5" outlineLevel="1" x14ac:dyDescent="0.3">
      <c r="A556" s="414"/>
      <c r="B556" s="38">
        <f>IF(C556="",IF((Z556=0),0,1),IF(AND((COUNTBLANK(D556:E556))=0,Z556&gt;0), 0,1))</f>
        <v>0</v>
      </c>
      <c r="C556" s="311"/>
      <c r="D556" s="311"/>
      <c r="E556" s="395"/>
      <c r="F556" s="402"/>
      <c r="G556" s="397"/>
      <c r="H556" s="397"/>
      <c r="I556" s="398">
        <f>SUM(G556:H556)</f>
        <v>0</v>
      </c>
      <c r="J556" s="397"/>
      <c r="K556" s="397"/>
      <c r="L556" s="398">
        <f>SUM(J556:K556)</f>
        <v>0</v>
      </c>
      <c r="M556" s="397"/>
      <c r="N556" s="397"/>
      <c r="O556" s="398">
        <f>SUM(M556:N556)</f>
        <v>0</v>
      </c>
      <c r="P556" s="397"/>
      <c r="Q556" s="400"/>
      <c r="R556" s="398">
        <f>SUM(P556:Q556)</f>
        <v>0</v>
      </c>
      <c r="S556" s="397"/>
      <c r="T556" s="397"/>
      <c r="U556" s="398">
        <f>SUM(S556:T556)</f>
        <v>0</v>
      </c>
      <c r="V556" s="397"/>
      <c r="W556" s="397"/>
      <c r="X556" s="398">
        <f>SUM(V556:W556)</f>
        <v>0</v>
      </c>
      <c r="Y556" s="402"/>
      <c r="Z556" s="409">
        <f>SUM(O556,L556,I556,F556,R556,U556,X556,Y556)</f>
        <v>0</v>
      </c>
    </row>
    <row r="557" spans="1:26" ht="15.5" outlineLevel="1" x14ac:dyDescent="0.3">
      <c r="A557" s="414"/>
      <c r="B557" s="38">
        <f>IF(C557="",IF((Z557=0),0,1),IF(AND((COUNTBLANK(D557:E557))=0,Z557&gt;0), 0,1))</f>
        <v>0</v>
      </c>
      <c r="C557" s="311"/>
      <c r="D557" s="311"/>
      <c r="E557" s="395"/>
      <c r="F557" s="402"/>
      <c r="G557" s="397"/>
      <c r="H557" s="397"/>
      <c r="I557" s="398">
        <f>SUM(G557:H557)</f>
        <v>0</v>
      </c>
      <c r="J557" s="397"/>
      <c r="K557" s="397"/>
      <c r="L557" s="398">
        <f>SUM(J557:K557)</f>
        <v>0</v>
      </c>
      <c r="M557" s="397"/>
      <c r="N557" s="397"/>
      <c r="O557" s="398">
        <f>SUM(M557:N557)</f>
        <v>0</v>
      </c>
      <c r="P557" s="397"/>
      <c r="Q557" s="400"/>
      <c r="R557" s="398">
        <f>SUM(P557:Q557)</f>
        <v>0</v>
      </c>
      <c r="S557" s="397"/>
      <c r="T557" s="397"/>
      <c r="U557" s="398">
        <f>SUM(S557:T557)</f>
        <v>0</v>
      </c>
      <c r="V557" s="397"/>
      <c r="W557" s="397"/>
      <c r="X557" s="398">
        <f>SUM(V557:W557)</f>
        <v>0</v>
      </c>
      <c r="Y557" s="402"/>
      <c r="Z557" s="409">
        <f>SUM(O557,L557,I557,F557,R557,U557,X557,Y557)</f>
        <v>0</v>
      </c>
    </row>
    <row r="558" spans="1:26" ht="16" outlineLevel="1" thickBot="1" x14ac:dyDescent="0.35">
      <c r="A558" s="414"/>
      <c r="B558" s="38">
        <f>IF(C558="",IF((Z558=0),0,1),IF(AND((COUNTBLANK(D558:E558))=0,Z558&gt;0), 0,1))</f>
        <v>0</v>
      </c>
      <c r="C558" s="403"/>
      <c r="D558" s="403"/>
      <c r="E558" s="404"/>
      <c r="F558" s="408"/>
      <c r="G558" s="405"/>
      <c r="H558" s="405"/>
      <c r="I558" s="406">
        <f>SUM(G558:H558)</f>
        <v>0</v>
      </c>
      <c r="J558" s="405"/>
      <c r="K558" s="405"/>
      <c r="L558" s="406">
        <f>SUM(J558:K558)</f>
        <v>0</v>
      </c>
      <c r="M558" s="405"/>
      <c r="N558" s="405"/>
      <c r="O558" s="406">
        <f>SUM(M558:N558)</f>
        <v>0</v>
      </c>
      <c r="P558" s="405"/>
      <c r="Q558" s="407"/>
      <c r="R558" s="406">
        <f>SUM(P558:Q558)</f>
        <v>0</v>
      </c>
      <c r="S558" s="405"/>
      <c r="T558" s="405"/>
      <c r="U558" s="406">
        <f>SUM(S558:T558)</f>
        <v>0</v>
      </c>
      <c r="V558" s="405"/>
      <c r="W558" s="405"/>
      <c r="X558" s="406">
        <f>SUM(V558:W558)</f>
        <v>0</v>
      </c>
      <c r="Y558" s="408"/>
      <c r="Z558" s="417">
        <f>SUM(O558,L558,I558,F558,R558,U558,X558,Y558)</f>
        <v>0</v>
      </c>
    </row>
    <row r="559" spans="1:26" ht="16" outlineLevel="1" thickBot="1" x14ac:dyDescent="0.35">
      <c r="A559" s="414"/>
      <c r="B559" s="46"/>
      <c r="C559" s="642" t="s">
        <v>184</v>
      </c>
      <c r="D559" s="643"/>
      <c r="E559" s="651"/>
      <c r="F559" s="312">
        <f t="shared" ref="F559:Z559" si="82">SUM(F554:F558)</f>
        <v>0</v>
      </c>
      <c r="G559" s="312">
        <f t="shared" si="82"/>
        <v>0</v>
      </c>
      <c r="H559" s="312">
        <f t="shared" si="82"/>
        <v>0</v>
      </c>
      <c r="I559" s="312">
        <f t="shared" si="82"/>
        <v>0</v>
      </c>
      <c r="J559" s="312">
        <f t="shared" si="82"/>
        <v>0</v>
      </c>
      <c r="K559" s="312">
        <f t="shared" si="82"/>
        <v>0</v>
      </c>
      <c r="L559" s="312">
        <f t="shared" si="82"/>
        <v>0</v>
      </c>
      <c r="M559" s="312">
        <f t="shared" si="82"/>
        <v>0</v>
      </c>
      <c r="N559" s="312">
        <f t="shared" si="82"/>
        <v>0</v>
      </c>
      <c r="O559" s="312">
        <f t="shared" si="82"/>
        <v>0</v>
      </c>
      <c r="P559" s="312">
        <f t="shared" si="82"/>
        <v>0</v>
      </c>
      <c r="Q559" s="312">
        <f t="shared" si="82"/>
        <v>0</v>
      </c>
      <c r="R559" s="312">
        <f t="shared" si="82"/>
        <v>0</v>
      </c>
      <c r="S559" s="312">
        <f t="shared" si="82"/>
        <v>0</v>
      </c>
      <c r="T559" s="312">
        <f t="shared" si="82"/>
        <v>0</v>
      </c>
      <c r="U559" s="312">
        <f t="shared" si="82"/>
        <v>0</v>
      </c>
      <c r="V559" s="312">
        <f t="shared" si="82"/>
        <v>0</v>
      </c>
      <c r="W559" s="312">
        <f t="shared" si="82"/>
        <v>0</v>
      </c>
      <c r="X559" s="312">
        <f t="shared" si="82"/>
        <v>0</v>
      </c>
      <c r="Y559" s="312">
        <f t="shared" si="82"/>
        <v>0</v>
      </c>
      <c r="Z559" s="312">
        <f t="shared" si="82"/>
        <v>0</v>
      </c>
    </row>
    <row r="560" spans="1:26" ht="13.5" outlineLevel="1" thickBot="1" x14ac:dyDescent="0.35"/>
    <row r="561" spans="1:26" ht="31.4" customHeight="1" outlineLevel="1" x14ac:dyDescent="0.3">
      <c r="B561" s="80">
        <f>COUNTIF(E554:E558,"Yes")</f>
        <v>0</v>
      </c>
      <c r="C561" s="652" t="s">
        <v>185</v>
      </c>
      <c r="D561" s="653"/>
      <c r="E561" s="654"/>
      <c r="G561" s="215"/>
      <c r="H561" s="215"/>
      <c r="I561" s="215"/>
      <c r="J561" s="215"/>
      <c r="K561" s="215"/>
      <c r="L561" s="215"/>
    </row>
    <row r="562" spans="1:26" ht="86.25" customHeight="1" outlineLevel="1" x14ac:dyDescent="0.3">
      <c r="B562" s="46"/>
      <c r="C562" s="655" t="s">
        <v>186</v>
      </c>
      <c r="D562" s="656"/>
      <c r="E562" s="657"/>
      <c r="G562" s="258"/>
      <c r="H562" s="258"/>
      <c r="I562" s="258"/>
      <c r="J562" s="258"/>
      <c r="K562" s="258"/>
      <c r="L562" s="258"/>
    </row>
    <row r="563" spans="1:26" ht="76.5" customHeight="1" outlineLevel="1" thickBot="1" x14ac:dyDescent="0.35">
      <c r="B563" s="59"/>
      <c r="C563" s="665"/>
      <c r="D563" s="666"/>
      <c r="E563" s="667"/>
      <c r="G563" s="259"/>
      <c r="H563" s="259"/>
      <c r="I563" s="259"/>
      <c r="J563" s="259"/>
      <c r="K563" s="259"/>
      <c r="L563" s="259"/>
    </row>
    <row r="565" spans="1:26" customFormat="1" ht="85" customHeight="1" x14ac:dyDescent="0.35">
      <c r="A565" s="414" t="s">
        <v>187</v>
      </c>
      <c r="B565" s="60"/>
      <c r="C565" s="633" t="str">
        <f>CONCATENATE("Project 20: ",'2 - Project Admin'!E46)</f>
        <v xml:space="preserve">Project 20: </v>
      </c>
      <c r="D565" s="634"/>
      <c r="E565" s="634"/>
      <c r="F565" s="634"/>
      <c r="G565" s="634"/>
      <c r="H565" s="634"/>
      <c r="I565" s="634"/>
      <c r="J565" s="634"/>
      <c r="K565" s="634"/>
      <c r="L565" s="634"/>
      <c r="M565" s="634"/>
      <c r="N565" s="634"/>
      <c r="O565" s="634"/>
      <c r="P565" s="634"/>
      <c r="Q565" s="634"/>
      <c r="R565" s="634"/>
      <c r="S565" s="634"/>
      <c r="T565" s="634"/>
      <c r="U565" s="634"/>
      <c r="V565" s="634"/>
      <c r="W565" s="634"/>
      <c r="X565" s="634"/>
      <c r="Y565" s="634"/>
      <c r="Z565" s="635"/>
    </row>
    <row r="566" spans="1:26" customFormat="1" ht="15" customHeight="1" thickBot="1" x14ac:dyDescent="0.4">
      <c r="A566" s="18"/>
      <c r="B566" s="1"/>
      <c r="C566" s="6"/>
      <c r="D566" s="7"/>
      <c r="E566" s="8"/>
      <c r="F566" s="8"/>
      <c r="G566" s="8"/>
      <c r="S566" s="18"/>
    </row>
    <row r="567" spans="1:26" s="24" customFormat="1" ht="21" customHeight="1" outlineLevel="1" x14ac:dyDescent="0.35">
      <c r="A567" s="414"/>
      <c r="B567" s="46"/>
      <c r="C567" s="671" t="s">
        <v>171</v>
      </c>
      <c r="D567" s="672"/>
      <c r="E567" s="673"/>
      <c r="F567" s="621" t="s">
        <v>155</v>
      </c>
      <c r="G567" s="658" t="s">
        <v>156</v>
      </c>
      <c r="H567" s="659"/>
      <c r="I567" s="660"/>
      <c r="J567" s="658" t="s">
        <v>157</v>
      </c>
      <c r="K567" s="659"/>
      <c r="L567" s="660"/>
      <c r="M567" s="658" t="s">
        <v>158</v>
      </c>
      <c r="N567" s="659"/>
      <c r="O567" s="660"/>
      <c r="P567" s="658" t="s">
        <v>159</v>
      </c>
      <c r="Q567" s="659"/>
      <c r="R567" s="660"/>
      <c r="S567" s="658" t="s">
        <v>160</v>
      </c>
      <c r="T567" s="659"/>
      <c r="U567" s="660"/>
      <c r="V567" s="658" t="s">
        <v>161</v>
      </c>
      <c r="W567" s="659"/>
      <c r="X567" s="660"/>
      <c r="Y567" s="621" t="s">
        <v>172</v>
      </c>
      <c r="Z567" s="621" t="s">
        <v>163</v>
      </c>
    </row>
    <row r="568" spans="1:26" s="24" customFormat="1" ht="22.5" customHeight="1" outlineLevel="1" thickBot="1" x14ac:dyDescent="0.4">
      <c r="A568" s="414"/>
      <c r="B568" s="46"/>
      <c r="C568" s="674"/>
      <c r="D568" s="675"/>
      <c r="E568" s="676"/>
      <c r="F568" s="622"/>
      <c r="G568" s="195" t="s">
        <v>164</v>
      </c>
      <c r="H568" s="196" t="s">
        <v>165</v>
      </c>
      <c r="I568" s="664" t="s">
        <v>166</v>
      </c>
      <c r="J568" s="195" t="s">
        <v>164</v>
      </c>
      <c r="K568" s="196" t="s">
        <v>165</v>
      </c>
      <c r="L568" s="664" t="s">
        <v>166</v>
      </c>
      <c r="M568" s="195" t="s">
        <v>164</v>
      </c>
      <c r="N568" s="196" t="s">
        <v>165</v>
      </c>
      <c r="O568" s="664" t="s">
        <v>166</v>
      </c>
      <c r="P568" s="195" t="s">
        <v>164</v>
      </c>
      <c r="Q568" s="196" t="s">
        <v>165</v>
      </c>
      <c r="R568" s="664" t="s">
        <v>166</v>
      </c>
      <c r="S568" s="195" t="s">
        <v>164</v>
      </c>
      <c r="T568" s="196" t="s">
        <v>165</v>
      </c>
      <c r="U568" s="664" t="s">
        <v>166</v>
      </c>
      <c r="V568" s="195" t="s">
        <v>164</v>
      </c>
      <c r="W568" s="196" t="s">
        <v>165</v>
      </c>
      <c r="X568" s="664" t="s">
        <v>166</v>
      </c>
      <c r="Y568" s="622"/>
      <c r="Z568" s="622"/>
    </row>
    <row r="569" spans="1:26" s="24" customFormat="1" ht="20.25" customHeight="1" outlineLevel="1" thickBot="1" x14ac:dyDescent="0.4">
      <c r="A569" s="414"/>
      <c r="B569" s="46"/>
      <c r="C569" s="674"/>
      <c r="D569" s="675"/>
      <c r="E569" s="676"/>
      <c r="F569" s="623"/>
      <c r="G569" s="289" t="s">
        <v>167</v>
      </c>
      <c r="H569" s="289" t="s">
        <v>167</v>
      </c>
      <c r="I569" s="622"/>
      <c r="J569" s="289" t="s">
        <v>167</v>
      </c>
      <c r="K569" s="289" t="str">
        <f>IF(INDEX('Reference Data'!$G$5:$G$18,MATCH('Reference Data'!$C$4,'Reference Data'!$F$5:$F$21,0),1)&gt;=K$22,"Actual","Forecast")</f>
        <v>Actual</v>
      </c>
      <c r="L569" s="622"/>
      <c r="M569" s="289" t="str">
        <f>IF(INDEX('Reference Data'!$G$5:$G$18,MATCH('Reference Data'!$C$4,'Reference Data'!$F$5:$F$21,0),1)&gt;=M$22,"Actual","Forecast")</f>
        <v>Actual</v>
      </c>
      <c r="N569" s="289" t="str">
        <f>IF(INDEX('Reference Data'!$G$5:$G$18,MATCH('Reference Data'!$C$4,'Reference Data'!$F$5:$F$21,0),1)&gt;=N$22,"Actual","Forecast")</f>
        <v>Actual</v>
      </c>
      <c r="O569" s="622"/>
      <c r="P569" s="289" t="str">
        <f>IF(INDEX('Reference Data'!$G$5:$G$18,MATCH('Reference Data'!$C$4,'Reference Data'!$F$5:$F$21,0),1)&gt;=P$22,"Actual","Forecast")</f>
        <v>Actual</v>
      </c>
      <c r="Q569" s="289" t="str">
        <f>IF(INDEX('Reference Data'!$G$5:$G$18,MATCH('Reference Data'!$C$4,'Reference Data'!$F$5:$F$21,0),1)&gt;=Q$22,"Actual","Forecast")</f>
        <v>Forecast</v>
      </c>
      <c r="R569" s="622"/>
      <c r="S569" s="289" t="str">
        <f>IF(INDEX('Reference Data'!$G$5:$G$18,MATCH('Reference Data'!$C$4,'Reference Data'!$F$5:$F$21,0),1)&gt;=S$22,"Actual","Forecast")</f>
        <v>Forecast</v>
      </c>
      <c r="T569" s="289" t="str">
        <f>IF(INDEX('Reference Data'!$G$5:$G$18,MATCH('Reference Data'!$C$4,'Reference Data'!$F$5:$F$21,0),1)&gt;=T$22,"Actual","Forecast")</f>
        <v>Forecast</v>
      </c>
      <c r="U569" s="622"/>
      <c r="V569" s="289" t="str">
        <f>IF(INDEX('Reference Data'!$G$5:$G$18,MATCH('Reference Data'!$C$4,'Reference Data'!$F$5:$F$21,0),1)&gt;=V$22,"Actual","Forecast")</f>
        <v>Forecast</v>
      </c>
      <c r="W569" s="289" t="str">
        <f>IF(INDEX('Reference Data'!$G$5:$G$18,MATCH('Reference Data'!$C$4,'Reference Data'!$F$5:$F$21,0),1)&gt;=W$22,"Actual","Forecast")</f>
        <v>Forecast</v>
      </c>
      <c r="X569" s="622"/>
      <c r="Y569" s="622"/>
      <c r="Z569" s="622"/>
    </row>
    <row r="570" spans="1:26" ht="14.9" customHeight="1" outlineLevel="1" x14ac:dyDescent="0.3">
      <c r="A570" s="414"/>
      <c r="B570" s="77"/>
      <c r="C570" s="627" t="s">
        <v>173</v>
      </c>
      <c r="D570" s="628"/>
      <c r="E570" s="629"/>
      <c r="F570" s="420"/>
      <c r="G570" s="384"/>
      <c r="H570" s="384"/>
      <c r="I570" s="372">
        <f>SUM(G570:H570)</f>
        <v>0</v>
      </c>
      <c r="J570" s="384"/>
      <c r="K570" s="384"/>
      <c r="L570" s="372">
        <f>SUM(J570:K570)</f>
        <v>0</v>
      </c>
      <c r="M570" s="384"/>
      <c r="N570" s="384"/>
      <c r="O570" s="372">
        <f>SUM(M570:N570)</f>
        <v>0</v>
      </c>
      <c r="P570" s="384"/>
      <c r="Q570" s="387"/>
      <c r="R570" s="372">
        <f>SUM(P570:Q570)</f>
        <v>0</v>
      </c>
      <c r="S570" s="384"/>
      <c r="T570" s="384"/>
      <c r="U570" s="372">
        <f>SUM(S570:T570)</f>
        <v>0</v>
      </c>
      <c r="V570" s="384"/>
      <c r="W570" s="384"/>
      <c r="X570" s="372">
        <f>SUM(V570:W570)</f>
        <v>0</v>
      </c>
      <c r="Y570" s="420"/>
      <c r="Z570" s="415">
        <f>SUM(O570,L570,I570,F570)+R570+U570+X570+Y570</f>
        <v>0</v>
      </c>
    </row>
    <row r="571" spans="1:26" ht="15.75" customHeight="1" outlineLevel="1" x14ac:dyDescent="0.3">
      <c r="A571" s="414"/>
      <c r="B571" s="77"/>
      <c r="C571" s="624" t="s">
        <v>174</v>
      </c>
      <c r="D571" s="625"/>
      <c r="E571" s="626"/>
      <c r="F571" s="422"/>
      <c r="G571" s="385"/>
      <c r="H571" s="385"/>
      <c r="I571" s="373">
        <f>SUM(G571:H571)</f>
        <v>0</v>
      </c>
      <c r="J571" s="385"/>
      <c r="K571" s="385"/>
      <c r="L571" s="373">
        <f>SUM(J571:K571)</f>
        <v>0</v>
      </c>
      <c r="M571" s="385"/>
      <c r="N571" s="385"/>
      <c r="O571" s="373">
        <f>SUM(M571:N571)</f>
        <v>0</v>
      </c>
      <c r="P571" s="385"/>
      <c r="Q571" s="388"/>
      <c r="R571" s="373">
        <f>SUM(P571:Q571)</f>
        <v>0</v>
      </c>
      <c r="S571" s="385"/>
      <c r="T571" s="385"/>
      <c r="U571" s="373">
        <f>SUM(S571:T571)</f>
        <v>0</v>
      </c>
      <c r="V571" s="385"/>
      <c r="W571" s="385"/>
      <c r="X571" s="373">
        <f>SUM(V571:W571)</f>
        <v>0</v>
      </c>
      <c r="Y571" s="422"/>
      <c r="Z571" s="377">
        <f>SUM(O571,L571,I571,F571)+R571+U571+X571+Y571</f>
        <v>0</v>
      </c>
    </row>
    <row r="572" spans="1:26" ht="15.75" customHeight="1" outlineLevel="1" x14ac:dyDescent="0.3">
      <c r="A572" s="414"/>
      <c r="B572" s="46"/>
      <c r="C572" s="630" t="s">
        <v>175</v>
      </c>
      <c r="D572" s="631"/>
      <c r="E572" s="632"/>
      <c r="F572" s="422"/>
      <c r="G572" s="385"/>
      <c r="H572" s="385"/>
      <c r="I572" s="373">
        <f>SUM(G572:H572)</f>
        <v>0</v>
      </c>
      <c r="J572" s="385"/>
      <c r="K572" s="385"/>
      <c r="L572" s="373">
        <f>SUM(J572:K572)</f>
        <v>0</v>
      </c>
      <c r="M572" s="385"/>
      <c r="N572" s="385"/>
      <c r="O572" s="373">
        <f>SUM(M572:N572)</f>
        <v>0</v>
      </c>
      <c r="P572" s="385"/>
      <c r="Q572" s="388"/>
      <c r="R572" s="373">
        <f>SUM(P572:Q572)</f>
        <v>0</v>
      </c>
      <c r="S572" s="385"/>
      <c r="T572" s="385"/>
      <c r="U572" s="373">
        <f>SUM(S572:T572)</f>
        <v>0</v>
      </c>
      <c r="V572" s="385"/>
      <c r="W572" s="385"/>
      <c r="X572" s="373">
        <f>SUM(V572:W572)</f>
        <v>0</v>
      </c>
      <c r="Y572" s="422"/>
      <c r="Z572" s="377">
        <f>SUM(O572,L572,I572,F572)+R572+U572+X572+Y572</f>
        <v>0</v>
      </c>
    </row>
    <row r="573" spans="1:26" ht="15.75" customHeight="1" outlineLevel="1" x14ac:dyDescent="0.3">
      <c r="A573" s="414"/>
      <c r="B573" s="46"/>
      <c r="C573" s="639" t="s">
        <v>176</v>
      </c>
      <c r="D573" s="640"/>
      <c r="E573" s="641"/>
      <c r="F573" s="386">
        <f t="shared" ref="F573:Z573" si="83">F570+F571</f>
        <v>0</v>
      </c>
      <c r="G573" s="386">
        <f t="shared" si="83"/>
        <v>0</v>
      </c>
      <c r="H573" s="386">
        <f t="shared" si="83"/>
        <v>0</v>
      </c>
      <c r="I573" s="386">
        <f t="shared" si="83"/>
        <v>0</v>
      </c>
      <c r="J573" s="386">
        <f t="shared" si="83"/>
        <v>0</v>
      </c>
      <c r="K573" s="386">
        <f t="shared" si="83"/>
        <v>0</v>
      </c>
      <c r="L573" s="386">
        <f t="shared" si="83"/>
        <v>0</v>
      </c>
      <c r="M573" s="386">
        <f t="shared" si="83"/>
        <v>0</v>
      </c>
      <c r="N573" s="386">
        <f t="shared" si="83"/>
        <v>0</v>
      </c>
      <c r="O573" s="386">
        <f t="shared" si="83"/>
        <v>0</v>
      </c>
      <c r="P573" s="386">
        <f t="shared" si="83"/>
        <v>0</v>
      </c>
      <c r="Q573" s="389">
        <f t="shared" si="83"/>
        <v>0</v>
      </c>
      <c r="R573" s="386">
        <f t="shared" si="83"/>
        <v>0</v>
      </c>
      <c r="S573" s="386">
        <f t="shared" si="83"/>
        <v>0</v>
      </c>
      <c r="T573" s="386">
        <f t="shared" si="83"/>
        <v>0</v>
      </c>
      <c r="U573" s="386">
        <f t="shared" si="83"/>
        <v>0</v>
      </c>
      <c r="V573" s="386">
        <f t="shared" si="83"/>
        <v>0</v>
      </c>
      <c r="W573" s="386">
        <f t="shared" si="83"/>
        <v>0</v>
      </c>
      <c r="X573" s="386">
        <f t="shared" si="83"/>
        <v>0</v>
      </c>
      <c r="Y573" s="386">
        <f t="shared" si="83"/>
        <v>0</v>
      </c>
      <c r="Z573" s="377">
        <f t="shared" si="83"/>
        <v>0</v>
      </c>
    </row>
    <row r="574" spans="1:26" ht="15.75" customHeight="1" outlineLevel="1" x14ac:dyDescent="0.3">
      <c r="A574" s="414"/>
      <c r="B574" s="46"/>
      <c r="C574" s="636" t="s">
        <v>177</v>
      </c>
      <c r="D574" s="637"/>
      <c r="E574" s="638"/>
      <c r="F574" s="422"/>
      <c r="G574" s="385"/>
      <c r="H574" s="385"/>
      <c r="I574" s="373">
        <f>SUM(G574:H574)</f>
        <v>0</v>
      </c>
      <c r="J574" s="385"/>
      <c r="K574" s="385"/>
      <c r="L574" s="373">
        <f>SUM(J574:K574)</f>
        <v>0</v>
      </c>
      <c r="M574" s="385"/>
      <c r="N574" s="385"/>
      <c r="O574" s="373">
        <f>SUM(M574:N574)</f>
        <v>0</v>
      </c>
      <c r="P574" s="385"/>
      <c r="Q574" s="388"/>
      <c r="R574" s="373">
        <f>SUM(P574:Q574)</f>
        <v>0</v>
      </c>
      <c r="S574" s="385"/>
      <c r="T574" s="385"/>
      <c r="U574" s="373">
        <f>SUM(S574:T574)</f>
        <v>0</v>
      </c>
      <c r="V574" s="385"/>
      <c r="W574" s="385"/>
      <c r="X574" s="373">
        <f>SUM(V574:W574)</f>
        <v>0</v>
      </c>
      <c r="Y574" s="422"/>
      <c r="Z574" s="377">
        <f>SUM(O574,L574,I574,F574)+R574+U574+X574+Y574</f>
        <v>0</v>
      </c>
    </row>
    <row r="575" spans="1:26" ht="15.75" customHeight="1" outlineLevel="1" x14ac:dyDescent="0.3">
      <c r="A575" s="414"/>
      <c r="B575" s="46"/>
      <c r="C575" s="630" t="s">
        <v>178</v>
      </c>
      <c r="D575" s="631"/>
      <c r="E575" s="632"/>
      <c r="F575" s="422"/>
      <c r="G575" s="385"/>
      <c r="H575" s="385"/>
      <c r="I575" s="373">
        <f>SUM(G575:H575)</f>
        <v>0</v>
      </c>
      <c r="J575" s="385"/>
      <c r="K575" s="385"/>
      <c r="L575" s="373">
        <f>SUM(J575:K575)</f>
        <v>0</v>
      </c>
      <c r="M575" s="385"/>
      <c r="N575" s="385"/>
      <c r="O575" s="373">
        <f>SUM(M575:N575)</f>
        <v>0</v>
      </c>
      <c r="P575" s="385"/>
      <c r="Q575" s="388"/>
      <c r="R575" s="373">
        <f>SUM(P575:Q575)</f>
        <v>0</v>
      </c>
      <c r="S575" s="385"/>
      <c r="T575" s="385"/>
      <c r="U575" s="373">
        <f>SUM(S575:T575)</f>
        <v>0</v>
      </c>
      <c r="V575" s="385"/>
      <c r="W575" s="385"/>
      <c r="X575" s="373">
        <f>SUM(V575:W575)</f>
        <v>0</v>
      </c>
      <c r="Y575" s="422"/>
      <c r="Z575" s="377">
        <f>SUM(O575,L575,I575,F575)+R575+U575+X575+Y575</f>
        <v>0</v>
      </c>
    </row>
    <row r="576" spans="1:26" ht="15.75" customHeight="1" outlineLevel="1" thickBot="1" x14ac:dyDescent="0.35">
      <c r="A576" s="414"/>
      <c r="B576" s="46"/>
      <c r="C576" s="645" t="s">
        <v>179</v>
      </c>
      <c r="D576" s="646"/>
      <c r="E576" s="647"/>
      <c r="F576" s="390">
        <f t="shared" ref="F576:Y576" si="84">F574</f>
        <v>0</v>
      </c>
      <c r="G576" s="390">
        <f t="shared" si="84"/>
        <v>0</v>
      </c>
      <c r="H576" s="390">
        <f t="shared" si="84"/>
        <v>0</v>
      </c>
      <c r="I576" s="390">
        <f t="shared" si="84"/>
        <v>0</v>
      </c>
      <c r="J576" s="390">
        <f t="shared" si="84"/>
        <v>0</v>
      </c>
      <c r="K576" s="390">
        <f t="shared" si="84"/>
        <v>0</v>
      </c>
      <c r="L576" s="390">
        <f t="shared" si="84"/>
        <v>0</v>
      </c>
      <c r="M576" s="390">
        <f t="shared" si="84"/>
        <v>0</v>
      </c>
      <c r="N576" s="390">
        <f t="shared" si="84"/>
        <v>0</v>
      </c>
      <c r="O576" s="390">
        <f t="shared" si="84"/>
        <v>0</v>
      </c>
      <c r="P576" s="390">
        <f t="shared" si="84"/>
        <v>0</v>
      </c>
      <c r="Q576" s="391">
        <f t="shared" si="84"/>
        <v>0</v>
      </c>
      <c r="R576" s="390">
        <f t="shared" si="84"/>
        <v>0</v>
      </c>
      <c r="S576" s="390">
        <f t="shared" si="84"/>
        <v>0</v>
      </c>
      <c r="T576" s="390">
        <f t="shared" si="84"/>
        <v>0</v>
      </c>
      <c r="U576" s="390">
        <f t="shared" si="84"/>
        <v>0</v>
      </c>
      <c r="V576" s="390">
        <f t="shared" si="84"/>
        <v>0</v>
      </c>
      <c r="W576" s="390">
        <f t="shared" si="84"/>
        <v>0</v>
      </c>
      <c r="X576" s="390">
        <f t="shared" si="84"/>
        <v>0</v>
      </c>
      <c r="Y576" s="390">
        <f t="shared" si="84"/>
        <v>0</v>
      </c>
      <c r="Z576" s="381">
        <f>SUM(O576,L576,I576,F576)+R576+U576+X576+Y576</f>
        <v>0</v>
      </c>
    </row>
    <row r="577" spans="1:26" ht="16" outlineLevel="1" thickBot="1" x14ac:dyDescent="0.35">
      <c r="A577" s="414"/>
      <c r="B577" s="46"/>
      <c r="C577" s="642" t="s">
        <v>163</v>
      </c>
      <c r="D577" s="643"/>
      <c r="E577" s="644"/>
      <c r="F577" s="382">
        <f t="shared" ref="F577:Y577" si="85">F573+F576</f>
        <v>0</v>
      </c>
      <c r="G577" s="382">
        <f t="shared" si="85"/>
        <v>0</v>
      </c>
      <c r="H577" s="382">
        <f t="shared" si="85"/>
        <v>0</v>
      </c>
      <c r="I577" s="382">
        <f t="shared" si="85"/>
        <v>0</v>
      </c>
      <c r="J577" s="382">
        <f t="shared" si="85"/>
        <v>0</v>
      </c>
      <c r="K577" s="382">
        <f t="shared" si="85"/>
        <v>0</v>
      </c>
      <c r="L577" s="382">
        <f t="shared" si="85"/>
        <v>0</v>
      </c>
      <c r="M577" s="382">
        <f t="shared" si="85"/>
        <v>0</v>
      </c>
      <c r="N577" s="382">
        <f t="shared" si="85"/>
        <v>0</v>
      </c>
      <c r="O577" s="382">
        <f t="shared" si="85"/>
        <v>0</v>
      </c>
      <c r="P577" s="382">
        <f t="shared" si="85"/>
        <v>0</v>
      </c>
      <c r="Q577" s="392">
        <f t="shared" si="85"/>
        <v>0</v>
      </c>
      <c r="R577" s="382">
        <f t="shared" si="85"/>
        <v>0</v>
      </c>
      <c r="S577" s="382">
        <f t="shared" si="85"/>
        <v>0</v>
      </c>
      <c r="T577" s="382">
        <f t="shared" si="85"/>
        <v>0</v>
      </c>
      <c r="U577" s="382">
        <f t="shared" si="85"/>
        <v>0</v>
      </c>
      <c r="V577" s="382">
        <f t="shared" si="85"/>
        <v>0</v>
      </c>
      <c r="W577" s="382">
        <f t="shared" si="85"/>
        <v>0</v>
      </c>
      <c r="X577" s="382">
        <f t="shared" si="85"/>
        <v>0</v>
      </c>
      <c r="Y577" s="382">
        <f t="shared" si="85"/>
        <v>0</v>
      </c>
      <c r="Z577" s="323">
        <f>SUM(O577,L577,I577,F577)+R577+U577+X577+Y577</f>
        <v>0</v>
      </c>
    </row>
    <row r="578" spans="1:26" ht="15.75" customHeight="1" outlineLevel="1" thickBot="1" x14ac:dyDescent="0.35">
      <c r="C578" s="21"/>
      <c r="D578" s="21"/>
      <c r="E578" s="21"/>
      <c r="F578" s="23"/>
      <c r="G578" s="22"/>
      <c r="H578" s="22"/>
      <c r="I578" s="26"/>
      <c r="J578" s="22"/>
      <c r="K578" s="22"/>
      <c r="L578" s="23"/>
      <c r="M578" s="22"/>
      <c r="N578" s="22"/>
    </row>
    <row r="579" spans="1:26" ht="21.65" customHeight="1" outlineLevel="1" x14ac:dyDescent="0.3">
      <c r="A579" s="414"/>
      <c r="B579" s="38"/>
      <c r="C579" s="648" t="s">
        <v>180</v>
      </c>
      <c r="D579" s="649"/>
      <c r="E579" s="650"/>
      <c r="F579" s="621" t="s">
        <v>155</v>
      </c>
      <c r="G579" s="658" t="str">
        <f>G567</f>
        <v>Financial Year 2020/21 (£s)</v>
      </c>
      <c r="H579" s="659"/>
      <c r="I579" s="660"/>
      <c r="J579" s="658" t="str">
        <f>J567</f>
        <v>Financial Year 2021/22 (£s)</v>
      </c>
      <c r="K579" s="659"/>
      <c r="L579" s="660"/>
      <c r="M579" s="658" t="str">
        <f>M567</f>
        <v>Financial Year 2022/23 (£s)</v>
      </c>
      <c r="N579" s="659"/>
      <c r="O579" s="660"/>
      <c r="P579" s="658" t="str">
        <f>P567</f>
        <v>Financial Year 2023/24 (£s)</v>
      </c>
      <c r="Q579" s="659"/>
      <c r="R579" s="660"/>
      <c r="S579" s="658" t="str">
        <f>S567</f>
        <v>Financial Year 2024/25 (£s)</v>
      </c>
      <c r="T579" s="659"/>
      <c r="U579" s="661"/>
      <c r="V579" s="658" t="str">
        <f>V567</f>
        <v>Financial Year 2025/26 (£s)</v>
      </c>
      <c r="W579" s="659"/>
      <c r="X579" s="660"/>
      <c r="Y579" s="621" t="s">
        <v>172</v>
      </c>
      <c r="Z579" s="621" t="s">
        <v>163</v>
      </c>
    </row>
    <row r="580" spans="1:26" ht="22.5" customHeight="1" outlineLevel="1" x14ac:dyDescent="0.3">
      <c r="A580" s="414"/>
      <c r="B580" s="38"/>
      <c r="C580" s="662" t="s">
        <v>181</v>
      </c>
      <c r="D580" s="662" t="s">
        <v>188</v>
      </c>
      <c r="E580" s="662" t="s">
        <v>183</v>
      </c>
      <c r="F580" s="622"/>
      <c r="G580" s="195" t="s">
        <v>164</v>
      </c>
      <c r="H580" s="196" t="s">
        <v>165</v>
      </c>
      <c r="I580" s="664" t="s">
        <v>166</v>
      </c>
      <c r="J580" s="195" t="s">
        <v>164</v>
      </c>
      <c r="K580" s="196" t="s">
        <v>165</v>
      </c>
      <c r="L580" s="664" t="s">
        <v>166</v>
      </c>
      <c r="M580" s="195" t="s">
        <v>164</v>
      </c>
      <c r="N580" s="196" t="s">
        <v>165</v>
      </c>
      <c r="O580" s="664" t="s">
        <v>166</v>
      </c>
      <c r="P580" s="195" t="s">
        <v>164</v>
      </c>
      <c r="Q580" s="196" t="s">
        <v>165</v>
      </c>
      <c r="R580" s="664" t="s">
        <v>166</v>
      </c>
      <c r="S580" s="195" t="s">
        <v>164</v>
      </c>
      <c r="T580" s="196" t="s">
        <v>165</v>
      </c>
      <c r="U580" s="664" t="s">
        <v>166</v>
      </c>
      <c r="V580" s="195" t="s">
        <v>164</v>
      </c>
      <c r="W580" s="196" t="s">
        <v>165</v>
      </c>
      <c r="X580" s="664" t="s">
        <v>166</v>
      </c>
      <c r="Y580" s="622"/>
      <c r="Z580" s="622"/>
    </row>
    <row r="581" spans="1:26" ht="22.5" customHeight="1" outlineLevel="1" x14ac:dyDescent="0.3">
      <c r="A581" s="414"/>
      <c r="B581" s="38"/>
      <c r="C581" s="663"/>
      <c r="D581" s="663"/>
      <c r="E581" s="663"/>
      <c r="F581" s="623"/>
      <c r="G581" s="289" t="s">
        <v>167</v>
      </c>
      <c r="H581" s="289" t="s">
        <v>167</v>
      </c>
      <c r="I581" s="622"/>
      <c r="J581" s="289" t="s">
        <v>167</v>
      </c>
      <c r="K581" s="289" t="str">
        <f>IF(INDEX('Reference Data'!$G$5:$G$18,MATCH('Reference Data'!$C$4,'Reference Data'!$F$5:$F$21,0),1)&gt;=K$22,"Actual","Forecast")</f>
        <v>Actual</v>
      </c>
      <c r="L581" s="622"/>
      <c r="M581" s="289" t="str">
        <f>IF(INDEX('Reference Data'!$G$5:$G$18,MATCH('Reference Data'!$C$4,'Reference Data'!$F$5:$F$21,0),1)&gt;=M$22,"Actual","Forecast")</f>
        <v>Actual</v>
      </c>
      <c r="N581" s="289" t="str">
        <f>IF(INDEX('Reference Data'!$G$5:$G$18,MATCH('Reference Data'!$C$4,'Reference Data'!$F$5:$F$21,0),1)&gt;=N$22,"Actual","Forecast")</f>
        <v>Actual</v>
      </c>
      <c r="O581" s="622"/>
      <c r="P581" s="289" t="str">
        <f>IF(INDEX('Reference Data'!$G$5:$G$18,MATCH('Reference Data'!$C$4,'Reference Data'!$F$5:$F$21,0),1)&gt;=P$22,"Actual","Forecast")</f>
        <v>Actual</v>
      </c>
      <c r="Q581" s="289" t="str">
        <f>IF(INDEX('Reference Data'!$G$5:$G$18,MATCH('Reference Data'!$C$4,'Reference Data'!$F$5:$F$21,0),1)&gt;=Q$22,"Actual","Forecast")</f>
        <v>Forecast</v>
      </c>
      <c r="R581" s="622"/>
      <c r="S581" s="289" t="str">
        <f>IF(INDEX('Reference Data'!$G$5:$G$18,MATCH('Reference Data'!$C$4,'Reference Data'!$F$5:$F$21,0),1)&gt;=S$22,"Actual","Forecast")</f>
        <v>Forecast</v>
      </c>
      <c r="T581" s="289" t="str">
        <f>IF(INDEX('Reference Data'!$G$5:$G$18,MATCH('Reference Data'!$C$4,'Reference Data'!$F$5:$F$21,0),1)&gt;=T$22,"Actual","Forecast")</f>
        <v>Forecast</v>
      </c>
      <c r="U581" s="622"/>
      <c r="V581" s="289" t="str">
        <f>IF(INDEX('Reference Data'!$G$5:$G$18,MATCH('Reference Data'!$C$4,'Reference Data'!$F$5:$F$21,0),1)&gt;=V$22,"Actual","Forecast")</f>
        <v>Forecast</v>
      </c>
      <c r="W581" s="289" t="str">
        <f>IF(INDEX('Reference Data'!$G$5:$G$18,MATCH('Reference Data'!$C$4,'Reference Data'!$F$5:$F$21,0),1)&gt;=W$22,"Actual","Forecast")</f>
        <v>Forecast</v>
      </c>
      <c r="X581" s="622"/>
      <c r="Y581" s="622"/>
      <c r="Z581" s="622"/>
    </row>
    <row r="582" spans="1:26" ht="15.5" outlineLevel="1" x14ac:dyDescent="0.3">
      <c r="A582" s="414"/>
      <c r="B582" s="38">
        <f>IF(C582="",IF((Z582=0),0,1),IF(AND((COUNTBLANK(D582:E582))=0,Z582&gt;0), 0,1))</f>
        <v>0</v>
      </c>
      <c r="C582" s="393"/>
      <c r="D582" s="393"/>
      <c r="E582" s="394"/>
      <c r="F582" s="401"/>
      <c r="G582" s="396"/>
      <c r="H582" s="396"/>
      <c r="I582" s="310">
        <f>SUM(G582:H582)</f>
        <v>0</v>
      </c>
      <c r="J582" s="396"/>
      <c r="K582" s="396"/>
      <c r="L582" s="310">
        <f>SUM(J582:K582)</f>
        <v>0</v>
      </c>
      <c r="M582" s="396"/>
      <c r="N582" s="396"/>
      <c r="O582" s="310">
        <f>SUM(M582:N582)</f>
        <v>0</v>
      </c>
      <c r="P582" s="396"/>
      <c r="Q582" s="399"/>
      <c r="R582" s="310">
        <f>SUM(P582:Q582)</f>
        <v>0</v>
      </c>
      <c r="S582" s="396"/>
      <c r="T582" s="396"/>
      <c r="U582" s="310">
        <f>SUM(S582:T582)</f>
        <v>0</v>
      </c>
      <c r="V582" s="396"/>
      <c r="W582" s="396"/>
      <c r="X582" s="310">
        <f>SUM(V582:W582)</f>
        <v>0</v>
      </c>
      <c r="Y582" s="401"/>
      <c r="Z582" s="416">
        <f>SUM(O582,L582,I582,F582,R582,U582,X582,Y582)</f>
        <v>0</v>
      </c>
    </row>
    <row r="583" spans="1:26" ht="15.5" outlineLevel="1" x14ac:dyDescent="0.3">
      <c r="A583" s="414"/>
      <c r="B583" s="38">
        <f>IF(C583="",IF((Z583=0),0,1),IF(AND((COUNTBLANK(D583:E583))=0,Z583&gt;0), 0,1))</f>
        <v>0</v>
      </c>
      <c r="C583" s="311"/>
      <c r="D583" s="311"/>
      <c r="E583" s="395"/>
      <c r="F583" s="402"/>
      <c r="G583" s="397"/>
      <c r="H583" s="397"/>
      <c r="I583" s="398">
        <f>SUM(G583:H583)</f>
        <v>0</v>
      </c>
      <c r="J583" s="397"/>
      <c r="K583" s="397"/>
      <c r="L583" s="398">
        <f>SUM(J583:K583)</f>
        <v>0</v>
      </c>
      <c r="M583" s="397"/>
      <c r="N583" s="397"/>
      <c r="O583" s="398">
        <f>SUM(M583:N583)</f>
        <v>0</v>
      </c>
      <c r="P583" s="397"/>
      <c r="Q583" s="400"/>
      <c r="R583" s="398">
        <f>SUM(P583:Q583)</f>
        <v>0</v>
      </c>
      <c r="S583" s="397"/>
      <c r="T583" s="397"/>
      <c r="U583" s="398">
        <f>SUM(S583:T583)</f>
        <v>0</v>
      </c>
      <c r="V583" s="397"/>
      <c r="W583" s="397"/>
      <c r="X583" s="398">
        <f>SUM(V583:W583)</f>
        <v>0</v>
      </c>
      <c r="Y583" s="402"/>
      <c r="Z583" s="409">
        <f>SUM(O583,L583,I583,F583,R583,U583,X583,Y583)</f>
        <v>0</v>
      </c>
    </row>
    <row r="584" spans="1:26" ht="15.5" outlineLevel="1" x14ac:dyDescent="0.3">
      <c r="A584" s="414"/>
      <c r="B584" s="38">
        <f>IF(C584="",IF((Z584=0),0,1),IF(AND((COUNTBLANK(D584:E584))=0,Z584&gt;0), 0,1))</f>
        <v>0</v>
      </c>
      <c r="C584" s="311"/>
      <c r="D584" s="311"/>
      <c r="E584" s="395"/>
      <c r="F584" s="402"/>
      <c r="G584" s="397"/>
      <c r="H584" s="397"/>
      <c r="I584" s="398">
        <f>SUM(G584:H584)</f>
        <v>0</v>
      </c>
      <c r="J584" s="397"/>
      <c r="K584" s="397"/>
      <c r="L584" s="398">
        <f>SUM(J584:K584)</f>
        <v>0</v>
      </c>
      <c r="M584" s="397"/>
      <c r="N584" s="397"/>
      <c r="O584" s="398">
        <f>SUM(M584:N584)</f>
        <v>0</v>
      </c>
      <c r="P584" s="397"/>
      <c r="Q584" s="400"/>
      <c r="R584" s="398">
        <f>SUM(P584:Q584)</f>
        <v>0</v>
      </c>
      <c r="S584" s="397"/>
      <c r="T584" s="397"/>
      <c r="U584" s="398">
        <f>SUM(S584:T584)</f>
        <v>0</v>
      </c>
      <c r="V584" s="397"/>
      <c r="W584" s="397"/>
      <c r="X584" s="398">
        <f>SUM(V584:W584)</f>
        <v>0</v>
      </c>
      <c r="Y584" s="402"/>
      <c r="Z584" s="409">
        <f>SUM(O584,L584,I584,F584,R584,U584,X584,Y584)</f>
        <v>0</v>
      </c>
    </row>
    <row r="585" spans="1:26" ht="15.5" outlineLevel="1" x14ac:dyDescent="0.3">
      <c r="A585" s="414"/>
      <c r="B585" s="38">
        <f>IF(C585="",IF((Z585=0),0,1),IF(AND((COUNTBLANK(D585:E585))=0,Z585&gt;0), 0,1))</f>
        <v>0</v>
      </c>
      <c r="C585" s="311"/>
      <c r="D585" s="311"/>
      <c r="E585" s="395"/>
      <c r="F585" s="402"/>
      <c r="G585" s="397"/>
      <c r="H585" s="397"/>
      <c r="I585" s="398">
        <f>SUM(G585:H585)</f>
        <v>0</v>
      </c>
      <c r="J585" s="397"/>
      <c r="K585" s="397"/>
      <c r="L585" s="398">
        <f>SUM(J585:K585)</f>
        <v>0</v>
      </c>
      <c r="M585" s="397"/>
      <c r="N585" s="397"/>
      <c r="O585" s="398">
        <f>SUM(M585:N585)</f>
        <v>0</v>
      </c>
      <c r="P585" s="397"/>
      <c r="Q585" s="400"/>
      <c r="R585" s="398">
        <f>SUM(P585:Q585)</f>
        <v>0</v>
      </c>
      <c r="S585" s="397"/>
      <c r="T585" s="397"/>
      <c r="U585" s="398">
        <f>SUM(S585:T585)</f>
        <v>0</v>
      </c>
      <c r="V585" s="397"/>
      <c r="W585" s="397"/>
      <c r="X585" s="398">
        <f>SUM(V585:W585)</f>
        <v>0</v>
      </c>
      <c r="Y585" s="402"/>
      <c r="Z585" s="409">
        <f>SUM(O585,L585,I585,F585,R585,U585,X585,Y585)</f>
        <v>0</v>
      </c>
    </row>
    <row r="586" spans="1:26" ht="16" outlineLevel="1" thickBot="1" x14ac:dyDescent="0.35">
      <c r="A586" s="414"/>
      <c r="B586" s="38">
        <f>IF(C586="",IF((Z586=0),0,1),IF(AND((COUNTBLANK(D586:E586))=0,Z586&gt;0), 0,1))</f>
        <v>0</v>
      </c>
      <c r="C586" s="403"/>
      <c r="D586" s="403"/>
      <c r="E586" s="404"/>
      <c r="F586" s="408"/>
      <c r="G586" s="405"/>
      <c r="H586" s="405"/>
      <c r="I586" s="406">
        <f>SUM(G586:H586)</f>
        <v>0</v>
      </c>
      <c r="J586" s="405"/>
      <c r="K586" s="405"/>
      <c r="L586" s="406">
        <f>SUM(J586:K586)</f>
        <v>0</v>
      </c>
      <c r="M586" s="405"/>
      <c r="N586" s="405"/>
      <c r="O586" s="406">
        <f>SUM(M586:N586)</f>
        <v>0</v>
      </c>
      <c r="P586" s="405"/>
      <c r="Q586" s="407"/>
      <c r="R586" s="406">
        <f>SUM(P586:Q586)</f>
        <v>0</v>
      </c>
      <c r="S586" s="405"/>
      <c r="T586" s="405"/>
      <c r="U586" s="406">
        <f>SUM(S586:T586)</f>
        <v>0</v>
      </c>
      <c r="V586" s="405"/>
      <c r="W586" s="405"/>
      <c r="X586" s="406">
        <f>SUM(V586:W586)</f>
        <v>0</v>
      </c>
      <c r="Y586" s="408"/>
      <c r="Z586" s="417">
        <f>SUM(O586,L586,I586,F586,R586,U586,X586,Y586)</f>
        <v>0</v>
      </c>
    </row>
    <row r="587" spans="1:26" ht="16" outlineLevel="1" thickBot="1" x14ac:dyDescent="0.35">
      <c r="A587" s="414"/>
      <c r="B587" s="46"/>
      <c r="C587" s="642" t="s">
        <v>184</v>
      </c>
      <c r="D587" s="643"/>
      <c r="E587" s="651"/>
      <c r="F587" s="312">
        <f t="shared" ref="F587:Z587" si="86">SUM(F582:F586)</f>
        <v>0</v>
      </c>
      <c r="G587" s="312">
        <f t="shared" si="86"/>
        <v>0</v>
      </c>
      <c r="H587" s="312">
        <f t="shared" si="86"/>
        <v>0</v>
      </c>
      <c r="I587" s="312">
        <f t="shared" si="86"/>
        <v>0</v>
      </c>
      <c r="J587" s="312">
        <f t="shared" si="86"/>
        <v>0</v>
      </c>
      <c r="K587" s="312">
        <f t="shared" si="86"/>
        <v>0</v>
      </c>
      <c r="L587" s="312">
        <f t="shared" si="86"/>
        <v>0</v>
      </c>
      <c r="M587" s="312">
        <f t="shared" si="86"/>
        <v>0</v>
      </c>
      <c r="N587" s="312">
        <f t="shared" si="86"/>
        <v>0</v>
      </c>
      <c r="O587" s="312">
        <f t="shared" si="86"/>
        <v>0</v>
      </c>
      <c r="P587" s="312">
        <f t="shared" si="86"/>
        <v>0</v>
      </c>
      <c r="Q587" s="312">
        <f t="shared" si="86"/>
        <v>0</v>
      </c>
      <c r="R587" s="312">
        <f t="shared" si="86"/>
        <v>0</v>
      </c>
      <c r="S587" s="312">
        <f t="shared" si="86"/>
        <v>0</v>
      </c>
      <c r="T587" s="312">
        <f t="shared" si="86"/>
        <v>0</v>
      </c>
      <c r="U587" s="312">
        <f t="shared" si="86"/>
        <v>0</v>
      </c>
      <c r="V587" s="312">
        <f t="shared" si="86"/>
        <v>0</v>
      </c>
      <c r="W587" s="312">
        <f t="shared" si="86"/>
        <v>0</v>
      </c>
      <c r="X587" s="312">
        <f t="shared" si="86"/>
        <v>0</v>
      </c>
      <c r="Y587" s="312">
        <f t="shared" si="86"/>
        <v>0</v>
      </c>
      <c r="Z587" s="312">
        <f t="shared" si="86"/>
        <v>0</v>
      </c>
    </row>
    <row r="588" spans="1:26" ht="13.5" outlineLevel="1" thickBot="1" x14ac:dyDescent="0.35"/>
    <row r="589" spans="1:26" ht="31.4" customHeight="1" outlineLevel="1" x14ac:dyDescent="0.3">
      <c r="B589" s="80">
        <f>COUNTIF(E582:E586,"Yes")</f>
        <v>0</v>
      </c>
      <c r="C589" s="652" t="s">
        <v>185</v>
      </c>
      <c r="D589" s="653"/>
      <c r="E589" s="654"/>
      <c r="G589" s="215"/>
      <c r="H589" s="215"/>
      <c r="I589" s="215"/>
      <c r="J589" s="215"/>
      <c r="K589" s="215"/>
      <c r="L589" s="215"/>
    </row>
    <row r="590" spans="1:26" ht="86.25" customHeight="1" outlineLevel="1" x14ac:dyDescent="0.3">
      <c r="B590" s="46"/>
      <c r="C590" s="655" t="s">
        <v>186</v>
      </c>
      <c r="D590" s="656"/>
      <c r="E590" s="657"/>
      <c r="G590" s="258"/>
      <c r="H590" s="258"/>
      <c r="I590" s="258"/>
      <c r="J590" s="258"/>
      <c r="K590" s="258"/>
      <c r="L590" s="258"/>
    </row>
    <row r="591" spans="1:26" ht="76.5" customHeight="1" outlineLevel="1" thickBot="1" x14ac:dyDescent="0.35">
      <c r="B591" s="59"/>
      <c r="C591" s="665"/>
      <c r="D591" s="666"/>
      <c r="E591" s="667"/>
      <c r="G591" s="259"/>
      <c r="H591" s="259"/>
      <c r="I591" s="259"/>
      <c r="J591" s="259"/>
      <c r="K591" s="259"/>
      <c r="L591" s="259"/>
    </row>
    <row r="594" spans="1:40" customFormat="1" ht="18.5" x14ac:dyDescent="0.45">
      <c r="A594" s="61"/>
      <c r="B594" s="245"/>
      <c r="C594" s="244" t="s">
        <v>10</v>
      </c>
      <c r="D594" s="244" t="s">
        <v>10</v>
      </c>
      <c r="E594" s="244" t="s">
        <v>10</v>
      </c>
      <c r="F594" s="244" t="s">
        <v>10</v>
      </c>
      <c r="G594" s="244" t="s">
        <v>10</v>
      </c>
      <c r="H594" s="244" t="s">
        <v>10</v>
      </c>
      <c r="I594" s="244" t="s">
        <v>10</v>
      </c>
      <c r="J594" s="244" t="s">
        <v>10</v>
      </c>
      <c r="K594" s="244" t="s">
        <v>10</v>
      </c>
      <c r="L594" s="244" t="s">
        <v>10</v>
      </c>
      <c r="M594" s="244" t="s">
        <v>10</v>
      </c>
      <c r="N594" s="244" t="s">
        <v>10</v>
      </c>
      <c r="O594" s="244" t="s">
        <v>10</v>
      </c>
      <c r="P594" s="244" t="s">
        <v>10</v>
      </c>
      <c r="Q594" s="244" t="s">
        <v>10</v>
      </c>
      <c r="R594" s="244" t="s">
        <v>10</v>
      </c>
      <c r="S594" s="244" t="s">
        <v>10</v>
      </c>
      <c r="T594" s="244" t="s">
        <v>10</v>
      </c>
      <c r="U594" s="244" t="s">
        <v>10</v>
      </c>
      <c r="V594" s="244" t="s">
        <v>10</v>
      </c>
      <c r="W594" s="244" t="s">
        <v>10</v>
      </c>
      <c r="X594" s="244" t="s">
        <v>10</v>
      </c>
      <c r="Y594" s="244" t="s">
        <v>10</v>
      </c>
      <c r="Z594" s="244" t="s">
        <v>10</v>
      </c>
      <c r="AA594" s="244" t="s">
        <v>10</v>
      </c>
      <c r="AB594" s="244" t="s">
        <v>10</v>
      </c>
      <c r="AC594" s="244" t="s">
        <v>10</v>
      </c>
      <c r="AD594" s="244" t="s">
        <v>10</v>
      </c>
      <c r="AE594" s="244" t="s">
        <v>10</v>
      </c>
      <c r="AF594" s="244" t="s">
        <v>10</v>
      </c>
      <c r="AG594" s="244" t="s">
        <v>10</v>
      </c>
      <c r="AH594" s="244" t="s">
        <v>10</v>
      </c>
      <c r="AI594" s="244" t="s">
        <v>10</v>
      </c>
      <c r="AJ594" s="244" t="s">
        <v>10</v>
      </c>
      <c r="AK594" s="244" t="s">
        <v>10</v>
      </c>
      <c r="AL594" s="244" t="s">
        <v>10</v>
      </c>
      <c r="AM594" s="244" t="s">
        <v>10</v>
      </c>
      <c r="AN594" s="244" t="s">
        <v>10</v>
      </c>
    </row>
    <row r="596" spans="1:40" ht="21.5" hidden="1" thickBot="1" x14ac:dyDescent="0.55000000000000004">
      <c r="E596" s="316" t="s">
        <v>189</v>
      </c>
    </row>
    <row r="597" spans="1:40" ht="15.75" hidden="1" customHeight="1" x14ac:dyDescent="0.3">
      <c r="E597" s="668" t="s">
        <v>190</v>
      </c>
      <c r="F597" s="621" t="s">
        <v>155</v>
      </c>
      <c r="G597" s="658" t="s">
        <v>156</v>
      </c>
      <c r="H597" s="659"/>
      <c r="I597" s="660"/>
      <c r="J597" s="658" t="s">
        <v>157</v>
      </c>
      <c r="K597" s="659"/>
      <c r="L597" s="660"/>
      <c r="M597" s="658" t="s">
        <v>158</v>
      </c>
      <c r="N597" s="659"/>
      <c r="O597" s="660"/>
      <c r="P597" s="658" t="s">
        <v>159</v>
      </c>
      <c r="Q597" s="659"/>
      <c r="R597" s="660"/>
      <c r="S597" s="658" t="s">
        <v>160</v>
      </c>
      <c r="T597" s="659"/>
      <c r="U597" s="660"/>
      <c r="V597" s="658" t="s">
        <v>161</v>
      </c>
      <c r="W597" s="659"/>
      <c r="X597" s="660"/>
      <c r="Y597" s="621" t="s">
        <v>172</v>
      </c>
      <c r="Z597" s="621" t="s">
        <v>163</v>
      </c>
    </row>
    <row r="598" spans="1:40" ht="16" hidden="1" thickBot="1" x14ac:dyDescent="0.35">
      <c r="E598" s="669"/>
      <c r="F598" s="622"/>
      <c r="G598" s="195" t="s">
        <v>164</v>
      </c>
      <c r="H598" s="196" t="s">
        <v>165</v>
      </c>
      <c r="I598" s="664" t="s">
        <v>166</v>
      </c>
      <c r="J598" s="195" t="s">
        <v>164</v>
      </c>
      <c r="K598" s="196" t="s">
        <v>165</v>
      </c>
      <c r="L598" s="664" t="s">
        <v>166</v>
      </c>
      <c r="M598" s="195" t="s">
        <v>164</v>
      </c>
      <c r="N598" s="196" t="s">
        <v>165</v>
      </c>
      <c r="O598" s="664" t="s">
        <v>166</v>
      </c>
      <c r="P598" s="195" t="s">
        <v>164</v>
      </c>
      <c r="Q598" s="196" t="s">
        <v>165</v>
      </c>
      <c r="R598" s="664" t="s">
        <v>166</v>
      </c>
      <c r="S598" s="195" t="s">
        <v>164</v>
      </c>
      <c r="T598" s="196" t="s">
        <v>165</v>
      </c>
      <c r="U598" s="664" t="s">
        <v>166</v>
      </c>
      <c r="V598" s="195" t="s">
        <v>164</v>
      </c>
      <c r="W598" s="196" t="s">
        <v>165</v>
      </c>
      <c r="X598" s="664" t="s">
        <v>166</v>
      </c>
      <c r="Y598" s="622"/>
      <c r="Z598" s="622"/>
    </row>
    <row r="599" spans="1:40" ht="16.5" hidden="1" customHeight="1" thickBot="1" x14ac:dyDescent="0.35">
      <c r="E599" s="670"/>
      <c r="F599" s="623"/>
      <c r="G599" s="289" t="s">
        <v>167</v>
      </c>
      <c r="H599" s="289" t="s">
        <v>167</v>
      </c>
      <c r="I599" s="622"/>
      <c r="J599" s="289" t="s">
        <v>167</v>
      </c>
      <c r="K599" s="289" t="str">
        <f>IF(INDEX('Reference Data'!$G$5:$G$18,MATCH('Reference Data'!$C$4,'Reference Data'!$F$5:$F$21,0),1)&gt;=K$22,"Actual","Forecast")</f>
        <v>Actual</v>
      </c>
      <c r="L599" s="622"/>
      <c r="M599" s="289" t="str">
        <f>IF(INDEX('Reference Data'!$G$5:$G$18,MATCH('Reference Data'!$C$4,'Reference Data'!$F$5:$F$21,0),1)&gt;=M$22,"Actual","Forecast")</f>
        <v>Actual</v>
      </c>
      <c r="N599" s="289" t="str">
        <f>IF(INDEX('Reference Data'!$G$5:$G$18,MATCH('Reference Data'!$C$4,'Reference Data'!$F$5:$F$21,0),1)&gt;=N$22,"Actual","Forecast")</f>
        <v>Actual</v>
      </c>
      <c r="O599" s="622"/>
      <c r="P599" s="289" t="str">
        <f>IF(INDEX('Reference Data'!$G$5:$G$18,MATCH('Reference Data'!$C$4,'Reference Data'!$F$5:$F$21,0),1)&gt;=P$22,"Actual","Forecast")</f>
        <v>Actual</v>
      </c>
      <c r="Q599" s="289" t="str">
        <f>IF(INDEX('Reference Data'!$G$5:$G$18,MATCH('Reference Data'!$C$4,'Reference Data'!$F$5:$F$21,0),1)&gt;=Q$22,"Actual","Forecast")</f>
        <v>Forecast</v>
      </c>
      <c r="R599" s="622"/>
      <c r="S599" s="289" t="str">
        <f>IF(INDEX('Reference Data'!$G$5:$G$18,MATCH('Reference Data'!$C$4,'Reference Data'!$F$5:$F$21,0),1)&gt;=S$22,"Actual","Forecast")</f>
        <v>Forecast</v>
      </c>
      <c r="T599" s="289" t="str">
        <f>IF(INDEX('Reference Data'!$G$5:$G$18,MATCH('Reference Data'!$C$4,'Reference Data'!$F$5:$F$21,0),1)&gt;=T$22,"Actual","Forecast")</f>
        <v>Forecast</v>
      </c>
      <c r="U599" s="622"/>
      <c r="V599" s="289" t="str">
        <f>IF(INDEX('Reference Data'!$G$5:$G$18,MATCH('Reference Data'!$C$4,'Reference Data'!$F$5:$F$21,0),1)&gt;=V$22,"Actual","Forecast")</f>
        <v>Forecast</v>
      </c>
      <c r="W599" s="289" t="str">
        <f>IF(INDEX('Reference Data'!$G$5:$G$18,MATCH('Reference Data'!$C$4,'Reference Data'!$F$5:$F$21,0),1)&gt;=W$22,"Actual","Forecast")</f>
        <v>Forecast</v>
      </c>
      <c r="X599" s="622"/>
      <c r="Y599" s="622"/>
      <c r="Z599" s="622"/>
    </row>
    <row r="600" spans="1:40" ht="31" hidden="1" x14ac:dyDescent="0.3">
      <c r="E600" s="317" t="s">
        <v>191</v>
      </c>
      <c r="F600" s="418">
        <f>SUM(F45,F73,F101,F129,F157,F185,F213,F241,F269,F297,F325,F353,F381,F409,F437,F465,F493,F521,F549,F577)</f>
        <v>0</v>
      </c>
      <c r="G600" s="418">
        <f t="shared" ref="G600:Z600" si="87">SUM(G45,G73,G101,G129,G157,G185,G213,G241,G269,G297,G325,G353,G381,G409,G437,G465,G493,G521,G549,G577)</f>
        <v>5</v>
      </c>
      <c r="H600" s="418">
        <f t="shared" si="87"/>
        <v>5</v>
      </c>
      <c r="I600" s="418">
        <f t="shared" si="87"/>
        <v>10</v>
      </c>
      <c r="J600" s="418">
        <f t="shared" si="87"/>
        <v>5</v>
      </c>
      <c r="K600" s="418">
        <f t="shared" si="87"/>
        <v>5</v>
      </c>
      <c r="L600" s="418">
        <f t="shared" si="87"/>
        <v>10</v>
      </c>
      <c r="M600" s="418">
        <f t="shared" si="87"/>
        <v>5</v>
      </c>
      <c r="N600" s="418">
        <f t="shared" si="87"/>
        <v>5</v>
      </c>
      <c r="O600" s="418">
        <f t="shared" si="87"/>
        <v>10</v>
      </c>
      <c r="P600" s="418">
        <f t="shared" si="87"/>
        <v>5</v>
      </c>
      <c r="Q600" s="418">
        <f t="shared" si="87"/>
        <v>5</v>
      </c>
      <c r="R600" s="418">
        <f t="shared" si="87"/>
        <v>10</v>
      </c>
      <c r="S600" s="418">
        <f t="shared" si="87"/>
        <v>33330</v>
      </c>
      <c r="T600" s="418">
        <f t="shared" si="87"/>
        <v>0</v>
      </c>
      <c r="U600" s="418">
        <f t="shared" si="87"/>
        <v>33330</v>
      </c>
      <c r="V600" s="418">
        <f t="shared" si="87"/>
        <v>0</v>
      </c>
      <c r="W600" s="418">
        <f t="shared" si="87"/>
        <v>0</v>
      </c>
      <c r="X600" s="418">
        <f t="shared" si="87"/>
        <v>0</v>
      </c>
      <c r="Y600" s="418">
        <f t="shared" si="87"/>
        <v>0</v>
      </c>
      <c r="Z600" s="418">
        <f t="shared" si="87"/>
        <v>33370</v>
      </c>
    </row>
    <row r="601" spans="1:40" ht="15.5" hidden="1" x14ac:dyDescent="0.3">
      <c r="E601" s="317" t="s">
        <v>192</v>
      </c>
      <c r="F601" s="418">
        <f>SUM(F55,F83,F111,F139,F167,F195,F223,F251,F279,F307,F335,F363,F391,F419,F447,F475,F503,F531,F559,F587)</f>
        <v>0</v>
      </c>
      <c r="G601" s="418">
        <f t="shared" ref="G601:Z601" si="88">SUM(G55,G83,G111,G139,G167,G195,G223,G251,G279,G307,G335,G363,G391,G419,G447,G475,G503,G531,G559,G587)</f>
        <v>0</v>
      </c>
      <c r="H601" s="418">
        <f t="shared" si="88"/>
        <v>0</v>
      </c>
      <c r="I601" s="418">
        <f t="shared" si="88"/>
        <v>0</v>
      </c>
      <c r="J601" s="418">
        <f t="shared" si="88"/>
        <v>0</v>
      </c>
      <c r="K601" s="418">
        <f t="shared" si="88"/>
        <v>0</v>
      </c>
      <c r="L601" s="418">
        <f t="shared" si="88"/>
        <v>0</v>
      </c>
      <c r="M601" s="418">
        <f t="shared" si="88"/>
        <v>0</v>
      </c>
      <c r="N601" s="418">
        <f t="shared" si="88"/>
        <v>0</v>
      </c>
      <c r="O601" s="418">
        <f t="shared" si="88"/>
        <v>0</v>
      </c>
      <c r="P601" s="418">
        <f t="shared" si="88"/>
        <v>0</v>
      </c>
      <c r="Q601" s="418">
        <f t="shared" si="88"/>
        <v>0</v>
      </c>
      <c r="R601" s="418">
        <f t="shared" si="88"/>
        <v>0</v>
      </c>
      <c r="S601" s="418">
        <f t="shared" si="88"/>
        <v>0</v>
      </c>
      <c r="T601" s="418">
        <f t="shared" si="88"/>
        <v>0</v>
      </c>
      <c r="U601" s="418">
        <f t="shared" si="88"/>
        <v>0</v>
      </c>
      <c r="V601" s="418">
        <f t="shared" si="88"/>
        <v>0</v>
      </c>
      <c r="W601" s="418">
        <f t="shared" si="88"/>
        <v>0</v>
      </c>
      <c r="X601" s="418">
        <f t="shared" si="88"/>
        <v>0</v>
      </c>
      <c r="Y601" s="418">
        <f t="shared" si="88"/>
        <v>0</v>
      </c>
      <c r="Z601" s="418">
        <f t="shared" si="88"/>
        <v>0</v>
      </c>
    </row>
    <row r="602" spans="1:40" ht="15.5" hidden="1" x14ac:dyDescent="0.3">
      <c r="E602" s="317" t="s">
        <v>193</v>
      </c>
      <c r="F602" s="418">
        <f>F600+F601</f>
        <v>0</v>
      </c>
      <c r="G602" s="418">
        <f t="shared" ref="G602:Z602" si="89">G600+G601</f>
        <v>5</v>
      </c>
      <c r="H602" s="418">
        <f t="shared" si="89"/>
        <v>5</v>
      </c>
      <c r="I602" s="418">
        <f t="shared" si="89"/>
        <v>10</v>
      </c>
      <c r="J602" s="418">
        <f t="shared" si="89"/>
        <v>5</v>
      </c>
      <c r="K602" s="418">
        <f t="shared" si="89"/>
        <v>5</v>
      </c>
      <c r="L602" s="418">
        <f t="shared" si="89"/>
        <v>10</v>
      </c>
      <c r="M602" s="418">
        <f t="shared" si="89"/>
        <v>5</v>
      </c>
      <c r="N602" s="418">
        <f t="shared" si="89"/>
        <v>5</v>
      </c>
      <c r="O602" s="418">
        <f t="shared" si="89"/>
        <v>10</v>
      </c>
      <c r="P602" s="418">
        <f t="shared" si="89"/>
        <v>5</v>
      </c>
      <c r="Q602" s="418">
        <f t="shared" si="89"/>
        <v>5</v>
      </c>
      <c r="R602" s="418">
        <f t="shared" si="89"/>
        <v>10</v>
      </c>
      <c r="S602" s="418">
        <f t="shared" si="89"/>
        <v>33330</v>
      </c>
      <c r="T602" s="418">
        <f t="shared" si="89"/>
        <v>0</v>
      </c>
      <c r="U602" s="418">
        <f t="shared" si="89"/>
        <v>33330</v>
      </c>
      <c r="V602" s="418">
        <f t="shared" si="89"/>
        <v>0</v>
      </c>
      <c r="W602" s="418">
        <f t="shared" si="89"/>
        <v>0</v>
      </c>
      <c r="X602" s="418">
        <f t="shared" si="89"/>
        <v>0</v>
      </c>
      <c r="Y602" s="418">
        <f t="shared" si="89"/>
        <v>0</v>
      </c>
      <c r="Z602" s="418">
        <f t="shared" si="89"/>
        <v>33370</v>
      </c>
    </row>
    <row r="603" spans="1:40" ht="14.5" x14ac:dyDescent="0.35">
      <c r="F603"/>
      <c r="G603"/>
      <c r="H603"/>
      <c r="I603"/>
      <c r="J603"/>
      <c r="K603"/>
      <c r="L603"/>
      <c r="M603"/>
      <c r="N603"/>
      <c r="O603"/>
      <c r="P603"/>
      <c r="Q603"/>
      <c r="R603"/>
      <c r="S603"/>
      <c r="T603"/>
      <c r="U603"/>
      <c r="V603"/>
      <c r="W603"/>
      <c r="X603"/>
      <c r="Y603"/>
      <c r="Z603"/>
    </row>
    <row r="604" spans="1:40" ht="14.5" x14ac:dyDescent="0.35">
      <c r="F604"/>
      <c r="G604"/>
      <c r="H604"/>
      <c r="I604"/>
      <c r="J604"/>
      <c r="K604"/>
      <c r="L604"/>
      <c r="M604"/>
      <c r="N604"/>
      <c r="O604"/>
      <c r="P604"/>
      <c r="Q604"/>
      <c r="R604"/>
      <c r="S604"/>
      <c r="T604"/>
      <c r="U604"/>
      <c r="V604"/>
      <c r="W604"/>
      <c r="X604"/>
      <c r="Y604"/>
      <c r="Z604"/>
    </row>
  </sheetData>
  <sheetProtection algorithmName="SHA-512" hashValue="aOwf5QSWrgIQub4mucdpEnTZgdXJxlfC4gNN9ygMxbps256Zo6qAzsvJPYkos/5Jd/QJOolqcCLD/6CEebFDJQ==" saltValue="VdzV1CQgKwC3AefzoagTQg==" spinCount="100000" sheet="1" formatCells="0" formatColumns="0" formatRows="0"/>
  <protectedRanges>
    <protectedRange sqref="G486:H488 G490:H491 J486:K488 J490:K491 M486:N488 M490:N491 P486:Q488 P490:Q491 S486:T488 S490:T491 V486:W488 V490:W491 C498:H502 J498:K502 M498:N502 P498:Q502 S498:T502 V498:W502" name="Section_C_17"/>
    <protectedRange sqref="G458:H460 G462:H463 J458:K460 J462:K463 M458:N460 M462:N463 P458:Q460 P462:Q463 S458:T460 S462:T463 V458:W460 V462:W463 C470:H474 J470:K474 M470:N474 P470:Q474 S470:T474 V470:W474" name="Section_C_16"/>
    <protectedRange sqref="G430:H432 G434:H435 J430:K432 J434:K435 M430:N432 M434:N435 P430:Q432 P434:Q435 S430:T432 S434:T435 V430:W432 V434:W435 C442:H446 J442:K446 M442:N446 P442:Q446 S442:T446 V442:W446" name="Section_C_15"/>
    <protectedRange sqref="G290:H292 G294:H295 J290:K292 J294:K295 M290:N292 M294:N295 P290:Q292 P294:Q295 S290:T292 S294:T295 V290:W292 V294:W295 C302:H306 J302:K306 M302:N306 P302:Q306 S302:T306 V302:W306" name="Section_C_10"/>
    <protectedRange sqref="G262:H264 G266:H267 J262:K264 J266:K267 M262:N264 M266:N267 P262:Q264 P266:Q267 S262:T264 S266:T267 V262:W264 V266:W267 C274:H278 J274:K278 M274:N278 P274:Q278 S274:T278 V274:W278" name="Section_C_9"/>
    <protectedRange sqref="G234:H236 G238:H239 J234:K236 J238:K239 M234:N236 M238:N239 P234:Q236 P238:Q239 S234:T236 S238:T239 V234:W236 V238:W239 C246:H250 J246:K250 M246:N250 P246:Q250 S246:T250 V246:W250" name="Section_C_8"/>
    <protectedRange sqref="G122:H124 G126:H127 J122:K124 J126:K127 M122:N124 M126:N127 P122:Q124 P126:Q127 S122:T124 S126:T127 V122:W124 V126:W127 C134:H138 J134:K138 M134:N138 P134:Q138 S134:T138 V134:W138" name="Section_C_4"/>
    <protectedRange sqref="G94:H96 G98:H99 J94:K96 J98:K99 M94:N96 M98:N99 P94:Q96 P98:Q99 S94:T96 S98:T99 V94:W96 V98:W99 C106:H110 J106:K110 M106:N110 P106:Q110 S106:T110 V106:W110 Y106:Y110 C115" name="Section_C_3"/>
    <protectedRange sqref="G66:H68 J66:K68 M66:N68 P66:Q68 S66:T68 V66:W68 G70:H71 J70:K71 M70:N71 P70:Q71 S70:T71 V70:W71 C78:H82 J78:K82 M78:N82 P78:Q82 S78:T82 V78:W82 Y78:Y82 C87 T39" name="Section_C_2"/>
    <protectedRange sqref="G38:H40 J38:K40 M38:N40 P38:Q40 V38:W40 G42:H43 J42:K43 M42:N43 P42:Q43 S42:T43 V42:W43 C50:H54 J50:K54 M50:N54 P50:Q54 S50:T54 V50:W54 Y50:Y54 C59 S38:S40 T38 T40" name="Section_C_1"/>
    <protectedRange sqref="G26:H27 J26:K27 M26:N27 P26:Q27 S26:T27 V26:W27" name="Section_B_2"/>
    <protectedRange sqref="E15:L20" name="Section_B_1"/>
    <protectedRange sqref="E9" name="Section_A"/>
    <protectedRange sqref="G150:H152 G154:H155 J150:K152 J154:K155 M150:N152 M154:N155 P150:Q152 P154:Q155 S150:T152 S154:T155 V150:W152 V154:W155 C162:H166 J162:K166 M162:N166 P162:Q166 S162:T166 V162:W166" name="Section_C_5"/>
    <protectedRange sqref="G178:H180 G182:H183 J178:K180 J182:K183 M178:N180 M182:N183 P178:Q180 P182:Q183 S178:T180 S182:T183 V178:W180 V182:W183 C190:H194 J190:K194 M190:N194 P190:Q194 S190:T194 V190:W194" name="Section_C_6"/>
    <protectedRange sqref="G206:H208 G210:H211 J206:K208 J210:K211 M206:N208 M210:N211 P206:Q208 P210:Q211 S206:T208 S210:T211 V206:W208 V210:W211 C218:H222 J218:K222 M218:N222 P218:Q222 S218:T222 V218:W222" name="Section_C_7"/>
    <protectedRange sqref="G318:H320 G322:H323 J318:K320 J322:K323 M318:N320 M322:N323 P318:Q320 P322:Q323 S318:T320 S322:T323 V318:W320 V322:W323 C330:H334 J330:K334 M330:N334 P330:Q334 S330:T334 V330:W334" name="Section_C_11"/>
    <protectedRange sqref="G346:H348 G350:H351 J346:K348 J350:K351 M346:N348 M350:N351 P346:Q348 P350:Q351 S346:T348 S350:T351 V346:W348 V350:W351 C358:H362 J358:K362 M358:N362 P358:Q362 S358:T362 V358:W362" name="Section_C_12"/>
    <protectedRange sqref="G374:H376 G378:H379 J374:K376 J378:K379 M374:N376 M378:N379 P374:Q376 P378:Q379 S374:T376 S378:T379 V374:W376 V378:W379 C386:H390 J386:K390 M386:N390 P386:Q390 S386:T390 V386:W390" name="Section_C_13"/>
    <protectedRange sqref="G402:H404 G406:H407 J402:K404 J406:K407 M402:N404 M406:N407 P402:Q404 P406:Q407 S402:T404 S406:T407 V402:W404 V406:W407 C414:H418 J414:K418 M414:N418 P414:Q418 S414:T418 V414:W418" name="Section_C_14"/>
    <protectedRange sqref="G514:H516 G518:H519 J514:K516 J518:K519 M514:N516 M518:N519 P514:Q516 P518:Q519 S514:T516 S518:T519 V514:W516 V518:W519 C526:H530 J526:K530 M526:N530 P526:Q530 S526:T530 V526:W530" name="Section_C_18"/>
    <protectedRange sqref="G542:H544 G546:H547 J542:K544 J546:K547 M542:N544 M546:N547 P542:Q544 P546:Q547 S542:T544 S546:T547 V542:W544 V546:W547 C554:H558 J554:K558 M554:N558 P554:Q558 S554:T558 V554:W558" name="Section_C_19"/>
    <protectedRange sqref="G570:H572 G574:H575 J570:K572 J574:K575 M570:N572 M574:N575 P570:Q572 P574:Q575 S570:T572 S574:T575 V570:W572 V574:W575 C582:H586 J582:K586 M582:N586 P582:Q586 S582:T586 V582:W586" name="Section_C_20"/>
    <protectedRange sqref="Y50:Y54 Y78:Y82 Y106:Y110 Y134:Y138 Y162:Y166 Y190:Y194 Y218:Y222 Y246:Y250 Y274:Y278 Y302:Y306 Y330:Y334 Y358:Y362 Y386:Y390 Y414:Y418 Y442:Y446 Y470:Y474 Y498:Y502 Y526:Y530" name="Section_C_Beyond"/>
    <protectedRange sqref="Y582:Y586 Y554:Y558" name="Section_C_Beyond1920"/>
    <protectedRange sqref="C87 C115 C143 C171 C199 C227 C255 C283 C311 C339 C367 C395 C423 C451 C479 C507 C535 C563 C591" name="Section_C_Comments"/>
  </protectedRanges>
  <mergeCells count="1034">
    <mergeCell ref="Z579:Z581"/>
    <mergeCell ref="C580:C581"/>
    <mergeCell ref="D580:D581"/>
    <mergeCell ref="E580:E581"/>
    <mergeCell ref="I580:I581"/>
    <mergeCell ref="L580:L581"/>
    <mergeCell ref="O580:O581"/>
    <mergeCell ref="R580:R581"/>
    <mergeCell ref="U580:U581"/>
    <mergeCell ref="X580:X581"/>
    <mergeCell ref="C587:E587"/>
    <mergeCell ref="C589:E589"/>
    <mergeCell ref="C590:E590"/>
    <mergeCell ref="C591:E591"/>
    <mergeCell ref="C570:E570"/>
    <mergeCell ref="C571:E571"/>
    <mergeCell ref="C572:E572"/>
    <mergeCell ref="C573:E573"/>
    <mergeCell ref="C574:E574"/>
    <mergeCell ref="C575:E575"/>
    <mergeCell ref="C576:E576"/>
    <mergeCell ref="C577:E577"/>
    <mergeCell ref="C579:E579"/>
    <mergeCell ref="F579:F581"/>
    <mergeCell ref="G579:I579"/>
    <mergeCell ref="J579:L579"/>
    <mergeCell ref="M579:O579"/>
    <mergeCell ref="P579:R579"/>
    <mergeCell ref="S579:U579"/>
    <mergeCell ref="V579:X579"/>
    <mergeCell ref="Y579:Y581"/>
    <mergeCell ref="Z551:Z553"/>
    <mergeCell ref="C552:C553"/>
    <mergeCell ref="D552:D553"/>
    <mergeCell ref="E552:E553"/>
    <mergeCell ref="I552:I553"/>
    <mergeCell ref="L552:L553"/>
    <mergeCell ref="O552:O553"/>
    <mergeCell ref="R552:R553"/>
    <mergeCell ref="U552:U553"/>
    <mergeCell ref="X552:X553"/>
    <mergeCell ref="C559:E559"/>
    <mergeCell ref="C561:E561"/>
    <mergeCell ref="C562:E562"/>
    <mergeCell ref="C563:E563"/>
    <mergeCell ref="C567:E569"/>
    <mergeCell ref="F567:F569"/>
    <mergeCell ref="G567:I567"/>
    <mergeCell ref="J567:L567"/>
    <mergeCell ref="M567:O567"/>
    <mergeCell ref="P567:R567"/>
    <mergeCell ref="S567:U567"/>
    <mergeCell ref="V567:X567"/>
    <mergeCell ref="Y567:Y569"/>
    <mergeCell ref="Z567:Z569"/>
    <mergeCell ref="I568:I569"/>
    <mergeCell ref="L568:L569"/>
    <mergeCell ref="O568:O569"/>
    <mergeCell ref="R568:R569"/>
    <mergeCell ref="U568:U569"/>
    <mergeCell ref="X568:X569"/>
    <mergeCell ref="C542:E542"/>
    <mergeCell ref="C543:E543"/>
    <mergeCell ref="C544:E544"/>
    <mergeCell ref="C545:E545"/>
    <mergeCell ref="C546:E546"/>
    <mergeCell ref="C547:E547"/>
    <mergeCell ref="C548:E548"/>
    <mergeCell ref="C549:E549"/>
    <mergeCell ref="C551:E551"/>
    <mergeCell ref="F551:F553"/>
    <mergeCell ref="G551:I551"/>
    <mergeCell ref="J551:L551"/>
    <mergeCell ref="M551:O551"/>
    <mergeCell ref="P551:R551"/>
    <mergeCell ref="S551:U551"/>
    <mergeCell ref="V551:X551"/>
    <mergeCell ref="Y551:Y553"/>
    <mergeCell ref="Z523:Z525"/>
    <mergeCell ref="C524:C525"/>
    <mergeCell ref="D524:D525"/>
    <mergeCell ref="E524:E525"/>
    <mergeCell ref="I524:I525"/>
    <mergeCell ref="L524:L525"/>
    <mergeCell ref="O524:O525"/>
    <mergeCell ref="R524:R525"/>
    <mergeCell ref="U524:U525"/>
    <mergeCell ref="X524:X525"/>
    <mergeCell ref="C531:E531"/>
    <mergeCell ref="C533:E533"/>
    <mergeCell ref="C534:E534"/>
    <mergeCell ref="C535:E535"/>
    <mergeCell ref="C539:E541"/>
    <mergeCell ref="F539:F541"/>
    <mergeCell ref="G539:I539"/>
    <mergeCell ref="J539:L539"/>
    <mergeCell ref="M539:O539"/>
    <mergeCell ref="P539:R539"/>
    <mergeCell ref="S539:U539"/>
    <mergeCell ref="V539:X539"/>
    <mergeCell ref="Y539:Y541"/>
    <mergeCell ref="Z539:Z541"/>
    <mergeCell ref="I540:I541"/>
    <mergeCell ref="L540:L541"/>
    <mergeCell ref="O540:O541"/>
    <mergeCell ref="R540:R541"/>
    <mergeCell ref="U540:U541"/>
    <mergeCell ref="X540:X541"/>
    <mergeCell ref="C514:E514"/>
    <mergeCell ref="C515:E515"/>
    <mergeCell ref="C516:E516"/>
    <mergeCell ref="C517:E517"/>
    <mergeCell ref="C518:E518"/>
    <mergeCell ref="C519:E519"/>
    <mergeCell ref="C520:E520"/>
    <mergeCell ref="C521:E521"/>
    <mergeCell ref="C523:E523"/>
    <mergeCell ref="F523:F525"/>
    <mergeCell ref="G523:I523"/>
    <mergeCell ref="J523:L523"/>
    <mergeCell ref="M523:O523"/>
    <mergeCell ref="P523:R523"/>
    <mergeCell ref="S523:U523"/>
    <mergeCell ref="V523:X523"/>
    <mergeCell ref="Y523:Y525"/>
    <mergeCell ref="Z495:Z497"/>
    <mergeCell ref="C496:C497"/>
    <mergeCell ref="D496:D497"/>
    <mergeCell ref="E496:E497"/>
    <mergeCell ref="I496:I497"/>
    <mergeCell ref="L496:L497"/>
    <mergeCell ref="O496:O497"/>
    <mergeCell ref="R496:R497"/>
    <mergeCell ref="U496:U497"/>
    <mergeCell ref="X496:X497"/>
    <mergeCell ref="C503:E503"/>
    <mergeCell ref="C505:E505"/>
    <mergeCell ref="C506:E506"/>
    <mergeCell ref="C507:E507"/>
    <mergeCell ref="C511:E513"/>
    <mergeCell ref="F511:F513"/>
    <mergeCell ref="G511:I511"/>
    <mergeCell ref="J511:L511"/>
    <mergeCell ref="M511:O511"/>
    <mergeCell ref="P511:R511"/>
    <mergeCell ref="S511:U511"/>
    <mergeCell ref="V511:X511"/>
    <mergeCell ref="Y511:Y513"/>
    <mergeCell ref="Z511:Z513"/>
    <mergeCell ref="I512:I513"/>
    <mergeCell ref="L512:L513"/>
    <mergeCell ref="O512:O513"/>
    <mergeCell ref="R512:R513"/>
    <mergeCell ref="U512:U513"/>
    <mergeCell ref="X512:X513"/>
    <mergeCell ref="C486:E486"/>
    <mergeCell ref="C487:E487"/>
    <mergeCell ref="C488:E488"/>
    <mergeCell ref="C489:E489"/>
    <mergeCell ref="C490:E490"/>
    <mergeCell ref="C491:E491"/>
    <mergeCell ref="C492:E492"/>
    <mergeCell ref="C493:E493"/>
    <mergeCell ref="C495:E495"/>
    <mergeCell ref="F495:F497"/>
    <mergeCell ref="G495:I495"/>
    <mergeCell ref="J495:L495"/>
    <mergeCell ref="M495:O495"/>
    <mergeCell ref="P495:R495"/>
    <mergeCell ref="S495:U495"/>
    <mergeCell ref="V495:X495"/>
    <mergeCell ref="Y495:Y497"/>
    <mergeCell ref="Z467:Z469"/>
    <mergeCell ref="C468:C469"/>
    <mergeCell ref="D468:D469"/>
    <mergeCell ref="E468:E469"/>
    <mergeCell ref="I468:I469"/>
    <mergeCell ref="L468:L469"/>
    <mergeCell ref="O468:O469"/>
    <mergeCell ref="R468:R469"/>
    <mergeCell ref="U468:U469"/>
    <mergeCell ref="X468:X469"/>
    <mergeCell ref="C475:E475"/>
    <mergeCell ref="C477:E477"/>
    <mergeCell ref="C478:E478"/>
    <mergeCell ref="C479:E479"/>
    <mergeCell ref="C483:E485"/>
    <mergeCell ref="F483:F485"/>
    <mergeCell ref="G483:I483"/>
    <mergeCell ref="J483:L483"/>
    <mergeCell ref="M483:O483"/>
    <mergeCell ref="P483:R483"/>
    <mergeCell ref="S483:U483"/>
    <mergeCell ref="V483:X483"/>
    <mergeCell ref="Y483:Y485"/>
    <mergeCell ref="Z483:Z485"/>
    <mergeCell ref="I484:I485"/>
    <mergeCell ref="L484:L485"/>
    <mergeCell ref="O484:O485"/>
    <mergeCell ref="R484:R485"/>
    <mergeCell ref="U484:U485"/>
    <mergeCell ref="X484:X485"/>
    <mergeCell ref="C458:E458"/>
    <mergeCell ref="C459:E459"/>
    <mergeCell ref="C460:E460"/>
    <mergeCell ref="C461:E461"/>
    <mergeCell ref="C462:E462"/>
    <mergeCell ref="C463:E463"/>
    <mergeCell ref="C464:E464"/>
    <mergeCell ref="C465:E465"/>
    <mergeCell ref="C467:E467"/>
    <mergeCell ref="F467:F469"/>
    <mergeCell ref="G467:I467"/>
    <mergeCell ref="J467:L467"/>
    <mergeCell ref="M467:O467"/>
    <mergeCell ref="P467:R467"/>
    <mergeCell ref="S467:U467"/>
    <mergeCell ref="V467:X467"/>
    <mergeCell ref="Y467:Y469"/>
    <mergeCell ref="Z439:Z441"/>
    <mergeCell ref="C440:C441"/>
    <mergeCell ref="D440:D441"/>
    <mergeCell ref="E440:E441"/>
    <mergeCell ref="I440:I441"/>
    <mergeCell ref="L440:L441"/>
    <mergeCell ref="O440:O441"/>
    <mergeCell ref="R440:R441"/>
    <mergeCell ref="U440:U441"/>
    <mergeCell ref="X440:X441"/>
    <mergeCell ref="C447:E447"/>
    <mergeCell ref="C449:E449"/>
    <mergeCell ref="C450:E450"/>
    <mergeCell ref="C451:E451"/>
    <mergeCell ref="C455:E457"/>
    <mergeCell ref="F455:F457"/>
    <mergeCell ref="G455:I455"/>
    <mergeCell ref="J455:L455"/>
    <mergeCell ref="M455:O455"/>
    <mergeCell ref="P455:R455"/>
    <mergeCell ref="S455:U455"/>
    <mergeCell ref="V455:X455"/>
    <mergeCell ref="Y455:Y457"/>
    <mergeCell ref="Z455:Z457"/>
    <mergeCell ref="I456:I457"/>
    <mergeCell ref="L456:L457"/>
    <mergeCell ref="O456:O457"/>
    <mergeCell ref="R456:R457"/>
    <mergeCell ref="U456:U457"/>
    <mergeCell ref="X456:X457"/>
    <mergeCell ref="C430:E430"/>
    <mergeCell ref="C431:E431"/>
    <mergeCell ref="C432:E432"/>
    <mergeCell ref="C433:E433"/>
    <mergeCell ref="C434:E434"/>
    <mergeCell ref="C435:E435"/>
    <mergeCell ref="C436:E436"/>
    <mergeCell ref="C437:E437"/>
    <mergeCell ref="C439:E439"/>
    <mergeCell ref="F439:F441"/>
    <mergeCell ref="G439:I439"/>
    <mergeCell ref="J439:L439"/>
    <mergeCell ref="M439:O439"/>
    <mergeCell ref="P439:R439"/>
    <mergeCell ref="S439:U439"/>
    <mergeCell ref="V439:X439"/>
    <mergeCell ref="Y439:Y441"/>
    <mergeCell ref="Z411:Z413"/>
    <mergeCell ref="C412:C413"/>
    <mergeCell ref="D412:D413"/>
    <mergeCell ref="E412:E413"/>
    <mergeCell ref="I412:I413"/>
    <mergeCell ref="L412:L413"/>
    <mergeCell ref="O412:O413"/>
    <mergeCell ref="R412:R413"/>
    <mergeCell ref="U412:U413"/>
    <mergeCell ref="X412:X413"/>
    <mergeCell ref="C419:E419"/>
    <mergeCell ref="C421:E421"/>
    <mergeCell ref="C422:E422"/>
    <mergeCell ref="C423:E423"/>
    <mergeCell ref="C427:E429"/>
    <mergeCell ref="F427:F429"/>
    <mergeCell ref="G427:I427"/>
    <mergeCell ref="J427:L427"/>
    <mergeCell ref="M427:O427"/>
    <mergeCell ref="P427:R427"/>
    <mergeCell ref="S427:U427"/>
    <mergeCell ref="V427:X427"/>
    <mergeCell ref="Y427:Y429"/>
    <mergeCell ref="Z427:Z429"/>
    <mergeCell ref="I428:I429"/>
    <mergeCell ref="L428:L429"/>
    <mergeCell ref="O428:O429"/>
    <mergeCell ref="R428:R429"/>
    <mergeCell ref="U428:U429"/>
    <mergeCell ref="X428:X429"/>
    <mergeCell ref="C402:E402"/>
    <mergeCell ref="C403:E403"/>
    <mergeCell ref="C404:E404"/>
    <mergeCell ref="C405:E405"/>
    <mergeCell ref="C406:E406"/>
    <mergeCell ref="C407:E407"/>
    <mergeCell ref="C408:E408"/>
    <mergeCell ref="C409:E409"/>
    <mergeCell ref="C411:E411"/>
    <mergeCell ref="F411:F413"/>
    <mergeCell ref="G411:I411"/>
    <mergeCell ref="J411:L411"/>
    <mergeCell ref="M411:O411"/>
    <mergeCell ref="P411:R411"/>
    <mergeCell ref="S411:U411"/>
    <mergeCell ref="V411:X411"/>
    <mergeCell ref="Y411:Y413"/>
    <mergeCell ref="Z383:Z385"/>
    <mergeCell ref="C384:C385"/>
    <mergeCell ref="D384:D385"/>
    <mergeCell ref="E384:E385"/>
    <mergeCell ref="I384:I385"/>
    <mergeCell ref="L384:L385"/>
    <mergeCell ref="O384:O385"/>
    <mergeCell ref="R384:R385"/>
    <mergeCell ref="U384:U385"/>
    <mergeCell ref="X384:X385"/>
    <mergeCell ref="C391:E391"/>
    <mergeCell ref="C393:E393"/>
    <mergeCell ref="C394:E394"/>
    <mergeCell ref="C395:E395"/>
    <mergeCell ref="C399:E401"/>
    <mergeCell ref="F399:F401"/>
    <mergeCell ref="G399:I399"/>
    <mergeCell ref="J399:L399"/>
    <mergeCell ref="M399:O399"/>
    <mergeCell ref="P399:R399"/>
    <mergeCell ref="S399:U399"/>
    <mergeCell ref="V399:X399"/>
    <mergeCell ref="Y399:Y401"/>
    <mergeCell ref="Z399:Z401"/>
    <mergeCell ref="I400:I401"/>
    <mergeCell ref="L400:L401"/>
    <mergeCell ref="O400:O401"/>
    <mergeCell ref="R400:R401"/>
    <mergeCell ref="U400:U401"/>
    <mergeCell ref="X400:X401"/>
    <mergeCell ref="C397:Z397"/>
    <mergeCell ref="C374:E374"/>
    <mergeCell ref="C375:E375"/>
    <mergeCell ref="C376:E376"/>
    <mergeCell ref="C377:E377"/>
    <mergeCell ref="C378:E378"/>
    <mergeCell ref="C379:E379"/>
    <mergeCell ref="C380:E380"/>
    <mergeCell ref="C381:E381"/>
    <mergeCell ref="C383:E383"/>
    <mergeCell ref="F383:F385"/>
    <mergeCell ref="G383:I383"/>
    <mergeCell ref="J383:L383"/>
    <mergeCell ref="M383:O383"/>
    <mergeCell ref="P383:R383"/>
    <mergeCell ref="S383:U383"/>
    <mergeCell ref="V383:X383"/>
    <mergeCell ref="Y383:Y385"/>
    <mergeCell ref="Z355:Z357"/>
    <mergeCell ref="C356:C357"/>
    <mergeCell ref="D356:D357"/>
    <mergeCell ref="E356:E357"/>
    <mergeCell ref="I356:I357"/>
    <mergeCell ref="L356:L357"/>
    <mergeCell ref="O356:O357"/>
    <mergeCell ref="R356:R357"/>
    <mergeCell ref="U356:U357"/>
    <mergeCell ref="X356:X357"/>
    <mergeCell ref="C363:E363"/>
    <mergeCell ref="C365:E365"/>
    <mergeCell ref="C366:E366"/>
    <mergeCell ref="C367:E367"/>
    <mergeCell ref="C371:E373"/>
    <mergeCell ref="F371:F373"/>
    <mergeCell ref="G371:I371"/>
    <mergeCell ref="J371:L371"/>
    <mergeCell ref="M371:O371"/>
    <mergeCell ref="P371:R371"/>
    <mergeCell ref="S371:U371"/>
    <mergeCell ref="V371:X371"/>
    <mergeCell ref="Y371:Y373"/>
    <mergeCell ref="Z371:Z373"/>
    <mergeCell ref="I372:I373"/>
    <mergeCell ref="L372:L373"/>
    <mergeCell ref="O372:O373"/>
    <mergeCell ref="R372:R373"/>
    <mergeCell ref="U372:U373"/>
    <mergeCell ref="X372:X373"/>
    <mergeCell ref="C369:Z369"/>
    <mergeCell ref="C346:E346"/>
    <mergeCell ref="C347:E347"/>
    <mergeCell ref="C348:E348"/>
    <mergeCell ref="C349:E349"/>
    <mergeCell ref="C350:E350"/>
    <mergeCell ref="C351:E351"/>
    <mergeCell ref="C352:E352"/>
    <mergeCell ref="C353:E353"/>
    <mergeCell ref="C355:E355"/>
    <mergeCell ref="F355:F357"/>
    <mergeCell ref="G355:I355"/>
    <mergeCell ref="J355:L355"/>
    <mergeCell ref="M355:O355"/>
    <mergeCell ref="P355:R355"/>
    <mergeCell ref="S355:U355"/>
    <mergeCell ref="V355:X355"/>
    <mergeCell ref="Y355:Y357"/>
    <mergeCell ref="Z327:Z329"/>
    <mergeCell ref="C328:C329"/>
    <mergeCell ref="D328:D329"/>
    <mergeCell ref="E328:E329"/>
    <mergeCell ref="I328:I329"/>
    <mergeCell ref="L328:L329"/>
    <mergeCell ref="O328:O329"/>
    <mergeCell ref="R328:R329"/>
    <mergeCell ref="U328:U329"/>
    <mergeCell ref="X328:X329"/>
    <mergeCell ref="C335:E335"/>
    <mergeCell ref="C337:E337"/>
    <mergeCell ref="C338:E338"/>
    <mergeCell ref="C339:E339"/>
    <mergeCell ref="C343:E345"/>
    <mergeCell ref="F343:F345"/>
    <mergeCell ref="G343:I343"/>
    <mergeCell ref="J343:L343"/>
    <mergeCell ref="M343:O343"/>
    <mergeCell ref="P343:R343"/>
    <mergeCell ref="S343:U343"/>
    <mergeCell ref="V343:X343"/>
    <mergeCell ref="Y343:Y345"/>
    <mergeCell ref="Z343:Z345"/>
    <mergeCell ref="I344:I345"/>
    <mergeCell ref="L344:L345"/>
    <mergeCell ref="O344:O345"/>
    <mergeCell ref="R344:R345"/>
    <mergeCell ref="U344:U345"/>
    <mergeCell ref="X344:X345"/>
    <mergeCell ref="C341:Z341"/>
    <mergeCell ref="C318:E318"/>
    <mergeCell ref="C319:E319"/>
    <mergeCell ref="C320:E320"/>
    <mergeCell ref="C321:E321"/>
    <mergeCell ref="C322:E322"/>
    <mergeCell ref="C323:E323"/>
    <mergeCell ref="C324:E324"/>
    <mergeCell ref="C325:E325"/>
    <mergeCell ref="C327:E327"/>
    <mergeCell ref="F327:F329"/>
    <mergeCell ref="G327:I327"/>
    <mergeCell ref="J327:L327"/>
    <mergeCell ref="M327:O327"/>
    <mergeCell ref="P327:R327"/>
    <mergeCell ref="S327:U327"/>
    <mergeCell ref="V327:X327"/>
    <mergeCell ref="Y327:Y329"/>
    <mergeCell ref="Z299:Z301"/>
    <mergeCell ref="C300:C301"/>
    <mergeCell ref="D300:D301"/>
    <mergeCell ref="E300:E301"/>
    <mergeCell ref="I300:I301"/>
    <mergeCell ref="L300:L301"/>
    <mergeCell ref="O300:O301"/>
    <mergeCell ref="R300:R301"/>
    <mergeCell ref="U300:U301"/>
    <mergeCell ref="X300:X301"/>
    <mergeCell ref="C307:E307"/>
    <mergeCell ref="C309:E309"/>
    <mergeCell ref="C310:E310"/>
    <mergeCell ref="C311:E311"/>
    <mergeCell ref="C315:E317"/>
    <mergeCell ref="F315:F317"/>
    <mergeCell ref="G315:I315"/>
    <mergeCell ref="J315:L315"/>
    <mergeCell ref="M315:O315"/>
    <mergeCell ref="P315:R315"/>
    <mergeCell ref="S315:U315"/>
    <mergeCell ref="V315:X315"/>
    <mergeCell ref="Y315:Y317"/>
    <mergeCell ref="Z315:Z317"/>
    <mergeCell ref="I316:I317"/>
    <mergeCell ref="L316:L317"/>
    <mergeCell ref="O316:O317"/>
    <mergeCell ref="R316:R317"/>
    <mergeCell ref="U316:U317"/>
    <mergeCell ref="X316:X317"/>
    <mergeCell ref="C313:Z313"/>
    <mergeCell ref="C290:E290"/>
    <mergeCell ref="C291:E291"/>
    <mergeCell ref="C292:E292"/>
    <mergeCell ref="C293:E293"/>
    <mergeCell ref="C294:E294"/>
    <mergeCell ref="C295:E295"/>
    <mergeCell ref="C296:E296"/>
    <mergeCell ref="C297:E297"/>
    <mergeCell ref="C299:E299"/>
    <mergeCell ref="F299:F301"/>
    <mergeCell ref="G299:I299"/>
    <mergeCell ref="J299:L299"/>
    <mergeCell ref="M299:O299"/>
    <mergeCell ref="P299:R299"/>
    <mergeCell ref="S299:U299"/>
    <mergeCell ref="V299:X299"/>
    <mergeCell ref="Y299:Y301"/>
    <mergeCell ref="Z271:Z273"/>
    <mergeCell ref="C272:C273"/>
    <mergeCell ref="D272:D273"/>
    <mergeCell ref="E272:E273"/>
    <mergeCell ref="I272:I273"/>
    <mergeCell ref="L272:L273"/>
    <mergeCell ref="O272:O273"/>
    <mergeCell ref="R272:R273"/>
    <mergeCell ref="U272:U273"/>
    <mergeCell ref="X272:X273"/>
    <mergeCell ref="C279:E279"/>
    <mergeCell ref="C281:E281"/>
    <mergeCell ref="C282:E282"/>
    <mergeCell ref="C283:E283"/>
    <mergeCell ref="C287:E289"/>
    <mergeCell ref="F287:F289"/>
    <mergeCell ref="G287:I287"/>
    <mergeCell ref="J287:L287"/>
    <mergeCell ref="M287:O287"/>
    <mergeCell ref="P287:R287"/>
    <mergeCell ref="S287:U287"/>
    <mergeCell ref="V287:X287"/>
    <mergeCell ref="Y287:Y289"/>
    <mergeCell ref="Z287:Z289"/>
    <mergeCell ref="I288:I289"/>
    <mergeCell ref="L288:L289"/>
    <mergeCell ref="O288:O289"/>
    <mergeCell ref="R288:R289"/>
    <mergeCell ref="U288:U289"/>
    <mergeCell ref="X288:X289"/>
    <mergeCell ref="C285:Z285"/>
    <mergeCell ref="C262:E262"/>
    <mergeCell ref="C263:E263"/>
    <mergeCell ref="C264:E264"/>
    <mergeCell ref="C265:E265"/>
    <mergeCell ref="C266:E266"/>
    <mergeCell ref="C267:E267"/>
    <mergeCell ref="C268:E268"/>
    <mergeCell ref="C269:E269"/>
    <mergeCell ref="C271:E271"/>
    <mergeCell ref="F271:F273"/>
    <mergeCell ref="G271:I271"/>
    <mergeCell ref="J271:L271"/>
    <mergeCell ref="M271:O271"/>
    <mergeCell ref="P271:R271"/>
    <mergeCell ref="S271:U271"/>
    <mergeCell ref="V271:X271"/>
    <mergeCell ref="Y271:Y273"/>
    <mergeCell ref="Z243:Z245"/>
    <mergeCell ref="C244:C245"/>
    <mergeCell ref="D244:D245"/>
    <mergeCell ref="E244:E245"/>
    <mergeCell ref="I244:I245"/>
    <mergeCell ref="L244:L245"/>
    <mergeCell ref="O244:O245"/>
    <mergeCell ref="R244:R245"/>
    <mergeCell ref="U244:U245"/>
    <mergeCell ref="X244:X245"/>
    <mergeCell ref="C251:E251"/>
    <mergeCell ref="C253:E253"/>
    <mergeCell ref="C254:E254"/>
    <mergeCell ref="C255:E255"/>
    <mergeCell ref="C259:E261"/>
    <mergeCell ref="F259:F261"/>
    <mergeCell ref="G259:I259"/>
    <mergeCell ref="J259:L259"/>
    <mergeCell ref="M259:O259"/>
    <mergeCell ref="P259:R259"/>
    <mergeCell ref="S259:U259"/>
    <mergeCell ref="V259:X259"/>
    <mergeCell ref="Y259:Y261"/>
    <mergeCell ref="Z259:Z261"/>
    <mergeCell ref="I260:I261"/>
    <mergeCell ref="L260:L261"/>
    <mergeCell ref="O260:O261"/>
    <mergeCell ref="R260:R261"/>
    <mergeCell ref="U260:U261"/>
    <mergeCell ref="X260:X261"/>
    <mergeCell ref="C257:Z257"/>
    <mergeCell ref="C234:E234"/>
    <mergeCell ref="C235:E235"/>
    <mergeCell ref="C236:E236"/>
    <mergeCell ref="C237:E237"/>
    <mergeCell ref="C238:E238"/>
    <mergeCell ref="C239:E239"/>
    <mergeCell ref="C240:E240"/>
    <mergeCell ref="C241:E241"/>
    <mergeCell ref="C243:E243"/>
    <mergeCell ref="F243:F245"/>
    <mergeCell ref="G243:I243"/>
    <mergeCell ref="J243:L243"/>
    <mergeCell ref="M243:O243"/>
    <mergeCell ref="P243:R243"/>
    <mergeCell ref="S243:U243"/>
    <mergeCell ref="V243:X243"/>
    <mergeCell ref="Y243:Y245"/>
    <mergeCell ref="Z215:Z217"/>
    <mergeCell ref="C216:C217"/>
    <mergeCell ref="D216:D217"/>
    <mergeCell ref="E216:E217"/>
    <mergeCell ref="I216:I217"/>
    <mergeCell ref="L216:L217"/>
    <mergeCell ref="O216:O217"/>
    <mergeCell ref="R216:R217"/>
    <mergeCell ref="U216:U217"/>
    <mergeCell ref="X216:X217"/>
    <mergeCell ref="C223:E223"/>
    <mergeCell ref="C225:E225"/>
    <mergeCell ref="C226:E226"/>
    <mergeCell ref="C227:E227"/>
    <mergeCell ref="C231:E233"/>
    <mergeCell ref="F231:F233"/>
    <mergeCell ref="G231:I231"/>
    <mergeCell ref="J231:L231"/>
    <mergeCell ref="M231:O231"/>
    <mergeCell ref="P231:R231"/>
    <mergeCell ref="S231:U231"/>
    <mergeCell ref="V231:X231"/>
    <mergeCell ref="Y231:Y233"/>
    <mergeCell ref="Z231:Z233"/>
    <mergeCell ref="I232:I233"/>
    <mergeCell ref="L232:L233"/>
    <mergeCell ref="O232:O233"/>
    <mergeCell ref="R232:R233"/>
    <mergeCell ref="U232:U233"/>
    <mergeCell ref="X232:X233"/>
    <mergeCell ref="C229:Z229"/>
    <mergeCell ref="C206:E206"/>
    <mergeCell ref="C207:E207"/>
    <mergeCell ref="C208:E208"/>
    <mergeCell ref="C209:E209"/>
    <mergeCell ref="C210:E210"/>
    <mergeCell ref="C211:E211"/>
    <mergeCell ref="C212:E212"/>
    <mergeCell ref="C213:E213"/>
    <mergeCell ref="C215:E215"/>
    <mergeCell ref="F215:F217"/>
    <mergeCell ref="G215:I215"/>
    <mergeCell ref="J215:L215"/>
    <mergeCell ref="M215:O215"/>
    <mergeCell ref="P215:R215"/>
    <mergeCell ref="S215:U215"/>
    <mergeCell ref="V215:X215"/>
    <mergeCell ref="Y215:Y217"/>
    <mergeCell ref="Z187:Z189"/>
    <mergeCell ref="C188:C189"/>
    <mergeCell ref="D188:D189"/>
    <mergeCell ref="E188:E189"/>
    <mergeCell ref="I188:I189"/>
    <mergeCell ref="L188:L189"/>
    <mergeCell ref="O188:O189"/>
    <mergeCell ref="R188:R189"/>
    <mergeCell ref="U188:U189"/>
    <mergeCell ref="X188:X189"/>
    <mergeCell ref="C195:E195"/>
    <mergeCell ref="C197:E197"/>
    <mergeCell ref="C198:E198"/>
    <mergeCell ref="C199:E199"/>
    <mergeCell ref="C203:E205"/>
    <mergeCell ref="F203:F205"/>
    <mergeCell ref="G203:I203"/>
    <mergeCell ref="J203:L203"/>
    <mergeCell ref="M203:O203"/>
    <mergeCell ref="P203:R203"/>
    <mergeCell ref="S203:U203"/>
    <mergeCell ref="V203:X203"/>
    <mergeCell ref="Y203:Y205"/>
    <mergeCell ref="Z203:Z205"/>
    <mergeCell ref="I204:I205"/>
    <mergeCell ref="L204:L205"/>
    <mergeCell ref="O204:O205"/>
    <mergeCell ref="R204:R205"/>
    <mergeCell ref="U204:U205"/>
    <mergeCell ref="X204:X205"/>
    <mergeCell ref="C178:E178"/>
    <mergeCell ref="C179:E179"/>
    <mergeCell ref="C180:E180"/>
    <mergeCell ref="C181:E181"/>
    <mergeCell ref="C182:E182"/>
    <mergeCell ref="C183:E183"/>
    <mergeCell ref="C184:E184"/>
    <mergeCell ref="C185:E185"/>
    <mergeCell ref="C187:E187"/>
    <mergeCell ref="F187:F189"/>
    <mergeCell ref="G187:I187"/>
    <mergeCell ref="J187:L187"/>
    <mergeCell ref="M187:O187"/>
    <mergeCell ref="P187:R187"/>
    <mergeCell ref="S187:U187"/>
    <mergeCell ref="V187:X187"/>
    <mergeCell ref="Y187:Y189"/>
    <mergeCell ref="Z159:Z161"/>
    <mergeCell ref="C160:C161"/>
    <mergeCell ref="D160:D161"/>
    <mergeCell ref="E160:E161"/>
    <mergeCell ref="I160:I161"/>
    <mergeCell ref="L160:L161"/>
    <mergeCell ref="O160:O161"/>
    <mergeCell ref="R160:R161"/>
    <mergeCell ref="U160:U161"/>
    <mergeCell ref="X160:X161"/>
    <mergeCell ref="C167:E167"/>
    <mergeCell ref="C169:E169"/>
    <mergeCell ref="C170:E170"/>
    <mergeCell ref="C171:E171"/>
    <mergeCell ref="C175:E177"/>
    <mergeCell ref="F175:F177"/>
    <mergeCell ref="G175:I175"/>
    <mergeCell ref="J175:L175"/>
    <mergeCell ref="M175:O175"/>
    <mergeCell ref="P175:R175"/>
    <mergeCell ref="S175:U175"/>
    <mergeCell ref="V175:X175"/>
    <mergeCell ref="Y175:Y177"/>
    <mergeCell ref="Z175:Z177"/>
    <mergeCell ref="I176:I177"/>
    <mergeCell ref="L176:L177"/>
    <mergeCell ref="O176:O177"/>
    <mergeCell ref="R176:R177"/>
    <mergeCell ref="U176:U177"/>
    <mergeCell ref="X176:X177"/>
    <mergeCell ref="C173:Z173"/>
    <mergeCell ref="C150:E150"/>
    <mergeCell ref="C151:E151"/>
    <mergeCell ref="C152:E152"/>
    <mergeCell ref="C153:E153"/>
    <mergeCell ref="C154:E154"/>
    <mergeCell ref="C155:E155"/>
    <mergeCell ref="C156:E156"/>
    <mergeCell ref="C157:E157"/>
    <mergeCell ref="C159:E159"/>
    <mergeCell ref="F159:F161"/>
    <mergeCell ref="G159:I159"/>
    <mergeCell ref="J159:L159"/>
    <mergeCell ref="M159:O159"/>
    <mergeCell ref="P159:R159"/>
    <mergeCell ref="S159:U159"/>
    <mergeCell ref="V159:X159"/>
    <mergeCell ref="Y159:Y161"/>
    <mergeCell ref="L132:L133"/>
    <mergeCell ref="O132:O133"/>
    <mergeCell ref="R132:R133"/>
    <mergeCell ref="U132:U133"/>
    <mergeCell ref="X132:X133"/>
    <mergeCell ref="C143:E143"/>
    <mergeCell ref="C147:E149"/>
    <mergeCell ref="F147:F149"/>
    <mergeCell ref="G147:I147"/>
    <mergeCell ref="J147:L147"/>
    <mergeCell ref="M147:O147"/>
    <mergeCell ref="P147:R147"/>
    <mergeCell ref="S147:U147"/>
    <mergeCell ref="V147:X147"/>
    <mergeCell ref="Y147:Y149"/>
    <mergeCell ref="Z147:Z149"/>
    <mergeCell ref="I148:I149"/>
    <mergeCell ref="L148:L149"/>
    <mergeCell ref="O148:O149"/>
    <mergeCell ref="R148:R149"/>
    <mergeCell ref="U148:U149"/>
    <mergeCell ref="X148:X149"/>
    <mergeCell ref="Z103:Z105"/>
    <mergeCell ref="I104:I105"/>
    <mergeCell ref="L104:L105"/>
    <mergeCell ref="O104:O105"/>
    <mergeCell ref="R104:R105"/>
    <mergeCell ref="U104:U105"/>
    <mergeCell ref="X104:X105"/>
    <mergeCell ref="C119:E121"/>
    <mergeCell ref="F119:F121"/>
    <mergeCell ref="G119:I119"/>
    <mergeCell ref="J119:L119"/>
    <mergeCell ref="M119:O119"/>
    <mergeCell ref="P119:R119"/>
    <mergeCell ref="S119:U119"/>
    <mergeCell ref="V119:X119"/>
    <mergeCell ref="Y119:Y121"/>
    <mergeCell ref="Z119:Z121"/>
    <mergeCell ref="I120:I121"/>
    <mergeCell ref="L120:L121"/>
    <mergeCell ref="O120:O121"/>
    <mergeCell ref="R120:R121"/>
    <mergeCell ref="U120:U121"/>
    <mergeCell ref="X120:X121"/>
    <mergeCell ref="V103:X103"/>
    <mergeCell ref="Y35:Y37"/>
    <mergeCell ref="Z35:Z37"/>
    <mergeCell ref="I36:I37"/>
    <mergeCell ref="L36:L37"/>
    <mergeCell ref="O36:O37"/>
    <mergeCell ref="U36:U37"/>
    <mergeCell ref="X36:X37"/>
    <mergeCell ref="C35:E37"/>
    <mergeCell ref="R36:R37"/>
    <mergeCell ref="I17:L17"/>
    <mergeCell ref="C14:D14"/>
    <mergeCell ref="V23:X23"/>
    <mergeCell ref="M20:P20"/>
    <mergeCell ref="M19:P19"/>
    <mergeCell ref="M18:P18"/>
    <mergeCell ref="M17:P17"/>
    <mergeCell ref="M16:P16"/>
    <mergeCell ref="M15:P15"/>
    <mergeCell ref="M14:P14"/>
    <mergeCell ref="I16:L16"/>
    <mergeCell ref="C20:D20"/>
    <mergeCell ref="C18:D18"/>
    <mergeCell ref="C17:D17"/>
    <mergeCell ref="C15:D15"/>
    <mergeCell ref="E15:L15"/>
    <mergeCell ref="C16:D16"/>
    <mergeCell ref="I14:L14"/>
    <mergeCell ref="X48:X49"/>
    <mergeCell ref="G47:I47"/>
    <mergeCell ref="J47:L47"/>
    <mergeCell ref="M47:O47"/>
    <mergeCell ref="P47:R47"/>
    <mergeCell ref="R48:R49"/>
    <mergeCell ref="A47:A55"/>
    <mergeCell ref="C38:E38"/>
    <mergeCell ref="I18:L18"/>
    <mergeCell ref="G35:I35"/>
    <mergeCell ref="J35:L35"/>
    <mergeCell ref="M35:O35"/>
    <mergeCell ref="P35:R35"/>
    <mergeCell ref="S35:U35"/>
    <mergeCell ref="V35:X35"/>
    <mergeCell ref="I20:L20"/>
    <mergeCell ref="I19:L19"/>
    <mergeCell ref="C27:E27"/>
    <mergeCell ref="C28:E28"/>
    <mergeCell ref="F20:H20"/>
    <mergeCell ref="F19:H19"/>
    <mergeCell ref="F18:H18"/>
    <mergeCell ref="F23:F25"/>
    <mergeCell ref="F35:F37"/>
    <mergeCell ref="F47:F49"/>
    <mergeCell ref="M23:O23"/>
    <mergeCell ref="P23:R23"/>
    <mergeCell ref="S23:U23"/>
    <mergeCell ref="A57:A60"/>
    <mergeCell ref="C45:E45"/>
    <mergeCell ref="C44:E44"/>
    <mergeCell ref="C42:E42"/>
    <mergeCell ref="C47:E47"/>
    <mergeCell ref="E48:E49"/>
    <mergeCell ref="D48:D49"/>
    <mergeCell ref="C48:C49"/>
    <mergeCell ref="C55:E55"/>
    <mergeCell ref="C41:E41"/>
    <mergeCell ref="C40:E40"/>
    <mergeCell ref="C43:E43"/>
    <mergeCell ref="C58:E58"/>
    <mergeCell ref="C57:E57"/>
    <mergeCell ref="C39:E39"/>
    <mergeCell ref="C2:L2"/>
    <mergeCell ref="C3:O3"/>
    <mergeCell ref="C26:E26"/>
    <mergeCell ref="C59:E59"/>
    <mergeCell ref="C31:Z31"/>
    <mergeCell ref="C33:Z33"/>
    <mergeCell ref="S47:U47"/>
    <mergeCell ref="V47:X47"/>
    <mergeCell ref="Y47:Y49"/>
    <mergeCell ref="Z47:Z49"/>
    <mergeCell ref="I48:I49"/>
    <mergeCell ref="L48:L49"/>
    <mergeCell ref="O48:O49"/>
    <mergeCell ref="U48:U49"/>
    <mergeCell ref="P2:S2"/>
    <mergeCell ref="G23:I23"/>
    <mergeCell ref="J23:L23"/>
    <mergeCell ref="C5:E5"/>
    <mergeCell ref="C7:E7"/>
    <mergeCell ref="M2:N2"/>
    <mergeCell ref="C19:D19"/>
    <mergeCell ref="C23:E25"/>
    <mergeCell ref="C12:Z12"/>
    <mergeCell ref="G5:L5"/>
    <mergeCell ref="Y23:Y25"/>
    <mergeCell ref="Z23:Z25"/>
    <mergeCell ref="I24:I25"/>
    <mergeCell ref="L24:L25"/>
    <mergeCell ref="O24:O25"/>
    <mergeCell ref="U24:U25"/>
    <mergeCell ref="X24:X25"/>
    <mergeCell ref="C9:D9"/>
    <mergeCell ref="R24:R25"/>
    <mergeCell ref="F17:H17"/>
    <mergeCell ref="F16:H16"/>
    <mergeCell ref="F14:H14"/>
    <mergeCell ref="C70:E70"/>
    <mergeCell ref="C71:E71"/>
    <mergeCell ref="C72:E72"/>
    <mergeCell ref="C73:E73"/>
    <mergeCell ref="C61:Z61"/>
    <mergeCell ref="C63:E65"/>
    <mergeCell ref="G63:I63"/>
    <mergeCell ref="J63:L63"/>
    <mergeCell ref="M63:O63"/>
    <mergeCell ref="P63:R63"/>
    <mergeCell ref="S63:U63"/>
    <mergeCell ref="V63:X63"/>
    <mergeCell ref="Y63:Y65"/>
    <mergeCell ref="Z63:Z65"/>
    <mergeCell ref="I64:I65"/>
    <mergeCell ref="L64:L65"/>
    <mergeCell ref="O64:O65"/>
    <mergeCell ref="R64:R65"/>
    <mergeCell ref="U64:U65"/>
    <mergeCell ref="X64:X65"/>
    <mergeCell ref="C66:E66"/>
    <mergeCell ref="C67:E67"/>
    <mergeCell ref="C68:E68"/>
    <mergeCell ref="C69:E69"/>
    <mergeCell ref="F63:F65"/>
    <mergeCell ref="F75:F77"/>
    <mergeCell ref="C76:C77"/>
    <mergeCell ref="D76:D77"/>
    <mergeCell ref="E76:E77"/>
    <mergeCell ref="V597:X597"/>
    <mergeCell ref="Y597:Y599"/>
    <mergeCell ref="Z597:Z599"/>
    <mergeCell ref="I598:I599"/>
    <mergeCell ref="L598:L599"/>
    <mergeCell ref="O598:O599"/>
    <mergeCell ref="R598:R599"/>
    <mergeCell ref="U598:U599"/>
    <mergeCell ref="X598:X599"/>
    <mergeCell ref="G597:I597"/>
    <mergeCell ref="J597:L597"/>
    <mergeCell ref="M597:O597"/>
    <mergeCell ref="P597:R597"/>
    <mergeCell ref="S597:U597"/>
    <mergeCell ref="E597:E599"/>
    <mergeCell ref="C89:Z89"/>
    <mergeCell ref="C117:Z117"/>
    <mergeCell ref="C75:E75"/>
    <mergeCell ref="C87:E87"/>
    <mergeCell ref="C83:E83"/>
    <mergeCell ref="C85:E85"/>
    <mergeCell ref="C94:E94"/>
    <mergeCell ref="C145:Z145"/>
    <mergeCell ref="C95:E95"/>
    <mergeCell ref="C96:E96"/>
    <mergeCell ref="C97:E97"/>
    <mergeCell ref="C91:E93"/>
    <mergeCell ref="Y103:Y105"/>
    <mergeCell ref="F91:F93"/>
    <mergeCell ref="G91:I91"/>
    <mergeCell ref="J91:L91"/>
    <mergeCell ref="M91:O91"/>
    <mergeCell ref="P91:R91"/>
    <mergeCell ref="S91:U91"/>
    <mergeCell ref="V91:X91"/>
    <mergeCell ref="Y91:Y93"/>
    <mergeCell ref="Z91:Z93"/>
    <mergeCell ref="I92:I93"/>
    <mergeCell ref="L92:L93"/>
    <mergeCell ref="O92:O93"/>
    <mergeCell ref="C86:E86"/>
    <mergeCell ref="R92:R93"/>
    <mergeCell ref="U92:U93"/>
    <mergeCell ref="X92:X93"/>
    <mergeCell ref="C98:E98"/>
    <mergeCell ref="G75:I75"/>
    <mergeCell ref="J75:L75"/>
    <mergeCell ref="M75:O75"/>
    <mergeCell ref="P75:R75"/>
    <mergeCell ref="S75:U75"/>
    <mergeCell ref="V75:X75"/>
    <mergeCell ref="Y75:Y77"/>
    <mergeCell ref="Z75:Z77"/>
    <mergeCell ref="I76:I77"/>
    <mergeCell ref="L76:L77"/>
    <mergeCell ref="O76:O77"/>
    <mergeCell ref="R76:R77"/>
    <mergeCell ref="U76:U77"/>
    <mergeCell ref="X76:X77"/>
    <mergeCell ref="C99:E99"/>
    <mergeCell ref="C100:E100"/>
    <mergeCell ref="C201:Z201"/>
    <mergeCell ref="C101:E101"/>
    <mergeCell ref="C103:E103"/>
    <mergeCell ref="C104:C105"/>
    <mergeCell ref="D104:D105"/>
    <mergeCell ref="E104:E105"/>
    <mergeCell ref="C111:E111"/>
    <mergeCell ref="C114:E114"/>
    <mergeCell ref="C113:E113"/>
    <mergeCell ref="C115:E115"/>
    <mergeCell ref="F103:F105"/>
    <mergeCell ref="G103:I103"/>
    <mergeCell ref="J103:L103"/>
    <mergeCell ref="M103:O103"/>
    <mergeCell ref="P103:R103"/>
    <mergeCell ref="S103:U103"/>
    <mergeCell ref="F597:F599"/>
    <mergeCell ref="C123:E123"/>
    <mergeCell ref="C122:E122"/>
    <mergeCell ref="C124:E124"/>
    <mergeCell ref="C425:Z425"/>
    <mergeCell ref="C126:E126"/>
    <mergeCell ref="C125:E125"/>
    <mergeCell ref="C127:E127"/>
    <mergeCell ref="C453:Z453"/>
    <mergeCell ref="C129:E129"/>
    <mergeCell ref="C128:E128"/>
    <mergeCell ref="C481:Z481"/>
    <mergeCell ref="C131:E131"/>
    <mergeCell ref="C509:Z509"/>
    <mergeCell ref="C537:Z537"/>
    <mergeCell ref="C139:E139"/>
    <mergeCell ref="C565:Z565"/>
    <mergeCell ref="C141:E141"/>
    <mergeCell ref="C142:E142"/>
    <mergeCell ref="F131:F133"/>
    <mergeCell ref="G131:I131"/>
    <mergeCell ref="J131:L131"/>
    <mergeCell ref="M131:O131"/>
    <mergeCell ref="P131:R131"/>
    <mergeCell ref="S131:U131"/>
    <mergeCell ref="V131:X131"/>
    <mergeCell ref="Y131:Y133"/>
    <mergeCell ref="Z131:Z133"/>
    <mergeCell ref="C132:C133"/>
    <mergeCell ref="D132:D133"/>
    <mergeCell ref="E132:E133"/>
    <mergeCell ref="I132:I133"/>
  </mergeCells>
  <phoneticPr fontId="14" type="noConversion"/>
  <conditionalFormatting sqref="B60">
    <cfRule type="iconSet" priority="1807">
      <iconSet showValue="0" reverse="1">
        <cfvo type="percent" val="0"/>
        <cfvo type="num" val="1"/>
        <cfvo type="num" val="4"/>
      </iconSet>
    </cfRule>
  </conditionalFormatting>
  <conditionalFormatting sqref="C57">
    <cfRule type="containsText" dxfId="1942" priority="1806" operator="containsText" text="Unsecured Funding: Please Complete the Table Below">
      <formula>NOT(ISERROR(SEARCH("Unsecured Funding: Please Complete the Table Below",C57)))</formula>
    </cfRule>
  </conditionalFormatting>
  <conditionalFormatting sqref="C85">
    <cfRule type="containsText" dxfId="1941" priority="544" operator="containsText" text="Unsecured Funding: Please Complete the Table Below">
      <formula>NOT(ISERROR(SEARCH("Unsecured Funding: Please Complete the Table Below",C85)))</formula>
    </cfRule>
  </conditionalFormatting>
  <conditionalFormatting sqref="C113">
    <cfRule type="containsText" dxfId="1940" priority="518" operator="containsText" text="Unsecured Funding: Please Complete the Table Below">
      <formula>NOT(ISERROR(SEARCH("Unsecured Funding: Please Complete the Table Below",C113)))</formula>
    </cfRule>
  </conditionalFormatting>
  <conditionalFormatting sqref="C141">
    <cfRule type="containsText" dxfId="1939" priority="492" operator="containsText" text="Unsecured Funding: Please Complete the Table Below">
      <formula>NOT(ISERROR(SEARCH("Unsecured Funding: Please Complete the Table Below",C141)))</formula>
    </cfRule>
  </conditionalFormatting>
  <conditionalFormatting sqref="C169">
    <cfRule type="containsText" dxfId="1938" priority="466" operator="containsText" text="Unsecured Funding: Please Complete the Table Below">
      <formula>NOT(ISERROR(SEARCH("Unsecured Funding: Please Complete the Table Below",C169)))</formula>
    </cfRule>
  </conditionalFormatting>
  <conditionalFormatting sqref="C197">
    <cfRule type="containsText" dxfId="1937" priority="440" operator="containsText" text="Unsecured Funding: Please Complete the Table Below">
      <formula>NOT(ISERROR(SEARCH("Unsecured Funding: Please Complete the Table Below",C197)))</formula>
    </cfRule>
  </conditionalFormatting>
  <conditionalFormatting sqref="C225">
    <cfRule type="containsText" dxfId="1936" priority="414" operator="containsText" text="Unsecured Funding: Please Complete the Table Below">
      <formula>NOT(ISERROR(SEARCH("Unsecured Funding: Please Complete the Table Below",C225)))</formula>
    </cfRule>
  </conditionalFormatting>
  <conditionalFormatting sqref="C253">
    <cfRule type="containsText" dxfId="1935" priority="388" operator="containsText" text="Unsecured Funding: Please Complete the Table Below">
      <formula>NOT(ISERROR(SEARCH("Unsecured Funding: Please Complete the Table Below",C253)))</formula>
    </cfRule>
  </conditionalFormatting>
  <conditionalFormatting sqref="C281">
    <cfRule type="containsText" dxfId="1934" priority="362" operator="containsText" text="Unsecured Funding: Please Complete the Table Below">
      <formula>NOT(ISERROR(SEARCH("Unsecured Funding: Please Complete the Table Below",C281)))</formula>
    </cfRule>
  </conditionalFormatting>
  <conditionalFormatting sqref="C309">
    <cfRule type="containsText" dxfId="1933" priority="336" operator="containsText" text="Unsecured Funding: Please Complete the Table Below">
      <formula>NOT(ISERROR(SEARCH("Unsecured Funding: Please Complete the Table Below",C309)))</formula>
    </cfRule>
  </conditionalFormatting>
  <conditionalFormatting sqref="C337">
    <cfRule type="containsText" dxfId="1932" priority="310" operator="containsText" text="Unsecured Funding: Please Complete the Table Below">
      <formula>NOT(ISERROR(SEARCH("Unsecured Funding: Please Complete the Table Below",C337)))</formula>
    </cfRule>
  </conditionalFormatting>
  <conditionalFormatting sqref="C365">
    <cfRule type="containsText" dxfId="1931" priority="284" operator="containsText" text="Unsecured Funding: Please Complete the Table Below">
      <formula>NOT(ISERROR(SEARCH("Unsecured Funding: Please Complete the Table Below",C365)))</formula>
    </cfRule>
  </conditionalFormatting>
  <conditionalFormatting sqref="C393">
    <cfRule type="containsText" dxfId="1930" priority="258" operator="containsText" text="Unsecured Funding: Please Complete the Table Below">
      <formula>NOT(ISERROR(SEARCH("Unsecured Funding: Please Complete the Table Below",C393)))</formula>
    </cfRule>
  </conditionalFormatting>
  <conditionalFormatting sqref="C421">
    <cfRule type="containsText" dxfId="1929" priority="232" operator="containsText" text="Unsecured Funding: Please Complete the Table Below">
      <formula>NOT(ISERROR(SEARCH("Unsecured Funding: Please Complete the Table Below",C421)))</formula>
    </cfRule>
  </conditionalFormatting>
  <conditionalFormatting sqref="C449">
    <cfRule type="containsText" dxfId="1928" priority="206" operator="containsText" text="Unsecured Funding: Please Complete the Table Below">
      <formula>NOT(ISERROR(SEARCH("Unsecured Funding: Please Complete the Table Below",C449)))</formula>
    </cfRule>
  </conditionalFormatting>
  <conditionalFormatting sqref="C477">
    <cfRule type="containsText" dxfId="1927" priority="180" operator="containsText" text="Unsecured Funding: Please Complete the Table Below">
      <formula>NOT(ISERROR(SEARCH("Unsecured Funding: Please Complete the Table Below",C477)))</formula>
    </cfRule>
  </conditionalFormatting>
  <conditionalFormatting sqref="C505">
    <cfRule type="containsText" dxfId="1926" priority="154" operator="containsText" text="Unsecured Funding: Please Complete the Table Below">
      <formula>NOT(ISERROR(SEARCH("Unsecured Funding: Please Complete the Table Below",C505)))</formula>
    </cfRule>
  </conditionalFormatting>
  <conditionalFormatting sqref="C533">
    <cfRule type="containsText" dxfId="1925" priority="128" operator="containsText" text="Unsecured Funding: Please Complete the Table Below">
      <formula>NOT(ISERROR(SEARCH("Unsecured Funding: Please Complete the Table Below",C533)))</formula>
    </cfRule>
  </conditionalFormatting>
  <conditionalFormatting sqref="C561">
    <cfRule type="containsText" dxfId="1924" priority="102" operator="containsText" text="Unsecured Funding: Please Complete the Table Below">
      <formula>NOT(ISERROR(SEARCH("Unsecured Funding: Please Complete the Table Below",C561)))</formula>
    </cfRule>
  </conditionalFormatting>
  <conditionalFormatting sqref="C589">
    <cfRule type="containsText" dxfId="1923" priority="76" operator="containsText" text="Unsecured Funding: Please Complete the Table Below">
      <formula>NOT(ISERROR(SEARCH("Unsecured Funding: Please Complete the Table Below",C589)))</formula>
    </cfRule>
  </conditionalFormatting>
  <conditionalFormatting sqref="D50:E50 E51">
    <cfRule type="expression" dxfId="1922" priority="31">
      <formula>$C$31=""</formula>
    </cfRule>
  </conditionalFormatting>
  <conditionalFormatting sqref="D52:Y52">
    <cfRule type="expression" dxfId="1921" priority="1585">
      <formula>$C$33=""</formula>
    </cfRule>
  </conditionalFormatting>
  <conditionalFormatting sqref="D54:Y54">
    <cfRule type="expression" dxfId="1920" priority="1583">
      <formula>$C$35=""</formula>
    </cfRule>
  </conditionalFormatting>
  <conditionalFormatting sqref="D80:Y80">
    <cfRule type="expression" dxfId="1919" priority="540">
      <formula>$C$33=""</formula>
    </cfRule>
  </conditionalFormatting>
  <conditionalFormatting sqref="D82:Y82">
    <cfRule type="expression" dxfId="1918" priority="539">
      <formula>$C$35=""</formula>
    </cfRule>
  </conditionalFormatting>
  <conditionalFormatting sqref="D108:Y108">
    <cfRule type="expression" dxfId="1917" priority="514">
      <formula>$C$33=""</formula>
    </cfRule>
  </conditionalFormatting>
  <conditionalFormatting sqref="D110:Y110">
    <cfRule type="expression" dxfId="1916" priority="513">
      <formula>$C$35=""</formula>
    </cfRule>
  </conditionalFormatting>
  <conditionalFormatting sqref="D136:Y136">
    <cfRule type="expression" dxfId="1915" priority="488">
      <formula>$C$33=""</formula>
    </cfRule>
  </conditionalFormatting>
  <conditionalFormatting sqref="D138:Y138">
    <cfRule type="expression" dxfId="1914" priority="487">
      <formula>$C$35=""</formula>
    </cfRule>
  </conditionalFormatting>
  <conditionalFormatting sqref="D164:Y164">
    <cfRule type="expression" dxfId="1913" priority="462">
      <formula>$C$33=""</formula>
    </cfRule>
  </conditionalFormatting>
  <conditionalFormatting sqref="D166:Y166">
    <cfRule type="expression" dxfId="1912" priority="461">
      <formula>$C$35=""</formula>
    </cfRule>
  </conditionalFormatting>
  <conditionalFormatting sqref="D192:Y192">
    <cfRule type="expression" dxfId="1911" priority="436">
      <formula>$C$33=""</formula>
    </cfRule>
  </conditionalFormatting>
  <conditionalFormatting sqref="D194:Y194">
    <cfRule type="expression" dxfId="1910" priority="435">
      <formula>$C$35=""</formula>
    </cfRule>
  </conditionalFormatting>
  <conditionalFormatting sqref="D220:Y220">
    <cfRule type="expression" dxfId="1909" priority="410">
      <formula>$C$33=""</formula>
    </cfRule>
  </conditionalFormatting>
  <conditionalFormatting sqref="D222:Y222">
    <cfRule type="expression" dxfId="1908" priority="409">
      <formula>$C$35=""</formula>
    </cfRule>
  </conditionalFormatting>
  <conditionalFormatting sqref="D248:Y248">
    <cfRule type="expression" dxfId="1907" priority="384">
      <formula>$C$33=""</formula>
    </cfRule>
  </conditionalFormatting>
  <conditionalFormatting sqref="D250:Y250">
    <cfRule type="expression" dxfId="1906" priority="383">
      <formula>$C$35=""</formula>
    </cfRule>
  </conditionalFormatting>
  <conditionalFormatting sqref="D276:Y276">
    <cfRule type="expression" dxfId="1905" priority="358">
      <formula>$C$33=""</formula>
    </cfRule>
  </conditionalFormatting>
  <conditionalFormatting sqref="D278:Y278">
    <cfRule type="expression" dxfId="1904" priority="357">
      <formula>$C$35=""</formula>
    </cfRule>
  </conditionalFormatting>
  <conditionalFormatting sqref="D304:Y304">
    <cfRule type="expression" dxfId="1903" priority="332">
      <formula>$C$33=""</formula>
    </cfRule>
  </conditionalFormatting>
  <conditionalFormatting sqref="D306:Y306">
    <cfRule type="expression" dxfId="1902" priority="331">
      <formula>$C$35=""</formula>
    </cfRule>
  </conditionalFormatting>
  <conditionalFormatting sqref="D332:Y332">
    <cfRule type="expression" dxfId="1901" priority="306">
      <formula>$C$33=""</formula>
    </cfRule>
  </conditionalFormatting>
  <conditionalFormatting sqref="D334:Y334">
    <cfRule type="expression" dxfId="1900" priority="305">
      <formula>$C$35=""</formula>
    </cfRule>
  </conditionalFormatting>
  <conditionalFormatting sqref="D360:Y360">
    <cfRule type="expression" dxfId="1899" priority="280">
      <formula>$C$33=""</formula>
    </cfRule>
  </conditionalFormatting>
  <conditionalFormatting sqref="D362:Y362">
    <cfRule type="expression" dxfId="1898" priority="279">
      <formula>$C$35=""</formula>
    </cfRule>
  </conditionalFormatting>
  <conditionalFormatting sqref="D388:Y388">
    <cfRule type="expression" dxfId="1897" priority="254">
      <formula>$C$33=""</formula>
    </cfRule>
  </conditionalFormatting>
  <conditionalFormatting sqref="D390:Y390">
    <cfRule type="expression" dxfId="1896" priority="253">
      <formula>$C$35=""</formula>
    </cfRule>
  </conditionalFormatting>
  <conditionalFormatting sqref="D416:Y416">
    <cfRule type="expression" dxfId="1895" priority="228">
      <formula>$C$33=""</formula>
    </cfRule>
  </conditionalFormatting>
  <conditionalFormatting sqref="D418:Y418">
    <cfRule type="expression" dxfId="1894" priority="227">
      <formula>$C$35=""</formula>
    </cfRule>
  </conditionalFormatting>
  <conditionalFormatting sqref="D444:Y444">
    <cfRule type="expression" dxfId="1893" priority="202">
      <formula>$C$33=""</formula>
    </cfRule>
  </conditionalFormatting>
  <conditionalFormatting sqref="D446:Y446">
    <cfRule type="expression" dxfId="1892" priority="201">
      <formula>$C$35=""</formula>
    </cfRule>
  </conditionalFormatting>
  <conditionalFormatting sqref="D472:Y472">
    <cfRule type="expression" dxfId="1891" priority="176">
      <formula>$C$33=""</formula>
    </cfRule>
  </conditionalFormatting>
  <conditionalFormatting sqref="D474:Y474">
    <cfRule type="expression" dxfId="1890" priority="175">
      <formula>$C$35=""</formula>
    </cfRule>
  </conditionalFormatting>
  <conditionalFormatting sqref="D500:Y500">
    <cfRule type="expression" dxfId="1889" priority="150">
      <formula>$C$33=""</formula>
    </cfRule>
  </conditionalFormatting>
  <conditionalFormatting sqref="D502:Y502">
    <cfRule type="expression" dxfId="1888" priority="149">
      <formula>$C$35=""</formula>
    </cfRule>
  </conditionalFormatting>
  <conditionalFormatting sqref="D528:Y528">
    <cfRule type="expression" dxfId="1887" priority="124">
      <formula>$C$33=""</formula>
    </cfRule>
  </conditionalFormatting>
  <conditionalFormatting sqref="D530:Y530">
    <cfRule type="expression" dxfId="1886" priority="123">
      <formula>$C$35=""</formula>
    </cfRule>
  </conditionalFormatting>
  <conditionalFormatting sqref="D556:Y556">
    <cfRule type="expression" dxfId="1885" priority="98">
      <formula>$C$33=""</formula>
    </cfRule>
  </conditionalFormatting>
  <conditionalFormatting sqref="D558:Y558">
    <cfRule type="expression" dxfId="1884" priority="97">
      <formula>$C$35=""</formula>
    </cfRule>
  </conditionalFormatting>
  <conditionalFormatting sqref="D584:Y584">
    <cfRule type="expression" dxfId="1883" priority="72">
      <formula>$C$33=""</formula>
    </cfRule>
  </conditionalFormatting>
  <conditionalFormatting sqref="D586:Y586">
    <cfRule type="expression" dxfId="1882" priority="71">
      <formula>$C$35=""</formula>
    </cfRule>
  </conditionalFormatting>
  <conditionalFormatting sqref="D78:Z78 E79:Y79 Z79:Z82">
    <cfRule type="expression" dxfId="1881" priority="541">
      <formula>$C$31=""</formula>
    </cfRule>
  </conditionalFormatting>
  <conditionalFormatting sqref="D106:Z106 E107:Y107 Z107:Z110">
    <cfRule type="expression" dxfId="1880" priority="515">
      <formula>$C$31=""</formula>
    </cfRule>
  </conditionalFormatting>
  <conditionalFormatting sqref="D134:Z134 E135:Y135 Z135:Z138">
    <cfRule type="expression" dxfId="1879" priority="489">
      <formula>$C$31=""</formula>
    </cfRule>
  </conditionalFormatting>
  <conditionalFormatting sqref="D162:Z162 E163:Y163 Z163:Z166">
    <cfRule type="expression" dxfId="1878" priority="463">
      <formula>$C$31=""</formula>
    </cfRule>
  </conditionalFormatting>
  <conditionalFormatting sqref="D190:Z190 E191:Y191 Z191:Z194">
    <cfRule type="expression" dxfId="1877" priority="437">
      <formula>$C$31=""</formula>
    </cfRule>
  </conditionalFormatting>
  <conditionalFormatting sqref="D218:Z218 E219:Y219 Z219:Z222">
    <cfRule type="expression" dxfId="1876" priority="411">
      <formula>$C$31=""</formula>
    </cfRule>
  </conditionalFormatting>
  <conditionalFormatting sqref="D246:Z246 E247:Y247 Z247:Z250">
    <cfRule type="expression" dxfId="1875" priority="385">
      <formula>$C$31=""</formula>
    </cfRule>
  </conditionalFormatting>
  <conditionalFormatting sqref="D274:Z274 E275:Y275 Z275:Z278">
    <cfRule type="expression" dxfId="1874" priority="359">
      <formula>$C$31=""</formula>
    </cfRule>
  </conditionalFormatting>
  <conditionalFormatting sqref="D302:Z302 E303:Y303 Z303:Z306">
    <cfRule type="expression" dxfId="1873" priority="333">
      <formula>$C$31=""</formula>
    </cfRule>
  </conditionalFormatting>
  <conditionalFormatting sqref="D330:Z330 E331:Y331 Z331:Z334">
    <cfRule type="expression" dxfId="1872" priority="307">
      <formula>$C$31=""</formula>
    </cfRule>
  </conditionalFormatting>
  <conditionalFormatting sqref="D358:Z358 E359:Y359 Z359:Z362">
    <cfRule type="expression" dxfId="1871" priority="281">
      <formula>$C$31=""</formula>
    </cfRule>
  </conditionalFormatting>
  <conditionalFormatting sqref="D386:Z386 E387:Y387 Z387:Z390">
    <cfRule type="expression" dxfId="1870" priority="255">
      <formula>$C$31=""</formula>
    </cfRule>
  </conditionalFormatting>
  <conditionalFormatting sqref="D414:Z414 E415:Y415 Z415:Z418">
    <cfRule type="expression" dxfId="1869" priority="229">
      <formula>$C$31=""</formula>
    </cfRule>
  </conditionalFormatting>
  <conditionalFormatting sqref="D442:Z442 E443:Y443 Z443:Z446">
    <cfRule type="expression" dxfId="1868" priority="203">
      <formula>$C$31=""</formula>
    </cfRule>
  </conditionalFormatting>
  <conditionalFormatting sqref="D470:Z470 E471:Y471 Z471:Z474">
    <cfRule type="expression" dxfId="1867" priority="177">
      <formula>$C$31=""</formula>
    </cfRule>
  </conditionalFormatting>
  <conditionalFormatting sqref="D498:Z498 E499:Y499 Z499:Z502">
    <cfRule type="expression" dxfId="1866" priority="151">
      <formula>$C$31=""</formula>
    </cfRule>
  </conditionalFormatting>
  <conditionalFormatting sqref="D526:Z526 E527:Y527 Z527:Z530">
    <cfRule type="expression" dxfId="1865" priority="125">
      <formula>$C$31=""</formula>
    </cfRule>
  </conditionalFormatting>
  <conditionalFormatting sqref="D554:Z554 E555:Y555 Z555:Z558">
    <cfRule type="expression" dxfId="1864" priority="99">
      <formula>$C$31=""</formula>
    </cfRule>
  </conditionalFormatting>
  <conditionalFormatting sqref="D582:Z582 E583:Y583 Z583:Z586">
    <cfRule type="expression" dxfId="1863" priority="73">
      <formula>$C$31=""</formula>
    </cfRule>
  </conditionalFormatting>
  <conditionalFormatting sqref="F50:W51">
    <cfRule type="expression" dxfId="1860" priority="25">
      <formula>$C$31=""</formula>
    </cfRule>
  </conditionalFormatting>
  <conditionalFormatting sqref="G5:G11 G13 G21">
    <cfRule type="containsText" dxfId="1859" priority="1810" operator="containsText" text="Please select a reporting period on the 'Start Here' page">
      <formula>NOT(ISERROR(SEARCH("Please select a reporting period on the 'Start Here' page",G5)))</formula>
    </cfRule>
  </conditionalFormatting>
  <conditionalFormatting sqref="G25:H25 J25:K25 M25:N25 P25:Q25 S25:T25 V25:W25">
    <cfRule type="cellIs" dxfId="1858" priority="1559" operator="equal">
      <formula>"Actual"</formula>
    </cfRule>
    <cfRule type="cellIs" dxfId="1857" priority="1560" operator="equal">
      <formula>"Forecast"</formula>
    </cfRule>
  </conditionalFormatting>
  <conditionalFormatting sqref="G37:H37 M37:N37 P37:Q37 S37:T37 V37:W37">
    <cfRule type="cellIs" dxfId="1856" priority="1557" operator="equal">
      <formula>"Actual"</formula>
    </cfRule>
    <cfRule type="cellIs" dxfId="1855" priority="1558" operator="equal">
      <formula>"Forecast"</formula>
    </cfRule>
  </conditionalFormatting>
  <conditionalFormatting sqref="G40:H40">
    <cfRule type="expression" dxfId="1854" priority="1577">
      <formula>IF(G33="Actual",TRUE,FALSE)</formula>
    </cfRule>
  </conditionalFormatting>
  <conditionalFormatting sqref="G49:H49 J49:K49 M49:N49 P49:Q49 S49:T49 V49:W49">
    <cfRule type="cellIs" dxfId="1853" priority="1553" operator="equal">
      <formula>"Actual"</formula>
    </cfRule>
    <cfRule type="cellIs" dxfId="1852" priority="1554" operator="equal">
      <formula>"Forecast"</formula>
    </cfRule>
  </conditionalFormatting>
  <conditionalFormatting sqref="G65:H65 M65:N65 P65:Q65 S65:T65 V65:W65">
    <cfRule type="cellIs" dxfId="1851" priority="529" operator="equal">
      <formula>"Actual"</formula>
    </cfRule>
    <cfRule type="cellIs" dxfId="1850" priority="530" operator="equal">
      <formula>"Forecast"</formula>
    </cfRule>
  </conditionalFormatting>
  <conditionalFormatting sqref="G68:H68">
    <cfRule type="expression" dxfId="1849" priority="535">
      <formula>IF(G61="Actual",TRUE,FALSE)</formula>
    </cfRule>
  </conditionalFormatting>
  <conditionalFormatting sqref="G77:H77 J77:K77 M77:N77 P77:Q77 S77:T77 V77:W77">
    <cfRule type="cellIs" dxfId="1848" priority="525" operator="equal">
      <formula>"Actual"</formula>
    </cfRule>
    <cfRule type="cellIs" dxfId="1847" priority="526" operator="equal">
      <formula>"Forecast"</formula>
    </cfRule>
  </conditionalFormatting>
  <conditionalFormatting sqref="G93:H93 M93:N93 P93:Q93 S93:T93 V93:W93">
    <cfRule type="cellIs" dxfId="1846" priority="503" operator="equal">
      <formula>"Actual"</formula>
    </cfRule>
    <cfRule type="cellIs" dxfId="1845" priority="504" operator="equal">
      <formula>"Forecast"</formula>
    </cfRule>
  </conditionalFormatting>
  <conditionalFormatting sqref="G94:H94">
    <cfRule type="expression" dxfId="1844" priority="24">
      <formula>IF(G87="Actual",TRUE,FALSE)</formula>
    </cfRule>
  </conditionalFormatting>
  <conditionalFormatting sqref="G96:H96">
    <cfRule type="expression" dxfId="1843" priority="23">
      <formula>IF(G89="Actual",TRUE,FALSE)</formula>
    </cfRule>
  </conditionalFormatting>
  <conditionalFormatting sqref="G105:H105 J105:K105 M105:N105 P105:Q105 S105:T105 V105:W105">
    <cfRule type="cellIs" dxfId="1842" priority="499" operator="equal">
      <formula>"Actual"</formula>
    </cfRule>
    <cfRule type="cellIs" dxfId="1841" priority="500" operator="equal">
      <formula>"Forecast"</formula>
    </cfRule>
  </conditionalFormatting>
  <conditionalFormatting sqref="G121:H121 M121:N121 P121:Q121 S121:T121 V121:W121">
    <cfRule type="cellIs" dxfId="1840" priority="477" operator="equal">
      <formula>"Actual"</formula>
    </cfRule>
    <cfRule type="cellIs" dxfId="1839" priority="478" operator="equal">
      <formula>"Forecast"</formula>
    </cfRule>
  </conditionalFormatting>
  <conditionalFormatting sqref="G122:H122">
    <cfRule type="expression" dxfId="1838" priority="16">
      <formula>IF(G115="Actual",TRUE,FALSE)</formula>
    </cfRule>
  </conditionalFormatting>
  <conditionalFormatting sqref="G124:H124">
    <cfRule type="expression" dxfId="1837" priority="15">
      <formula>IF(G117="Actual",TRUE,FALSE)</formula>
    </cfRule>
  </conditionalFormatting>
  <conditionalFormatting sqref="G133:H133 J133:K133 M133:N133 P133:Q133 S133:T133 V133:W133">
    <cfRule type="cellIs" dxfId="1836" priority="473" operator="equal">
      <formula>"Actual"</formula>
    </cfRule>
    <cfRule type="cellIs" dxfId="1835" priority="474" operator="equal">
      <formula>"Forecast"</formula>
    </cfRule>
  </conditionalFormatting>
  <conditionalFormatting sqref="G149:H149 M149:N149 P149:Q149 S149:T149 V149:W149">
    <cfRule type="cellIs" dxfId="1834" priority="451" operator="equal">
      <formula>"Actual"</formula>
    </cfRule>
    <cfRule type="cellIs" dxfId="1833" priority="452" operator="equal">
      <formula>"Forecast"</formula>
    </cfRule>
  </conditionalFormatting>
  <conditionalFormatting sqref="G150:H150">
    <cfRule type="expression" dxfId="1832" priority="8">
      <formula>IF(G143="Actual",TRUE,FALSE)</formula>
    </cfRule>
  </conditionalFormatting>
  <conditionalFormatting sqref="G152:H152">
    <cfRule type="expression" dxfId="1831" priority="7">
      <formula>IF(G145="Actual",TRUE,FALSE)</formula>
    </cfRule>
  </conditionalFormatting>
  <conditionalFormatting sqref="G161:H161 J161:K161 M161:N161 P161:Q161 S161:T161 V161:W161">
    <cfRule type="cellIs" dxfId="1830" priority="447" operator="equal">
      <formula>"Actual"</formula>
    </cfRule>
    <cfRule type="cellIs" dxfId="1829" priority="448" operator="equal">
      <formula>"Forecast"</formula>
    </cfRule>
  </conditionalFormatting>
  <conditionalFormatting sqref="G177:H177 M177:N177 P177:Q177 S177:T177 V177:W177">
    <cfRule type="cellIs" dxfId="1828" priority="425" operator="equal">
      <formula>"Actual"</formula>
    </cfRule>
    <cfRule type="cellIs" dxfId="1827" priority="426" operator="equal">
      <formula>"Forecast"</formula>
    </cfRule>
  </conditionalFormatting>
  <conditionalFormatting sqref="G180:H180">
    <cfRule type="expression" dxfId="1826" priority="431">
      <formula>IF(G173="Actual",TRUE,FALSE)</formula>
    </cfRule>
  </conditionalFormatting>
  <conditionalFormatting sqref="G189:H189 J189:K189 M189:N189 P189:Q189 S189:T189 V189:W189">
    <cfRule type="cellIs" dxfId="1825" priority="421" operator="equal">
      <formula>"Actual"</formula>
    </cfRule>
    <cfRule type="cellIs" dxfId="1824" priority="422" operator="equal">
      <formula>"Forecast"</formula>
    </cfRule>
  </conditionalFormatting>
  <conditionalFormatting sqref="G205:H205 M205:N205 P205:Q205 S205:T205 V205:W205">
    <cfRule type="cellIs" dxfId="1823" priority="399" operator="equal">
      <formula>"Actual"</formula>
    </cfRule>
    <cfRule type="cellIs" dxfId="1822" priority="400" operator="equal">
      <formula>"Forecast"</formula>
    </cfRule>
  </conditionalFormatting>
  <conditionalFormatting sqref="G208:H208">
    <cfRule type="expression" dxfId="1821" priority="405">
      <formula>IF(G201="Actual",TRUE,FALSE)</formula>
    </cfRule>
  </conditionalFormatting>
  <conditionalFormatting sqref="G217:H217 J217:K217 M217:N217 P217:Q217 S217:T217 V217:W217">
    <cfRule type="cellIs" dxfId="1820" priority="395" operator="equal">
      <formula>"Actual"</formula>
    </cfRule>
    <cfRule type="cellIs" dxfId="1819" priority="396" operator="equal">
      <formula>"Forecast"</formula>
    </cfRule>
  </conditionalFormatting>
  <conditionalFormatting sqref="G233:H233 M233:N233 P233:Q233 S233:T233 V233:W233">
    <cfRule type="cellIs" dxfId="1818" priority="373" operator="equal">
      <formula>"Actual"</formula>
    </cfRule>
    <cfRule type="cellIs" dxfId="1817" priority="374" operator="equal">
      <formula>"Forecast"</formula>
    </cfRule>
  </conditionalFormatting>
  <conditionalFormatting sqref="G236:H236">
    <cfRule type="expression" dxfId="1816" priority="379">
      <formula>IF(G229="Actual",TRUE,FALSE)</formula>
    </cfRule>
  </conditionalFormatting>
  <conditionalFormatting sqref="G245:H245 J245:K245 M245:N245 P245:Q245 S245:T245 V245:W245">
    <cfRule type="cellIs" dxfId="1815" priority="369" operator="equal">
      <formula>"Actual"</formula>
    </cfRule>
    <cfRule type="cellIs" dxfId="1814" priority="370" operator="equal">
      <formula>"Forecast"</formula>
    </cfRule>
  </conditionalFormatting>
  <conditionalFormatting sqref="G261:H261 M261:N261 P261:Q261 S261:T261 V261:W261">
    <cfRule type="cellIs" dxfId="1813" priority="347" operator="equal">
      <formula>"Actual"</formula>
    </cfRule>
    <cfRule type="cellIs" dxfId="1812" priority="348" operator="equal">
      <formula>"Forecast"</formula>
    </cfRule>
  </conditionalFormatting>
  <conditionalFormatting sqref="G264:H264">
    <cfRule type="expression" dxfId="1811" priority="353">
      <formula>IF(G257="Actual",TRUE,FALSE)</formula>
    </cfRule>
  </conditionalFormatting>
  <conditionalFormatting sqref="G273:H273 J273:K273 M273:N273 P273:Q273 S273:T273 V273:W273">
    <cfRule type="cellIs" dxfId="1810" priority="343" operator="equal">
      <formula>"Actual"</formula>
    </cfRule>
    <cfRule type="cellIs" dxfId="1809" priority="344" operator="equal">
      <formula>"Forecast"</formula>
    </cfRule>
  </conditionalFormatting>
  <conditionalFormatting sqref="G289:H289 M289:N289 P289:Q289 S289:T289 V289:W289">
    <cfRule type="cellIs" dxfId="1808" priority="321" operator="equal">
      <formula>"Actual"</formula>
    </cfRule>
    <cfRule type="cellIs" dxfId="1807" priority="322" operator="equal">
      <formula>"Forecast"</formula>
    </cfRule>
  </conditionalFormatting>
  <conditionalFormatting sqref="G292:H292">
    <cfRule type="expression" dxfId="1806" priority="327">
      <formula>IF(G285="Actual",TRUE,FALSE)</formula>
    </cfRule>
  </conditionalFormatting>
  <conditionalFormatting sqref="G301:H301 J301:K301 M301:N301 P301:Q301 S301:T301 V301:W301">
    <cfRule type="cellIs" dxfId="1805" priority="317" operator="equal">
      <formula>"Actual"</formula>
    </cfRule>
    <cfRule type="cellIs" dxfId="1804" priority="318" operator="equal">
      <formula>"Forecast"</formula>
    </cfRule>
  </conditionalFormatting>
  <conditionalFormatting sqref="G317:H317 M317:N317 P317:Q317 S317:T317 V317:W317">
    <cfRule type="cellIs" dxfId="1803" priority="295" operator="equal">
      <formula>"Actual"</formula>
    </cfRule>
    <cfRule type="cellIs" dxfId="1802" priority="296" operator="equal">
      <formula>"Forecast"</formula>
    </cfRule>
  </conditionalFormatting>
  <conditionalFormatting sqref="G320:H320">
    <cfRule type="expression" dxfId="1801" priority="301">
      <formula>IF(G313="Actual",TRUE,FALSE)</formula>
    </cfRule>
  </conditionalFormatting>
  <conditionalFormatting sqref="G329:H329 J329:K329 M329:N329 P329:Q329 S329:T329 V329:W329">
    <cfRule type="cellIs" dxfId="1800" priority="291" operator="equal">
      <formula>"Actual"</formula>
    </cfRule>
    <cfRule type="cellIs" dxfId="1799" priority="292" operator="equal">
      <formula>"Forecast"</formula>
    </cfRule>
  </conditionalFormatting>
  <conditionalFormatting sqref="G345:H345 M345:N345 P345:Q345 S345:T345 V345:W345">
    <cfRule type="cellIs" dxfId="1798" priority="269" operator="equal">
      <formula>"Actual"</formula>
    </cfRule>
    <cfRule type="cellIs" dxfId="1797" priority="270" operator="equal">
      <formula>"Forecast"</formula>
    </cfRule>
  </conditionalFormatting>
  <conditionalFormatting sqref="G348:H348">
    <cfRule type="expression" dxfId="1796" priority="275">
      <formula>IF(G341="Actual",TRUE,FALSE)</formula>
    </cfRule>
  </conditionalFormatting>
  <conditionalFormatting sqref="G357:H357 J357:K357 M357:N357 P357:Q357 S357:T357 V357:W357">
    <cfRule type="cellIs" dxfId="1795" priority="265" operator="equal">
      <formula>"Actual"</formula>
    </cfRule>
    <cfRule type="cellIs" dxfId="1794" priority="266" operator="equal">
      <formula>"Forecast"</formula>
    </cfRule>
  </conditionalFormatting>
  <conditionalFormatting sqref="G373:H373 M373:N373 P373:Q373 S373:T373 V373:W373">
    <cfRule type="cellIs" dxfId="1793" priority="243" operator="equal">
      <formula>"Actual"</formula>
    </cfRule>
    <cfRule type="cellIs" dxfId="1792" priority="244" operator="equal">
      <formula>"Forecast"</formula>
    </cfRule>
  </conditionalFormatting>
  <conditionalFormatting sqref="G376:H376">
    <cfRule type="expression" dxfId="1791" priority="249">
      <formula>IF(G369="Actual",TRUE,FALSE)</formula>
    </cfRule>
  </conditionalFormatting>
  <conditionalFormatting sqref="G385:H385 J385:K385 M385:N385 P385:Q385 S385:T385 V385:W385">
    <cfRule type="cellIs" dxfId="1790" priority="239" operator="equal">
      <formula>"Actual"</formula>
    </cfRule>
    <cfRule type="cellIs" dxfId="1789" priority="240" operator="equal">
      <formula>"Forecast"</formula>
    </cfRule>
  </conditionalFormatting>
  <conditionalFormatting sqref="G401:H401 M401:N401 P401:Q401 S401:T401 V401:W401">
    <cfRule type="cellIs" dxfId="1788" priority="217" operator="equal">
      <formula>"Actual"</formula>
    </cfRule>
    <cfRule type="cellIs" dxfId="1787" priority="218" operator="equal">
      <formula>"Forecast"</formula>
    </cfRule>
  </conditionalFormatting>
  <conditionalFormatting sqref="G404:H404">
    <cfRule type="expression" dxfId="1786" priority="223">
      <formula>IF(G397="Actual",TRUE,FALSE)</formula>
    </cfRule>
  </conditionalFormatting>
  <conditionalFormatting sqref="G413:H413 J413:K413 M413:N413 P413:Q413 S413:T413 V413:W413">
    <cfRule type="cellIs" dxfId="1785" priority="213" operator="equal">
      <formula>"Actual"</formula>
    </cfRule>
    <cfRule type="cellIs" dxfId="1784" priority="214" operator="equal">
      <formula>"Forecast"</formula>
    </cfRule>
  </conditionalFormatting>
  <conditionalFormatting sqref="G429:H429 M429:N429 P429:Q429 S429:T429 V429:W429">
    <cfRule type="cellIs" dxfId="1783" priority="191" operator="equal">
      <formula>"Actual"</formula>
    </cfRule>
    <cfRule type="cellIs" dxfId="1782" priority="192" operator="equal">
      <formula>"Forecast"</formula>
    </cfRule>
  </conditionalFormatting>
  <conditionalFormatting sqref="G432:H432">
    <cfRule type="expression" dxfId="1781" priority="197">
      <formula>IF(G425="Actual",TRUE,FALSE)</formula>
    </cfRule>
  </conditionalFormatting>
  <conditionalFormatting sqref="G441:H441 J441:K441 M441:N441 P441:Q441 S441:T441 V441:W441">
    <cfRule type="cellIs" dxfId="1780" priority="187" operator="equal">
      <formula>"Actual"</formula>
    </cfRule>
    <cfRule type="cellIs" dxfId="1779" priority="188" operator="equal">
      <formula>"Forecast"</formula>
    </cfRule>
  </conditionalFormatting>
  <conditionalFormatting sqref="G457:H457 M457:N457 P457:Q457 S457:T457 V457:W457">
    <cfRule type="cellIs" dxfId="1778" priority="165" operator="equal">
      <formula>"Actual"</formula>
    </cfRule>
    <cfRule type="cellIs" dxfId="1777" priority="166" operator="equal">
      <formula>"Forecast"</formula>
    </cfRule>
  </conditionalFormatting>
  <conditionalFormatting sqref="G460:H460">
    <cfRule type="expression" dxfId="1776" priority="171">
      <formula>IF(G453="Actual",TRUE,FALSE)</formula>
    </cfRule>
  </conditionalFormatting>
  <conditionalFormatting sqref="G469:H469 J469:K469 M469:N469 P469:Q469 S469:T469 V469:W469">
    <cfRule type="cellIs" dxfId="1775" priority="161" operator="equal">
      <formula>"Actual"</formula>
    </cfRule>
    <cfRule type="cellIs" dxfId="1774" priority="162" operator="equal">
      <formula>"Forecast"</formula>
    </cfRule>
  </conditionalFormatting>
  <conditionalFormatting sqref="G485:H485 M485:N485 P485:Q485 S485:T485 V485:W485">
    <cfRule type="cellIs" dxfId="1773" priority="139" operator="equal">
      <formula>"Actual"</formula>
    </cfRule>
    <cfRule type="cellIs" dxfId="1772" priority="140" operator="equal">
      <formula>"Forecast"</formula>
    </cfRule>
  </conditionalFormatting>
  <conditionalFormatting sqref="G488:H488">
    <cfRule type="expression" dxfId="1771" priority="145">
      <formula>IF(G481="Actual",TRUE,FALSE)</formula>
    </cfRule>
  </conditionalFormatting>
  <conditionalFormatting sqref="G497:H497 J497:K497 M497:N497 P497:Q497 S497:T497 V497:W497">
    <cfRule type="cellIs" dxfId="1770" priority="135" operator="equal">
      <formula>"Actual"</formula>
    </cfRule>
    <cfRule type="cellIs" dxfId="1769" priority="136" operator="equal">
      <formula>"Forecast"</formula>
    </cfRule>
  </conditionalFormatting>
  <conditionalFormatting sqref="G513:H513 M513:N513 P513:Q513 S513:T513 V513:W513">
    <cfRule type="cellIs" dxfId="1768" priority="113" operator="equal">
      <formula>"Actual"</formula>
    </cfRule>
    <cfRule type="cellIs" dxfId="1767" priority="114" operator="equal">
      <formula>"Forecast"</formula>
    </cfRule>
  </conditionalFormatting>
  <conditionalFormatting sqref="G516:H516">
    <cfRule type="expression" dxfId="1766" priority="119">
      <formula>IF(G509="Actual",TRUE,FALSE)</formula>
    </cfRule>
  </conditionalFormatting>
  <conditionalFormatting sqref="G525:H525 J525:K525 M525:N525 P525:Q525 S525:T525 V525:W525">
    <cfRule type="cellIs" dxfId="1765" priority="109" operator="equal">
      <formula>"Actual"</formula>
    </cfRule>
    <cfRule type="cellIs" dxfId="1764" priority="110" operator="equal">
      <formula>"Forecast"</formula>
    </cfRule>
  </conditionalFormatting>
  <conditionalFormatting sqref="G541:H541 M541:N541 P541:Q541 S541:T541 V541:W541">
    <cfRule type="cellIs" dxfId="1763" priority="87" operator="equal">
      <formula>"Actual"</formula>
    </cfRule>
    <cfRule type="cellIs" dxfId="1762" priority="88" operator="equal">
      <formula>"Forecast"</formula>
    </cfRule>
  </conditionalFormatting>
  <conditionalFormatting sqref="G544:H544">
    <cfRule type="expression" dxfId="1761" priority="93">
      <formula>IF(G537="Actual",TRUE,FALSE)</formula>
    </cfRule>
  </conditionalFormatting>
  <conditionalFormatting sqref="G553:H553 J553:K553 M553:N553 P553:Q553 S553:T553 V553:W553">
    <cfRule type="cellIs" dxfId="1760" priority="83" operator="equal">
      <formula>"Actual"</formula>
    </cfRule>
    <cfRule type="cellIs" dxfId="1759" priority="84" operator="equal">
      <formula>"Forecast"</formula>
    </cfRule>
  </conditionalFormatting>
  <conditionalFormatting sqref="G569:H569 M569:N569 P569:Q569 S569:T569 V569:W569">
    <cfRule type="cellIs" dxfId="1758" priority="61" operator="equal">
      <formula>"Actual"</formula>
    </cfRule>
    <cfRule type="cellIs" dxfId="1757" priority="62" operator="equal">
      <formula>"Forecast"</formula>
    </cfRule>
  </conditionalFormatting>
  <conditionalFormatting sqref="G572:H572">
    <cfRule type="expression" dxfId="1756" priority="67">
      <formula>IF(G565="Actual",TRUE,FALSE)</formula>
    </cfRule>
  </conditionalFormatting>
  <conditionalFormatting sqref="G581:H581 J581:K581 M581:N581 P581:Q581 S581:T581 V581:W581">
    <cfRule type="cellIs" dxfId="1755" priority="57" operator="equal">
      <formula>"Actual"</formula>
    </cfRule>
    <cfRule type="cellIs" dxfId="1754" priority="58" operator="equal">
      <formula>"Forecast"</formula>
    </cfRule>
  </conditionalFormatting>
  <conditionalFormatting sqref="G599:H599 J599:K599 M599:N599 P599:Q599 S599:T599 V599:W599">
    <cfRule type="cellIs" dxfId="1753" priority="1512" operator="equal">
      <formula>"Actual"</formula>
    </cfRule>
    <cfRule type="cellIs" dxfId="1752" priority="1513" operator="equal">
      <formula>"Forecast"</formula>
    </cfRule>
  </conditionalFormatting>
  <conditionalFormatting sqref="J37:K37">
    <cfRule type="cellIs" dxfId="1749" priority="1555" operator="equal">
      <formula>"Actual"</formula>
    </cfRule>
    <cfRule type="cellIs" dxfId="1748" priority="1556" operator="equal">
      <formula>"Forecast"</formula>
    </cfRule>
  </conditionalFormatting>
  <conditionalFormatting sqref="J40:K40">
    <cfRule type="expression" dxfId="1747" priority="1575">
      <formula>IF(J33="Actual",TRUE,FALSE)</formula>
    </cfRule>
  </conditionalFormatting>
  <conditionalFormatting sqref="J65:K65">
    <cfRule type="cellIs" dxfId="1746" priority="527" operator="equal">
      <formula>"Actual"</formula>
    </cfRule>
    <cfRule type="cellIs" dxfId="1745" priority="528" operator="equal">
      <formula>"Forecast"</formula>
    </cfRule>
  </conditionalFormatting>
  <conditionalFormatting sqref="J93:K93">
    <cfRule type="cellIs" dxfId="1744" priority="501" operator="equal">
      <formula>"Actual"</formula>
    </cfRule>
    <cfRule type="cellIs" dxfId="1743" priority="502" operator="equal">
      <formula>"Forecast"</formula>
    </cfRule>
  </conditionalFormatting>
  <conditionalFormatting sqref="J94:K94">
    <cfRule type="expression" dxfId="1742" priority="21">
      <formula>IF(J87="Actual",TRUE,FALSE)</formula>
    </cfRule>
  </conditionalFormatting>
  <conditionalFormatting sqref="J96:K96">
    <cfRule type="expression" dxfId="1741" priority="22">
      <formula>IF(J89="Actual",TRUE,FALSE)</formula>
    </cfRule>
  </conditionalFormatting>
  <conditionalFormatting sqref="J121:K121">
    <cfRule type="cellIs" dxfId="1740" priority="475" operator="equal">
      <formula>"Actual"</formula>
    </cfRule>
    <cfRule type="cellIs" dxfId="1739" priority="476" operator="equal">
      <formula>"Forecast"</formula>
    </cfRule>
  </conditionalFormatting>
  <conditionalFormatting sqref="J122:K122">
    <cfRule type="expression" dxfId="1738" priority="14">
      <formula>IF(J115="Actual",TRUE,FALSE)</formula>
    </cfRule>
  </conditionalFormatting>
  <conditionalFormatting sqref="J124:K124">
    <cfRule type="expression" dxfId="1737" priority="13">
      <formula>IF(J117="Actual",TRUE,FALSE)</formula>
    </cfRule>
  </conditionalFormatting>
  <conditionalFormatting sqref="J149:K149">
    <cfRule type="cellIs" dxfId="1736" priority="449" operator="equal">
      <formula>"Actual"</formula>
    </cfRule>
    <cfRule type="cellIs" dxfId="1735" priority="450" operator="equal">
      <formula>"Forecast"</formula>
    </cfRule>
  </conditionalFormatting>
  <conditionalFormatting sqref="J150:K150">
    <cfRule type="expression" dxfId="1734" priority="6">
      <formula>IF(J143="Actual",TRUE,FALSE)</formula>
    </cfRule>
  </conditionalFormatting>
  <conditionalFormatting sqref="J152:K152">
    <cfRule type="expression" dxfId="1733" priority="5">
      <formula>IF(J145="Actual",TRUE,FALSE)</formula>
    </cfRule>
  </conditionalFormatting>
  <conditionalFormatting sqref="J177:K177">
    <cfRule type="cellIs" dxfId="1732" priority="423" operator="equal">
      <formula>"Actual"</formula>
    </cfRule>
    <cfRule type="cellIs" dxfId="1731" priority="424" operator="equal">
      <formula>"Forecast"</formula>
    </cfRule>
  </conditionalFormatting>
  <conditionalFormatting sqref="J180:K180">
    <cfRule type="expression" dxfId="1730" priority="429">
      <formula>IF(J173="Actual",TRUE,FALSE)</formula>
    </cfRule>
  </conditionalFormatting>
  <conditionalFormatting sqref="J205:K205">
    <cfRule type="cellIs" dxfId="1729" priority="397" operator="equal">
      <formula>"Actual"</formula>
    </cfRule>
    <cfRule type="cellIs" dxfId="1728" priority="398" operator="equal">
      <formula>"Forecast"</formula>
    </cfRule>
  </conditionalFormatting>
  <conditionalFormatting sqref="J208:K208">
    <cfRule type="expression" dxfId="1727" priority="403">
      <formula>IF(J201="Actual",TRUE,FALSE)</formula>
    </cfRule>
  </conditionalFormatting>
  <conditionalFormatting sqref="J233:K233">
    <cfRule type="cellIs" dxfId="1726" priority="371" operator="equal">
      <formula>"Actual"</formula>
    </cfRule>
    <cfRule type="cellIs" dxfId="1725" priority="372" operator="equal">
      <formula>"Forecast"</formula>
    </cfRule>
  </conditionalFormatting>
  <conditionalFormatting sqref="J236:K236">
    <cfRule type="expression" dxfId="1724" priority="377">
      <formula>IF(J229="Actual",TRUE,FALSE)</formula>
    </cfRule>
  </conditionalFormatting>
  <conditionalFormatting sqref="J261:K261">
    <cfRule type="cellIs" dxfId="1723" priority="345" operator="equal">
      <formula>"Actual"</formula>
    </cfRule>
    <cfRule type="cellIs" dxfId="1722" priority="346" operator="equal">
      <formula>"Forecast"</formula>
    </cfRule>
  </conditionalFormatting>
  <conditionalFormatting sqref="J264:K264">
    <cfRule type="expression" dxfId="1721" priority="351">
      <formula>IF(J257="Actual",TRUE,FALSE)</formula>
    </cfRule>
  </conditionalFormatting>
  <conditionalFormatting sqref="J289:K289">
    <cfRule type="cellIs" dxfId="1720" priority="319" operator="equal">
      <formula>"Actual"</formula>
    </cfRule>
    <cfRule type="cellIs" dxfId="1719" priority="320" operator="equal">
      <formula>"Forecast"</formula>
    </cfRule>
  </conditionalFormatting>
  <conditionalFormatting sqref="J292:K292">
    <cfRule type="expression" dxfId="1718" priority="325">
      <formula>IF(J285="Actual",TRUE,FALSE)</formula>
    </cfRule>
  </conditionalFormatting>
  <conditionalFormatting sqref="J317:K317">
    <cfRule type="cellIs" dxfId="1717" priority="293" operator="equal">
      <formula>"Actual"</formula>
    </cfRule>
    <cfRule type="cellIs" dxfId="1716" priority="294" operator="equal">
      <formula>"Forecast"</formula>
    </cfRule>
  </conditionalFormatting>
  <conditionalFormatting sqref="J320:K320">
    <cfRule type="expression" dxfId="1715" priority="299">
      <formula>IF(J313="Actual",TRUE,FALSE)</formula>
    </cfRule>
  </conditionalFormatting>
  <conditionalFormatting sqref="J345:K345">
    <cfRule type="cellIs" dxfId="1714" priority="267" operator="equal">
      <formula>"Actual"</formula>
    </cfRule>
    <cfRule type="cellIs" dxfId="1713" priority="268" operator="equal">
      <formula>"Forecast"</formula>
    </cfRule>
  </conditionalFormatting>
  <conditionalFormatting sqref="J348:K348">
    <cfRule type="expression" dxfId="1712" priority="273">
      <formula>IF(J341="Actual",TRUE,FALSE)</formula>
    </cfRule>
  </conditionalFormatting>
  <conditionalFormatting sqref="J373:K373">
    <cfRule type="cellIs" dxfId="1711" priority="241" operator="equal">
      <formula>"Actual"</formula>
    </cfRule>
    <cfRule type="cellIs" dxfId="1710" priority="242" operator="equal">
      <formula>"Forecast"</formula>
    </cfRule>
  </conditionalFormatting>
  <conditionalFormatting sqref="J376:K376">
    <cfRule type="expression" dxfId="1709" priority="247">
      <formula>IF(J369="Actual",TRUE,FALSE)</formula>
    </cfRule>
  </conditionalFormatting>
  <conditionalFormatting sqref="J401:K401">
    <cfRule type="cellIs" dxfId="1708" priority="215" operator="equal">
      <formula>"Actual"</formula>
    </cfRule>
    <cfRule type="cellIs" dxfId="1707" priority="216" operator="equal">
      <formula>"Forecast"</formula>
    </cfRule>
  </conditionalFormatting>
  <conditionalFormatting sqref="J404:K404">
    <cfRule type="expression" dxfId="1706" priority="221">
      <formula>IF(J397="Actual",TRUE,FALSE)</formula>
    </cfRule>
  </conditionalFormatting>
  <conditionalFormatting sqref="J429:K429">
    <cfRule type="cellIs" dxfId="1705" priority="189" operator="equal">
      <formula>"Actual"</formula>
    </cfRule>
    <cfRule type="cellIs" dxfId="1704" priority="190" operator="equal">
      <formula>"Forecast"</formula>
    </cfRule>
  </conditionalFormatting>
  <conditionalFormatting sqref="J432:K432">
    <cfRule type="expression" dxfId="1703" priority="195">
      <formula>IF(J425="Actual",TRUE,FALSE)</formula>
    </cfRule>
  </conditionalFormatting>
  <conditionalFormatting sqref="J457:K457">
    <cfRule type="cellIs" dxfId="1702" priority="163" operator="equal">
      <formula>"Actual"</formula>
    </cfRule>
    <cfRule type="cellIs" dxfId="1701" priority="164" operator="equal">
      <formula>"Forecast"</formula>
    </cfRule>
  </conditionalFormatting>
  <conditionalFormatting sqref="J460:K460">
    <cfRule type="expression" dxfId="1700" priority="169">
      <formula>IF(J453="Actual",TRUE,FALSE)</formula>
    </cfRule>
  </conditionalFormatting>
  <conditionalFormatting sqref="J485:K485">
    <cfRule type="cellIs" dxfId="1699" priority="137" operator="equal">
      <formula>"Actual"</formula>
    </cfRule>
    <cfRule type="cellIs" dxfId="1698" priority="138" operator="equal">
      <formula>"Forecast"</formula>
    </cfRule>
  </conditionalFormatting>
  <conditionalFormatting sqref="J488:K488">
    <cfRule type="expression" dxfId="1697" priority="143">
      <formula>IF(J481="Actual",TRUE,FALSE)</formula>
    </cfRule>
  </conditionalFormatting>
  <conditionalFormatting sqref="J513:K513">
    <cfRule type="cellIs" dxfId="1696" priority="111" operator="equal">
      <formula>"Actual"</formula>
    </cfRule>
    <cfRule type="cellIs" dxfId="1695" priority="112" operator="equal">
      <formula>"Forecast"</formula>
    </cfRule>
  </conditionalFormatting>
  <conditionalFormatting sqref="J516:K516">
    <cfRule type="expression" dxfId="1694" priority="117">
      <formula>IF(J509="Actual",TRUE,FALSE)</formula>
    </cfRule>
  </conditionalFormatting>
  <conditionalFormatting sqref="J541:K541">
    <cfRule type="cellIs" dxfId="1693" priority="85" operator="equal">
      <formula>"Actual"</formula>
    </cfRule>
    <cfRule type="cellIs" dxfId="1692" priority="86" operator="equal">
      <formula>"Forecast"</formula>
    </cfRule>
  </conditionalFormatting>
  <conditionalFormatting sqref="J544:K544">
    <cfRule type="expression" dxfId="1691" priority="91">
      <formula>IF(J537="Actual",TRUE,FALSE)</formula>
    </cfRule>
  </conditionalFormatting>
  <conditionalFormatting sqref="J569:K569">
    <cfRule type="cellIs" dxfId="1690" priority="59" operator="equal">
      <formula>"Actual"</formula>
    </cfRule>
    <cfRule type="cellIs" dxfId="1689" priority="60" operator="equal">
      <formula>"Forecast"</formula>
    </cfRule>
  </conditionalFormatting>
  <conditionalFormatting sqref="J572:K572">
    <cfRule type="expression" dxfId="1688" priority="65">
      <formula>IF(J565="Actual",TRUE,FALSE)</formula>
    </cfRule>
  </conditionalFormatting>
  <conditionalFormatting sqref="M40:N40">
    <cfRule type="expression" dxfId="1687" priority="1573">
      <formula>IF(M33="Actual",TRUE,FALSE)</formula>
    </cfRule>
  </conditionalFormatting>
  <conditionalFormatting sqref="M94:N94">
    <cfRule type="expression" dxfId="1686" priority="20">
      <formula>IF(M87="Actual",TRUE,FALSE)</formula>
    </cfRule>
  </conditionalFormatting>
  <conditionalFormatting sqref="M96:N96">
    <cfRule type="expression" dxfId="1685" priority="19">
      <formula>IF(M89="Actual",TRUE,FALSE)</formula>
    </cfRule>
  </conditionalFormatting>
  <conditionalFormatting sqref="M122:N122">
    <cfRule type="expression" dxfId="1684" priority="12">
      <formula>IF(M115="Actual",TRUE,FALSE)</formula>
    </cfRule>
  </conditionalFormatting>
  <conditionalFormatting sqref="M124:N124">
    <cfRule type="expression" dxfId="1683" priority="11">
      <formula>IF(M117="Actual",TRUE,FALSE)</formula>
    </cfRule>
  </conditionalFormatting>
  <conditionalFormatting sqref="M150:N150">
    <cfRule type="expression" dxfId="1682" priority="4">
      <formula>IF(M143="Actual",TRUE,FALSE)</formula>
    </cfRule>
  </conditionalFormatting>
  <conditionalFormatting sqref="M152:N152">
    <cfRule type="expression" dxfId="1681" priority="3">
      <formula>IF(M145="Actual",TRUE,FALSE)</formula>
    </cfRule>
  </conditionalFormatting>
  <conditionalFormatting sqref="M180:N180">
    <cfRule type="expression" dxfId="1680" priority="427">
      <formula>IF(M173="Actual",TRUE,FALSE)</formula>
    </cfRule>
  </conditionalFormatting>
  <conditionalFormatting sqref="M208:N208">
    <cfRule type="expression" dxfId="1679" priority="401">
      <formula>IF(M201="Actual",TRUE,FALSE)</formula>
    </cfRule>
  </conditionalFormatting>
  <conditionalFormatting sqref="M236:N236">
    <cfRule type="expression" dxfId="1678" priority="375">
      <formula>IF(M229="Actual",TRUE,FALSE)</formula>
    </cfRule>
  </conditionalFormatting>
  <conditionalFormatting sqref="M264:N264">
    <cfRule type="expression" dxfId="1677" priority="349">
      <formula>IF(M257="Actual",TRUE,FALSE)</formula>
    </cfRule>
  </conditionalFormatting>
  <conditionalFormatting sqref="M292:N292">
    <cfRule type="expression" dxfId="1676" priority="323">
      <formula>IF(M285="Actual",TRUE,FALSE)</formula>
    </cfRule>
  </conditionalFormatting>
  <conditionalFormatting sqref="M320:N320">
    <cfRule type="expression" dxfId="1675" priority="297">
      <formula>IF(M313="Actual",TRUE,FALSE)</formula>
    </cfRule>
  </conditionalFormatting>
  <conditionalFormatting sqref="M348:N348">
    <cfRule type="expression" dxfId="1674" priority="271">
      <formula>IF(M341="Actual",TRUE,FALSE)</formula>
    </cfRule>
  </conditionalFormatting>
  <conditionalFormatting sqref="M376:N376">
    <cfRule type="expression" dxfId="1673" priority="245">
      <formula>IF(M369="Actual",TRUE,FALSE)</formula>
    </cfRule>
  </conditionalFormatting>
  <conditionalFormatting sqref="M404:N404">
    <cfRule type="expression" dxfId="1672" priority="219">
      <formula>IF(M397="Actual",TRUE,FALSE)</formula>
    </cfRule>
  </conditionalFormatting>
  <conditionalFormatting sqref="M432:N432">
    <cfRule type="expression" dxfId="1671" priority="193">
      <formula>IF(M425="Actual",TRUE,FALSE)</formula>
    </cfRule>
  </conditionalFormatting>
  <conditionalFormatting sqref="M460:N460">
    <cfRule type="expression" dxfId="1670" priority="167">
      <formula>IF(M453="Actual",TRUE,FALSE)</formula>
    </cfRule>
  </conditionalFormatting>
  <conditionalFormatting sqref="M488:N488">
    <cfRule type="expression" dxfId="1669" priority="141">
      <formula>IF(M481="Actual",TRUE,FALSE)</formula>
    </cfRule>
  </conditionalFormatting>
  <conditionalFormatting sqref="M516:N516">
    <cfRule type="expression" dxfId="1668" priority="115">
      <formula>IF(M509="Actual",TRUE,FALSE)</formula>
    </cfRule>
  </conditionalFormatting>
  <conditionalFormatting sqref="M544:N544">
    <cfRule type="expression" dxfId="1667" priority="89">
      <formula>IF(M537="Actual",TRUE,FALSE)</formula>
    </cfRule>
  </conditionalFormatting>
  <conditionalFormatting sqref="M572:N572">
    <cfRule type="expression" dxfId="1666" priority="63">
      <formula>IF(M565="Actual",TRUE,FALSE)</formula>
    </cfRule>
  </conditionalFormatting>
  <conditionalFormatting sqref="P94:Q94">
    <cfRule type="expression" dxfId="1665" priority="18">
      <formula>IF(P87="Actual",TRUE,FALSE)</formula>
    </cfRule>
  </conditionalFormatting>
  <conditionalFormatting sqref="P96:Q96">
    <cfRule type="expression" dxfId="1664" priority="17">
      <formula>IF(P89="Actual",TRUE,FALSE)</formula>
    </cfRule>
  </conditionalFormatting>
  <conditionalFormatting sqref="P122:Q122">
    <cfRule type="expression" dxfId="1663" priority="10">
      <formula>IF(P115="Actual",TRUE,FALSE)</formula>
    </cfRule>
  </conditionalFormatting>
  <conditionalFormatting sqref="P124:Q124">
    <cfRule type="expression" dxfId="1662" priority="9">
      <formula>IF(P117="Actual",TRUE,FALSE)</formula>
    </cfRule>
  </conditionalFormatting>
  <conditionalFormatting sqref="P150:Q150">
    <cfRule type="expression" dxfId="1661" priority="2">
      <formula>IF(P143="Actual",TRUE,FALSE)</formula>
    </cfRule>
  </conditionalFormatting>
  <conditionalFormatting sqref="P152:Q152">
    <cfRule type="expression" dxfId="1660" priority="1">
      <formula>IF(P145="Actual",TRUE,FALSE)</formula>
    </cfRule>
  </conditionalFormatting>
  <conditionalFormatting sqref="S40">
    <cfRule type="expression" dxfId="1659" priority="1594">
      <formula>IF(Z43="Actual",TRUE,FALSE)</formula>
    </cfRule>
  </conditionalFormatting>
  <conditionalFormatting sqref="S68">
    <cfRule type="expression" dxfId="1658" priority="543">
      <formula>IF(Z71="Actual",TRUE,FALSE)</formula>
    </cfRule>
  </conditionalFormatting>
  <conditionalFormatting sqref="S96">
    <cfRule type="expression" dxfId="1657" priority="517">
      <formula>IF(Z99="Actual",TRUE,FALSE)</formula>
    </cfRule>
  </conditionalFormatting>
  <conditionalFormatting sqref="S124">
    <cfRule type="expression" dxfId="1656" priority="491">
      <formula>IF(Z127="Actual",TRUE,FALSE)</formula>
    </cfRule>
  </conditionalFormatting>
  <conditionalFormatting sqref="S152">
    <cfRule type="expression" dxfId="1655" priority="465">
      <formula>IF(Z155="Actual",TRUE,FALSE)</formula>
    </cfRule>
  </conditionalFormatting>
  <conditionalFormatting sqref="S180">
    <cfRule type="expression" dxfId="1654" priority="439">
      <formula>IF(Z183="Actual",TRUE,FALSE)</formula>
    </cfRule>
  </conditionalFormatting>
  <conditionalFormatting sqref="S208">
    <cfRule type="expression" dxfId="1653" priority="413">
      <formula>IF(Z211="Actual",TRUE,FALSE)</formula>
    </cfRule>
  </conditionalFormatting>
  <conditionalFormatting sqref="S236">
    <cfRule type="expression" dxfId="1652" priority="387">
      <formula>IF(Z239="Actual",TRUE,FALSE)</formula>
    </cfRule>
  </conditionalFormatting>
  <conditionalFormatting sqref="S264">
    <cfRule type="expression" dxfId="1651" priority="361">
      <formula>IF(Z267="Actual",TRUE,FALSE)</formula>
    </cfRule>
  </conditionalFormatting>
  <conditionalFormatting sqref="S292">
    <cfRule type="expression" dxfId="1650" priority="335">
      <formula>IF(Z295="Actual",TRUE,FALSE)</formula>
    </cfRule>
  </conditionalFormatting>
  <conditionalFormatting sqref="S320">
    <cfRule type="expression" dxfId="1649" priority="309">
      <formula>IF(Z323="Actual",TRUE,FALSE)</formula>
    </cfRule>
  </conditionalFormatting>
  <conditionalFormatting sqref="S348">
    <cfRule type="expression" dxfId="1648" priority="283">
      <formula>IF(Z351="Actual",TRUE,FALSE)</formula>
    </cfRule>
  </conditionalFormatting>
  <conditionalFormatting sqref="S376">
    <cfRule type="expression" dxfId="1647" priority="257">
      <formula>IF(Z379="Actual",TRUE,FALSE)</formula>
    </cfRule>
  </conditionalFormatting>
  <conditionalFormatting sqref="S404">
    <cfRule type="expression" dxfId="1646" priority="231">
      <formula>IF(Z407="Actual",TRUE,FALSE)</formula>
    </cfRule>
  </conditionalFormatting>
  <conditionalFormatting sqref="S432">
    <cfRule type="expression" dxfId="1645" priority="205">
      <formula>IF(Z435="Actual",TRUE,FALSE)</formula>
    </cfRule>
  </conditionalFormatting>
  <conditionalFormatting sqref="S460">
    <cfRule type="expression" dxfId="1644" priority="179">
      <formula>IF(Z463="Actual",TRUE,FALSE)</formula>
    </cfRule>
  </conditionalFormatting>
  <conditionalFormatting sqref="S488">
    <cfRule type="expression" dxfId="1643" priority="153">
      <formula>IF(Z491="Actual",TRUE,FALSE)</formula>
    </cfRule>
  </conditionalFormatting>
  <conditionalFormatting sqref="S516">
    <cfRule type="expression" dxfId="1642" priority="127">
      <formula>IF(Z519="Actual",TRUE,FALSE)</formula>
    </cfRule>
  </conditionalFormatting>
  <conditionalFormatting sqref="S544">
    <cfRule type="expression" dxfId="1641" priority="101">
      <formula>IF(Z547="Actual",TRUE,FALSE)</formula>
    </cfRule>
  </conditionalFormatting>
  <conditionalFormatting sqref="S572">
    <cfRule type="expression" dxfId="1640" priority="75">
      <formula>IF(Z575="Actual",TRUE,FALSE)</formula>
    </cfRule>
  </conditionalFormatting>
  <conditionalFormatting sqref="T68 V68:W68">
    <cfRule type="expression" dxfId="1637" priority="537">
      <formula>IF(T61="Actual",TRUE,FALSE)</formula>
    </cfRule>
  </conditionalFormatting>
  <conditionalFormatting sqref="T96 V96:W96">
    <cfRule type="expression" dxfId="1635" priority="511">
      <formula>IF(T89="Actual",TRUE,FALSE)</formula>
    </cfRule>
  </conditionalFormatting>
  <conditionalFormatting sqref="T124 V124:W124">
    <cfRule type="expression" dxfId="1633" priority="485">
      <formula>IF(T117="Actual",TRUE,FALSE)</formula>
    </cfRule>
  </conditionalFormatting>
  <conditionalFormatting sqref="T152 V152:W152">
    <cfRule type="expression" dxfId="1631" priority="459">
      <formula>IF(T145="Actual",TRUE,FALSE)</formula>
    </cfRule>
  </conditionalFormatting>
  <conditionalFormatting sqref="T180 V180:W180 P180:Q180">
    <cfRule type="expression" dxfId="1629" priority="433">
      <formula>IF(P173="Actual",TRUE,FALSE)</formula>
    </cfRule>
  </conditionalFormatting>
  <conditionalFormatting sqref="T208 V208:W208 P208:Q208">
    <cfRule type="expression" dxfId="1627" priority="407">
      <formula>IF(P201="Actual",TRUE,FALSE)</formula>
    </cfRule>
  </conditionalFormatting>
  <conditionalFormatting sqref="T236 V236:W236 P236:Q236">
    <cfRule type="expression" dxfId="1625" priority="381">
      <formula>IF(P229="Actual",TRUE,FALSE)</formula>
    </cfRule>
  </conditionalFormatting>
  <conditionalFormatting sqref="T264 V264:W264 P264:Q264">
    <cfRule type="expression" dxfId="1623" priority="355">
      <formula>IF(P257="Actual",TRUE,FALSE)</formula>
    </cfRule>
  </conditionalFormatting>
  <conditionalFormatting sqref="T292 V292:W292 P292:Q292">
    <cfRule type="expression" dxfId="1621" priority="329">
      <formula>IF(P285="Actual",TRUE,FALSE)</formula>
    </cfRule>
  </conditionalFormatting>
  <conditionalFormatting sqref="T320 V320:W320 P320:Q320">
    <cfRule type="expression" dxfId="1619" priority="303">
      <formula>IF(P313="Actual",TRUE,FALSE)</formula>
    </cfRule>
  </conditionalFormatting>
  <conditionalFormatting sqref="T348 V348:W348 P348:Q348">
    <cfRule type="expression" dxfId="1617" priority="277">
      <formula>IF(P341="Actual",TRUE,FALSE)</formula>
    </cfRule>
  </conditionalFormatting>
  <conditionalFormatting sqref="T376 V376:W376 P376:Q376">
    <cfRule type="expression" dxfId="1615" priority="251">
      <formula>IF(P369="Actual",TRUE,FALSE)</formula>
    </cfRule>
  </conditionalFormatting>
  <conditionalFormatting sqref="T404 V404:W404 P404:Q404">
    <cfRule type="expression" dxfId="1613" priority="225">
      <formula>IF(P397="Actual",TRUE,FALSE)</formula>
    </cfRule>
  </conditionalFormatting>
  <conditionalFormatting sqref="T432 V432:W432 P432:Q432">
    <cfRule type="expression" dxfId="1611" priority="199">
      <formula>IF(P425="Actual",TRUE,FALSE)</formula>
    </cfRule>
  </conditionalFormatting>
  <conditionalFormatting sqref="T460 V460:W460 P460:Q460">
    <cfRule type="expression" dxfId="1609" priority="173">
      <formula>IF(P453="Actual",TRUE,FALSE)</formula>
    </cfRule>
  </conditionalFormatting>
  <conditionalFormatting sqref="T488 V488:W488 P488:Q488">
    <cfRule type="expression" dxfId="1607" priority="147">
      <formula>IF(P481="Actual",TRUE,FALSE)</formula>
    </cfRule>
  </conditionalFormatting>
  <conditionalFormatting sqref="T516 V516:W516 P516:Q516">
    <cfRule type="expression" dxfId="1605" priority="121">
      <formula>IF(P509="Actual",TRUE,FALSE)</formula>
    </cfRule>
  </conditionalFormatting>
  <conditionalFormatting sqref="T544 V544:W544 P544:Q544">
    <cfRule type="expression" dxfId="1603" priority="95">
      <formula>IF(P537="Actual",TRUE,FALSE)</formula>
    </cfRule>
  </conditionalFormatting>
  <conditionalFormatting sqref="T572 V572:W572 P572:Q572">
    <cfRule type="expression" dxfId="1601" priority="69">
      <formula>IF(P565="Actual",TRUE,FALSE)</formula>
    </cfRule>
  </conditionalFormatting>
  <conditionalFormatting sqref="U3">
    <cfRule type="iconSet" priority="2347">
      <iconSet iconSet="3Symbols" showValue="0">
        <cfvo type="percent" val="0"/>
        <cfvo type="num" val="1"/>
        <cfvo type="num" val="2"/>
      </iconSet>
    </cfRule>
  </conditionalFormatting>
  <conditionalFormatting sqref="V40:W40 T40 P40:Q40">
    <cfRule type="expression" dxfId="1600" priority="1580">
      <formula>IF(P33="Actual",TRUE,FALSE)</formula>
    </cfRule>
  </conditionalFormatting>
  <conditionalFormatting sqref="X3">
    <cfRule type="iconSet" priority="2348">
      <iconSet iconSet="3Symbols" showValue="0">
        <cfvo type="percent" val="0"/>
        <cfvo type="num" val="1"/>
        <cfvo type="num" val="2"/>
      </iconSet>
    </cfRule>
  </conditionalFormatting>
  <conditionalFormatting sqref="X50:Z50 X51:Y51 Z51:Z54">
    <cfRule type="expression" dxfId="1598" priority="1587">
      <formula>$C$31=""</formula>
    </cfRule>
  </conditionalFormatting>
  <dataValidations count="5">
    <dataValidation type="decimal" operator="greaterThanOrEqual" allowBlank="1" showInputMessage="1" showErrorMessage="1" sqref="G46:H46 M46:N46 J46:K46 M26:N27 J26:K27 G26:H27 P26:Q27 S26:T27 V26:W27 M550:N550 J550:K550 F50:H54 J50:K54 M50:N54 P50:Q54 S50:T54 V50:W54 Y50:Y54 M74:N74 J74:K74 F78:H82 J78:K82 M78:N82 P78:Q82 S78:T82 V78:W82 Y78:Y82 M102:N102 J102:K102 F106:H110 J106:K110 M106:N110 P106:Q110 S106:T110 V106:W110 Y106:Y110 M130:N130 J130:K130 F134:H138 J134:K138 M134:N138 P134:Q138 S134:T138 V134:W138 Y134:Y138 M158:N158 J158:K158 F162:H166 J162:K166 M162:N166 P162:Q166 S162:T166 V162:W166 Y162:Y166 M186:N186 J186:K186 F190:H194 J190:K194 M190:N194 P190:Q194 S190:T194 V190:W194 Y190:Y194 M214:N214 J214:K214 F218:H222 J218:K222 M218:N222 P218:Q222 S218:T222 V218:W222 Y218:Y222 M242:N242 J242:K242 F246:H250 J246:K250 M246:N250 P246:Q250 S246:T250 V246:W250 Y246:Y250 M270:N270 J270:K270 F274:H278 J274:K278 M274:N278 P274:Q278 S274:T278 V274:W278 Y274:Y278 M298:N298 J298:K298 F302:H306 J302:K306 M302:N306 P302:Q306 S302:T306 V302:W306 Y302:Y306 M326:N326 J326:K326 F330:H334 J330:K334 M330:N334 P330:Q334 S330:T334 V330:W334 Y330:Y334 M354:N354 J354:K354 F358:H362 J358:K362 M358:N362 P358:Q362 S358:T362 V358:W362 Y358:Y362 M382:N382 J382:K382 F386:H390 J386:K390 M386:N390 P386:Q390 S386:T390 V386:W390 Y386:Y390 M410:N410 J410:K410 F414:H418 J414:K418 M414:N418 P414:Q418 S414:T418 V414:W418 Y414:Y418 M438:N438 J438:K438 F442:H446 J442:K446 M442:N446 P442:Q446 S442:T446 V442:W446 Y442:Y446 M466:N466 J466:K466 F470:H474 J470:K474 M470:N474 P470:Q474 S470:T474 V470:W474 Y470:Y474 M494:N494 J494:K494 F498:H502 J498:K502 M498:N502 P498:Q502 S498:T502 V498:W502 Y498:Y502 M522:N522 J522:K522 F526:H530 J526:K530 M526:N530 P526:Q530 S526:T530 V526:W530 Y526:Y530 F554:H558 J554:K558 M554:N558 P554:Q558 S554:T558 V554:W558 Y554:Y558 G74:H74 G102:H102 G130:H130 G158:H158 G186:H186 G214:H214 G242:H242 G270:H270 G298:H298 G326:H326 G354:H354 G382:H382 G410:H410 G438:H438 G466:H466 G494:H494 G522:H522 G550:H550 G578:H578 M578:N578 J578:K578 F582:H586 J582:K586 M582:N586 P582:Q586 S582:T586 V582:W586 Y582:Y586 G38:H40 G42:H43 J38:K40 J42:K43 M38:N40 M42:N43 P38:Q40 P42:Q43 S42:T43 V38:W40 V42:W43 G66:H68 G70:H71 J66:K68 J70:K71 M66:N68 M70:N71 P66:Q68 P70:Q71 S66:T68 S70:T71 V66:W68 V70:W71 G94:H96 G98:H99 J94:K96 J98:K99 M94:N96 M98:N99 P94:Q96 P98:Q99 S94:T96 S98:T99 V94:W96 V98:W99 G122:H124 G126:H127 J122:K124 J126:K127 M122:N124 M126:N127 P122:Q124 P126:Q127 S122:T124 S126:T127 V122:W124 V126:W127 G150:H152 G154:H155 J150:K152 J154:K155 M150:N152 M154:N155 P150:Q152 P154:Q155 S150:T152 S154:T155 V150:W152 V154:W155 G178:H180 G182:H183 J178:K180 J182:K183 M178:N180 M182:N183 P178:Q180 P182:Q183 S178:T180 S182:T183 V178:W180 V182:W183 G206:H208 G210:H211 J206:K208 J210:K211 M206:N208 M210:N211 P206:Q208 P210:Q211 S206:T208 S210:T211 V206:W208 V210:W211 G234:H236 G238:H239 J234:K236 J238:K239 M234:N236 M238:N239 P234:Q236 P238:Q239 S234:T236 S238:T239 V234:W236 V238:W239 G262:H264 G266:H267 J262:K264 J266:K267 M262:N264 M266:N267 P262:Q264 P266:Q267 S262:T264 S266:T267 V262:W264 V266:W267 G290:H292 G294:H295 J290:K292 J294:K295 M290:N292 M294:N295 P290:Q292 P294:Q295 S290:T292 S294:T295 V290:W292 V294:W295 G318:H320 G322:H323 J318:K320 J322:K323 M318:N320 M322:N323 P318:Q320 P322:Q323 S318:T320 S322:T323 V318:W320 V322:W323 G346:H348 G350:H351 J346:K348 J350:K351 M346:N348 M350:N351 P346:Q348 P350:Q351 S346:T348 S350:T351 V346:W348 V350:W351 G374:H376 G378:H379 J374:K376 J378:K379 M374:N376 M378:N379 P374:Q376 P378:Q379 S374:T376 S378:T379 V374:W376 V378:W379 G402:H404 G406:H407 J402:K404 J406:K407 M402:N404 M406:N407 P402:Q404 P406:Q407 S402:T404 S406:T407 V402:W404 V406:W407 G430:H432 G434:H435 J430:K432 J434:K435 M430:N432 M434:N435 P430:Q432 P434:Q435 S430:T432 S434:T435 V430:W432 V434:W435 G458:H460 G462:H463 J458:K460 J462:K463 M458:N460 M462:N463 P458:Q460 P462:Q463 S458:T460 S462:T463 V458:W460 V462:W463 G486:H488 G490:H491 J486:K488 J490:K491 M486:N488 M490:N491 P486:Q488 P490:Q491 S486:T488 S490:T491 V486:W488 V490:W491 G514:H516 G518:H519 J514:K516 J518:K519 M514:N516 M518:N519 P514:Q516 P518:Q519 S514:T516 S518:T519 V514:W516 V518:W519 G542:H544 G546:H547 J542:K544 J546:K547 M542:N544 M546:N547 P542:Q544 P546:Q547 S542:T544 S546:T547 V542:W544 V546:W547 G570:H572 G574:H575 J570:K572 J574:K575 M570:N572 M574:N575 P570:Q572 P574:Q575 S570:T572 S574:T575 V570:W572 V574:W575 S38:T40" xr:uid="{DFB7ECF9-0855-41DA-AD4D-73F878A971AC}">
      <formula1>0</formula1>
    </dataValidation>
    <dataValidation type="list" allowBlank="1" showInputMessage="1" showErrorMessage="1" sqref="D50:D54 D554:D558 D78:D82 D106:D110 D134:D138 D162:D166 D190:D194 D218:D222 D246:D250 D274:D278 D302:D306 D330:D334 D358:D362 D386:D390 D414:D418 D442:D446 D470:D474 D498:D502 D526:D530 D582:D586" xr:uid="{93622056-CAFE-473E-843E-C12717DCE2A4}">
      <formula1>" Local Authority, Other Public Funding, Private Funding, Third Sector Funding, Other Funding inc. In Kind"</formula1>
    </dataValidation>
    <dataValidation type="list" allowBlank="1" showInputMessage="1" showErrorMessage="1" sqref="E50:E54 E554:E558 E78:E82 E106:E110 E134:E138 E162:E166 E190:E194 E218:E222 E246:E250 E274:E278 E302:E306 E330:E334 E358:E362 E386:E390 E414:E418 E442:E446 E470:E474 E498:E502 E526:E530 E582:E586" xr:uid="{716067CD-ABA5-4534-8BC4-455DA77A7592}">
      <formula1>"Yes, No"</formula1>
    </dataValidation>
    <dataValidation type="decimal" operator="greaterThanOrEqual" allowBlank="1" showInputMessage="1" showErrorMessage="1" error="This field will only accept numbers which are equal to, or greater than 0." sqref="F517:Z517 F69:Z69 F377:Z377 F405:Z405 F181:Z181 F433:Z433 F545:Z545 F153:Z153 F209:Z209 F349:Z349 F237:Z237 F461:Z461 F573:Z573 F125:Z125 F265:Z265 F489:Z489 F97:Z97 F293:Z293 F321:Z321 F41:Z41" xr:uid="{F9F0792C-9847-48B5-8BA9-77CE2CB15578}">
      <formula1>0</formula1>
    </dataValidation>
    <dataValidation type="decimal" allowBlank="1" showInputMessage="1" showErrorMessage="1" sqref="E16:L16" xr:uid="{C66F9EBE-A298-4C01-97DC-932DE2951C72}">
      <formula1>0</formula1>
      <formula2>9999999</formula2>
    </dataValidation>
  </dataValidations>
  <hyperlinks>
    <hyperlink ref="P2:S2" location="'1 - Start Here'!B27" display="Click here to go to the explanatory notes for the Status Indicators" xr:uid="{65C30D0D-A1AF-421B-B1FD-1A9247E99C55}"/>
  </hyperlinks>
  <pageMargins left="0.7" right="0.7" top="0.75" bottom="0.75" header="0.3" footer="0.3"/>
  <pageSetup paperSize="9" orientation="portrait" r:id="rId1"/>
  <headerFooter>
    <oddFooter>&amp;L_x000D_&amp;1#&amp;"Calibri"&amp;6&amp;KFF0000 Classification: Controlled</oddFooter>
  </headerFooter>
  <customProperties>
    <customPr name="EpmWorksheetKeyString_GUID" r:id="rId2"/>
  </customProperties>
  <extLst>
    <ext xmlns:x14="http://schemas.microsoft.com/office/spreadsheetml/2009/9/main" uri="{78C0D931-6437-407d-A8EE-F0AAD7539E65}">
      <x14:conditionalFormattings>
        <x14:conditionalFormatting xmlns:xm="http://schemas.microsoft.com/office/excel/2006/main">
          <x14:cfRule type="iconSet" priority="1814" id="{1BB3CC44-65DD-4CAA-99C0-928F09978F8F}">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1023" id="{4ED5B536-88DD-4AEB-BB97-54BBC491D222}">
            <x14:iconSet showValue="0" custom="1">
              <x14:cfvo type="percent">
                <xm:f>0</xm:f>
              </x14:cfvo>
              <x14:cfvo type="num">
                <xm:f>0</xm:f>
              </x14:cfvo>
              <x14:cfvo type="num">
                <xm:f>1</xm:f>
              </x14:cfvo>
              <x14:cfIcon iconSet="3TrafficLights1" iconId="2"/>
              <x14:cfIcon iconSet="3TrafficLights1" iconId="2"/>
              <x14:cfIcon iconSet="3Signs" iconId="0"/>
            </x14:iconSet>
          </x14:cfRule>
          <xm:sqref>B15</xm:sqref>
        </x14:conditionalFormatting>
        <x14:conditionalFormatting xmlns:xm="http://schemas.microsoft.com/office/excel/2006/main">
          <x14:cfRule type="iconSet" priority="1022" id="{7A7AF272-1D08-4D70-85C5-BB28D7036D2F}">
            <x14:iconSet showValue="0" custom="1">
              <x14:cfvo type="percent">
                <xm:f>0</xm:f>
              </x14:cfvo>
              <x14:cfvo type="num">
                <xm:f>0</xm:f>
              </x14:cfvo>
              <x14:cfvo type="num">
                <xm:f>1</xm:f>
              </x14:cfvo>
              <x14:cfIcon iconSet="3TrafficLights1" iconId="2"/>
              <x14:cfIcon iconSet="3TrafficLights1" iconId="2"/>
              <x14:cfIcon iconSet="3Signs" iconId="0"/>
            </x14:iconSet>
          </x14:cfRule>
          <xm:sqref>B16:B20</xm:sqref>
        </x14:conditionalFormatting>
        <x14:conditionalFormatting xmlns:xm="http://schemas.microsoft.com/office/excel/2006/main">
          <x14:cfRule type="iconSet" priority="1581" id="{D4974307-A3CB-4BDA-869B-CDA7CBE2725E}">
            <x14:iconSet showValue="0" custom="1">
              <x14:cfvo type="percent">
                <xm:f>0</xm:f>
              </x14:cfvo>
              <x14:cfvo type="num">
                <xm:f>0</xm:f>
              </x14:cfvo>
              <x14:cfvo type="num">
                <xm:f>1</xm:f>
              </x14:cfvo>
              <x14:cfIcon iconSet="3TrafficLights1" iconId="2"/>
              <x14:cfIcon iconSet="3TrafficLights1" iconId="2"/>
              <x14:cfIcon iconSet="3Signs" iconId="0"/>
            </x14:iconSet>
          </x14:cfRule>
          <xm:sqref>B33</xm:sqref>
        </x14:conditionalFormatting>
        <x14:conditionalFormatting xmlns:xm="http://schemas.microsoft.com/office/excel/2006/main">
          <x14:cfRule type="iconSet" priority="1582" id="{11D092AC-BB12-4687-9F6E-D85B4189059C}">
            <x14:iconSet showValue="0" custom="1">
              <x14:cfvo type="percent">
                <xm:f>0</xm:f>
              </x14:cfvo>
              <x14:cfvo type="num">
                <xm:f>0</xm:f>
              </x14:cfvo>
              <x14:cfvo type="num">
                <xm:f>1</xm:f>
              </x14:cfvo>
              <x14:cfIcon iconSet="3TrafficLights1" iconId="2"/>
              <x14:cfIcon iconSet="3TrafficLights1" iconId="2"/>
              <x14:cfIcon iconSet="3Signs" iconId="0"/>
            </x14:iconSet>
          </x14:cfRule>
          <xm:sqref>B38</xm:sqref>
        </x14:conditionalFormatting>
        <x14:conditionalFormatting xmlns:xm="http://schemas.microsoft.com/office/excel/2006/main">
          <x14:cfRule type="iconSet" priority="1025" id="{6BB1D75F-F98B-40BC-9109-34EDCA7141D6}">
            <x14:iconSet showValue="0" custom="1">
              <x14:cfvo type="percent">
                <xm:f>0</xm:f>
              </x14:cfvo>
              <x14:cfvo type="num">
                <xm:f>0</xm:f>
              </x14:cfvo>
              <x14:cfvo type="num">
                <xm:f>1</xm:f>
              </x14:cfvo>
              <x14:cfIcon iconSet="3TrafficLights1" iconId="2"/>
              <x14:cfIcon iconSet="3TrafficLights1" iconId="2"/>
              <x14:cfIcon iconSet="3Signs" iconId="0"/>
            </x14:iconSet>
          </x14:cfRule>
          <xm:sqref>B39</xm:sqref>
        </x14:conditionalFormatting>
        <x14:conditionalFormatting xmlns:xm="http://schemas.microsoft.com/office/excel/2006/main">
          <x14:cfRule type="iconSet" priority="1592" id="{1ACBDEC6-73B9-4C45-BFA2-27344A8F72E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B47:B54</xm:sqref>
        </x14:conditionalFormatting>
        <x14:conditionalFormatting xmlns:xm="http://schemas.microsoft.com/office/excel/2006/main">
          <x14:cfRule type="iconSet" priority="1024" id="{25662A62-4CF1-4194-B290-B5A6744A2E67}">
            <x14:iconSet showValue="0" custom="1">
              <x14:cfvo type="percent">
                <xm:f>0</xm:f>
              </x14:cfvo>
              <x14:cfvo type="num">
                <xm:f>0</xm:f>
              </x14:cfvo>
              <x14:cfvo type="num">
                <xm:f>1</xm:f>
              </x14:cfvo>
              <x14:cfIcon iconSet="3TrafficLights1" iconId="2"/>
              <x14:cfIcon iconSet="3TrafficLights1" iconId="2"/>
              <x14:cfIcon iconSet="3Signs" iconId="0"/>
            </x14:iconSet>
          </x14:cfRule>
          <xm:sqref>B59</xm:sqref>
        </x14:conditionalFormatting>
        <x14:conditionalFormatting xmlns:xm="http://schemas.microsoft.com/office/excel/2006/main">
          <x14:cfRule type="iconSet" priority="1531" id="{BE2657E9-B503-427F-B6C4-D3FB57DFFDC1}">
            <x14:iconSet showValue="0" custom="1">
              <x14:cfvo type="percent">
                <xm:f>0</xm:f>
              </x14:cfvo>
              <x14:cfvo type="num">
                <xm:f>0</xm:f>
              </x14:cfvo>
              <x14:cfvo type="num">
                <xm:f>1</xm:f>
              </x14:cfvo>
              <x14:cfIcon iconSet="3TrafficLights1" iconId="2"/>
              <x14:cfIcon iconSet="3TrafficLights1" iconId="2"/>
              <x14:cfIcon iconSet="3Signs" iconId="0"/>
            </x14:iconSet>
          </x14:cfRule>
          <xm:sqref>B61</xm:sqref>
        </x14:conditionalFormatting>
        <x14:conditionalFormatting xmlns:xm="http://schemas.microsoft.com/office/excel/2006/main">
          <x14:cfRule type="iconSet" priority="538" id="{E73C677B-8AE6-488E-A987-9D5FE714A784}">
            <x14:iconSet showValue="0" custom="1">
              <x14:cfvo type="percent">
                <xm:f>0</xm:f>
              </x14:cfvo>
              <x14:cfvo type="num">
                <xm:f>0</xm:f>
              </x14:cfvo>
              <x14:cfvo type="num">
                <xm:f>1</xm:f>
              </x14:cfvo>
              <x14:cfIcon iconSet="3TrafficLights1" iconId="2"/>
              <x14:cfIcon iconSet="3TrafficLights1" iconId="2"/>
              <x14:cfIcon iconSet="3Signs" iconId="0"/>
            </x14:iconSet>
          </x14:cfRule>
          <xm:sqref>B66</xm:sqref>
        </x14:conditionalFormatting>
        <x14:conditionalFormatting xmlns:xm="http://schemas.microsoft.com/office/excel/2006/main">
          <x14:cfRule type="iconSet" priority="51" id="{EA3A6CF6-B23D-468D-9E2C-0B867CD753A1}">
            <x14:iconSet showValue="0" custom="1">
              <x14:cfvo type="percent">
                <xm:f>0</xm:f>
              </x14:cfvo>
              <x14:cfvo type="num">
                <xm:f>0</xm:f>
              </x14:cfvo>
              <x14:cfvo type="num">
                <xm:f>1</xm:f>
              </x14:cfvo>
              <x14:cfIcon iconSet="3TrafficLights1" iconId="2"/>
              <x14:cfIcon iconSet="3TrafficLights1" iconId="2"/>
              <x14:cfIcon iconSet="3Signs" iconId="0"/>
            </x14:iconSet>
          </x14:cfRule>
          <xm:sqref>B67</xm:sqref>
        </x14:conditionalFormatting>
        <x14:conditionalFormatting xmlns:xm="http://schemas.microsoft.com/office/excel/2006/main">
          <x14:cfRule type="iconSet" priority="542" id="{13C13C60-FFAE-4E84-8AFB-9172BE59E95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B75:B82</xm:sqref>
        </x14:conditionalFormatting>
        <x14:conditionalFormatting xmlns:xm="http://schemas.microsoft.com/office/excel/2006/main">
          <x14:cfRule type="iconSet" priority="521" id="{01F139DC-F866-4C77-BE8C-C321E4FF4859}">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1502" id="{6F0E4374-408F-42BF-8E0B-066A7FAD8292}">
            <x14:iconSet showValue="0" custom="1">
              <x14:cfvo type="percent">
                <xm:f>0</xm:f>
              </x14:cfvo>
              <x14:cfvo type="num">
                <xm:f>0</xm:f>
              </x14:cfvo>
              <x14:cfvo type="num">
                <xm:f>1</xm:f>
              </x14:cfvo>
              <x14:cfIcon iconSet="3TrafficLights1" iconId="2"/>
              <x14:cfIcon iconSet="3TrafficLights1" iconId="2"/>
              <x14:cfIcon iconSet="3Signs" iconId="0"/>
            </x14:iconSet>
          </x14:cfRule>
          <xm:sqref>B89</xm:sqref>
        </x14:conditionalFormatting>
        <x14:conditionalFormatting xmlns:xm="http://schemas.microsoft.com/office/excel/2006/main">
          <x14:cfRule type="iconSet" priority="512" id="{D94E88DD-0E03-4229-AFB3-A0F59734754F}">
            <x14:iconSet showValue="0" custom="1">
              <x14:cfvo type="percent">
                <xm:f>0</xm:f>
              </x14:cfvo>
              <x14:cfvo type="num">
                <xm:f>0</xm:f>
              </x14:cfvo>
              <x14:cfvo type="num">
                <xm:f>1</xm:f>
              </x14:cfvo>
              <x14:cfIcon iconSet="3TrafficLights1" iconId="2"/>
              <x14:cfIcon iconSet="3TrafficLights1" iconId="2"/>
              <x14:cfIcon iconSet="3Signs" iconId="0"/>
            </x14:iconSet>
          </x14:cfRule>
          <xm:sqref>B94</xm:sqref>
        </x14:conditionalFormatting>
        <x14:conditionalFormatting xmlns:xm="http://schemas.microsoft.com/office/excel/2006/main">
          <x14:cfRule type="iconSet" priority="50" id="{71B2589A-1E21-4827-A5AC-C822CD8F35BF}">
            <x14:iconSet showValue="0" custom="1">
              <x14:cfvo type="percent">
                <xm:f>0</xm:f>
              </x14:cfvo>
              <x14:cfvo type="num">
                <xm:f>0</xm:f>
              </x14:cfvo>
              <x14:cfvo type="num">
                <xm:f>1</xm:f>
              </x14:cfvo>
              <x14:cfIcon iconSet="3TrafficLights1" iconId="2"/>
              <x14:cfIcon iconSet="3TrafficLights1" iconId="2"/>
              <x14:cfIcon iconSet="3Signs" iconId="0"/>
            </x14:iconSet>
          </x14:cfRule>
          <xm:sqref>B95</xm:sqref>
        </x14:conditionalFormatting>
        <x14:conditionalFormatting xmlns:xm="http://schemas.microsoft.com/office/excel/2006/main">
          <x14:cfRule type="iconSet" priority="516" id="{0DB648EF-16C7-4DD9-B5DC-2BBE83DBDC3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B103:B110</xm:sqref>
        </x14:conditionalFormatting>
        <x14:conditionalFormatting xmlns:xm="http://schemas.microsoft.com/office/excel/2006/main">
          <x14:cfRule type="iconSet" priority="495" id="{99D870AE-D16C-45A0-BA31-5722FFA5A5CF}">
            <x14:iconSet showValue="0" custom="1">
              <x14:cfvo type="percent">
                <xm:f>0</xm:f>
              </x14:cfvo>
              <x14:cfvo type="num">
                <xm:f>0</xm:f>
              </x14:cfvo>
              <x14:cfvo type="num">
                <xm:f>1</xm:f>
              </x14:cfvo>
              <x14:cfIcon iconSet="3TrafficLights1" iconId="2"/>
              <x14:cfIcon iconSet="3TrafficLights1" iconId="2"/>
              <x14:cfIcon iconSet="3Signs" iconId="0"/>
            </x14:iconSet>
          </x14:cfRule>
          <xm:sqref>B115</xm:sqref>
        </x14:conditionalFormatting>
        <x14:conditionalFormatting xmlns:xm="http://schemas.microsoft.com/office/excel/2006/main">
          <x14:cfRule type="iconSet" priority="1475" id="{48970CAE-4FC1-4A60-BBC7-5D6271F6DC73}">
            <x14:iconSet showValue="0" custom="1">
              <x14:cfvo type="percent">
                <xm:f>0</xm:f>
              </x14:cfvo>
              <x14:cfvo type="num">
                <xm:f>0</xm:f>
              </x14:cfvo>
              <x14:cfvo type="num">
                <xm:f>1</xm:f>
              </x14:cfvo>
              <x14:cfIcon iconSet="3TrafficLights1" iconId="2"/>
              <x14:cfIcon iconSet="3TrafficLights1" iconId="2"/>
              <x14:cfIcon iconSet="3Signs" iconId="0"/>
            </x14:iconSet>
          </x14:cfRule>
          <xm:sqref>B117</xm:sqref>
        </x14:conditionalFormatting>
        <x14:conditionalFormatting xmlns:xm="http://schemas.microsoft.com/office/excel/2006/main">
          <x14:cfRule type="iconSet" priority="486" id="{50AEBA5F-7CC6-4B89-AFB1-D3EBB6DCA59C}">
            <x14:iconSet showValue="0" custom="1">
              <x14:cfvo type="percent">
                <xm:f>0</xm:f>
              </x14:cfvo>
              <x14:cfvo type="num">
                <xm:f>0</xm:f>
              </x14:cfvo>
              <x14:cfvo type="num">
                <xm:f>1</xm:f>
              </x14:cfvo>
              <x14:cfIcon iconSet="3TrafficLights1" iconId="2"/>
              <x14:cfIcon iconSet="3TrafficLights1" iconId="2"/>
              <x14:cfIcon iconSet="3Signs" iconId="0"/>
            </x14:iconSet>
          </x14:cfRule>
          <xm:sqref>B122</xm:sqref>
        </x14:conditionalFormatting>
        <x14:conditionalFormatting xmlns:xm="http://schemas.microsoft.com/office/excel/2006/main">
          <x14:cfRule type="iconSet" priority="49" id="{1E09E91F-4280-4A15-9F73-0C8DD6271E18}">
            <x14:iconSet showValue="0" custom="1">
              <x14:cfvo type="percent">
                <xm:f>0</xm:f>
              </x14:cfvo>
              <x14:cfvo type="num">
                <xm:f>0</xm:f>
              </x14:cfvo>
              <x14:cfvo type="num">
                <xm:f>1</xm:f>
              </x14:cfvo>
              <x14:cfIcon iconSet="3TrafficLights1" iconId="2"/>
              <x14:cfIcon iconSet="3TrafficLights1" iconId="2"/>
              <x14:cfIcon iconSet="3Signs" iconId="0"/>
            </x14:iconSet>
          </x14:cfRule>
          <xm:sqref>B123</xm:sqref>
        </x14:conditionalFormatting>
        <x14:conditionalFormatting xmlns:xm="http://schemas.microsoft.com/office/excel/2006/main">
          <x14:cfRule type="iconSet" priority="490" id="{199C2CD1-B97D-406C-B260-25FF97C00A4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B131:B138</xm:sqref>
        </x14:conditionalFormatting>
        <x14:conditionalFormatting xmlns:xm="http://schemas.microsoft.com/office/excel/2006/main">
          <x14:cfRule type="iconSet" priority="469" id="{52F3B969-0C7D-4B92-B5B1-DB183072CE7B}">
            <x14:iconSet showValue="0" custom="1">
              <x14:cfvo type="percent">
                <xm:f>0</xm:f>
              </x14:cfvo>
              <x14:cfvo type="num">
                <xm:f>0</xm:f>
              </x14:cfvo>
              <x14:cfvo type="num">
                <xm:f>1</xm:f>
              </x14:cfvo>
              <x14:cfIcon iconSet="3TrafficLights1" iconId="2"/>
              <x14:cfIcon iconSet="3TrafficLights1" iconId="2"/>
              <x14:cfIcon iconSet="3Signs" iconId="0"/>
            </x14:iconSet>
          </x14:cfRule>
          <xm:sqref>B143</xm:sqref>
        </x14:conditionalFormatting>
        <x14:conditionalFormatting xmlns:xm="http://schemas.microsoft.com/office/excel/2006/main">
          <x14:cfRule type="iconSet" priority="1448" id="{A6720AD7-10CC-4E8E-B113-EA263B0DCB26}">
            <x14:iconSet showValue="0" custom="1">
              <x14:cfvo type="percent">
                <xm:f>0</xm:f>
              </x14:cfvo>
              <x14:cfvo type="num">
                <xm:f>0</xm:f>
              </x14:cfvo>
              <x14:cfvo type="num">
                <xm:f>1</xm:f>
              </x14:cfvo>
              <x14:cfIcon iconSet="3TrafficLights1" iconId="2"/>
              <x14:cfIcon iconSet="3TrafficLights1" iconId="2"/>
              <x14:cfIcon iconSet="3Signs" iconId="0"/>
            </x14:iconSet>
          </x14:cfRule>
          <xm:sqref>B145</xm:sqref>
        </x14:conditionalFormatting>
        <x14:conditionalFormatting xmlns:xm="http://schemas.microsoft.com/office/excel/2006/main">
          <x14:cfRule type="iconSet" priority="460" id="{ED9AAE07-5EF7-434D-9568-ED8DF90D831B}">
            <x14:iconSet showValue="0" custom="1">
              <x14:cfvo type="percent">
                <xm:f>0</xm:f>
              </x14:cfvo>
              <x14:cfvo type="num">
                <xm:f>0</xm:f>
              </x14:cfvo>
              <x14:cfvo type="num">
                <xm:f>1</xm:f>
              </x14:cfvo>
              <x14:cfIcon iconSet="3TrafficLights1" iconId="2"/>
              <x14:cfIcon iconSet="3TrafficLights1" iconId="2"/>
              <x14:cfIcon iconSet="3Signs" iconId="0"/>
            </x14:iconSet>
          </x14:cfRule>
          <xm:sqref>B150</xm:sqref>
        </x14:conditionalFormatting>
        <x14:conditionalFormatting xmlns:xm="http://schemas.microsoft.com/office/excel/2006/main">
          <x14:cfRule type="iconSet" priority="48" id="{7764DF51-EC58-46D4-9421-820798AB95AE}">
            <x14:iconSet showValue="0" custom="1">
              <x14:cfvo type="percent">
                <xm:f>0</xm:f>
              </x14:cfvo>
              <x14:cfvo type="num">
                <xm:f>0</xm:f>
              </x14:cfvo>
              <x14:cfvo type="num">
                <xm:f>1</xm:f>
              </x14:cfvo>
              <x14:cfIcon iconSet="3TrafficLights1" iconId="2"/>
              <x14:cfIcon iconSet="3TrafficLights1" iconId="2"/>
              <x14:cfIcon iconSet="3Signs" iconId="0"/>
            </x14:iconSet>
          </x14:cfRule>
          <xm:sqref>B151</xm:sqref>
        </x14:conditionalFormatting>
        <x14:conditionalFormatting xmlns:xm="http://schemas.microsoft.com/office/excel/2006/main">
          <x14:cfRule type="iconSet" priority="464" id="{26BED945-4A35-47D6-9BCA-542EEFFB10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B159:B166</xm:sqref>
        </x14:conditionalFormatting>
        <x14:conditionalFormatting xmlns:xm="http://schemas.microsoft.com/office/excel/2006/main">
          <x14:cfRule type="iconSet" priority="443" id="{AD81C51A-964B-4C7E-9D9B-7A62CB9536D5}">
            <x14:iconSet showValue="0" custom="1">
              <x14:cfvo type="percent">
                <xm:f>0</xm:f>
              </x14:cfvo>
              <x14:cfvo type="num">
                <xm:f>0</xm:f>
              </x14:cfvo>
              <x14:cfvo type="num">
                <xm:f>1</xm:f>
              </x14:cfvo>
              <x14:cfIcon iconSet="3TrafficLights1" iconId="2"/>
              <x14:cfIcon iconSet="3TrafficLights1" iconId="2"/>
              <x14:cfIcon iconSet="3Signs" iconId="0"/>
            </x14:iconSet>
          </x14:cfRule>
          <xm:sqref>B171</xm:sqref>
        </x14:conditionalFormatting>
        <x14:conditionalFormatting xmlns:xm="http://schemas.microsoft.com/office/excel/2006/main">
          <x14:cfRule type="iconSet" priority="1421" id="{C6FBE8DB-070B-4FC6-BFB2-8825D51F2A8A}">
            <x14:iconSet showValue="0" custom="1">
              <x14:cfvo type="percent">
                <xm:f>0</xm:f>
              </x14:cfvo>
              <x14:cfvo type="num">
                <xm:f>0</xm:f>
              </x14:cfvo>
              <x14:cfvo type="num">
                <xm:f>1</xm:f>
              </x14:cfvo>
              <x14:cfIcon iconSet="3TrafficLights1" iconId="2"/>
              <x14:cfIcon iconSet="3TrafficLights1" iconId="2"/>
              <x14:cfIcon iconSet="3Signs" iconId="0"/>
            </x14:iconSet>
          </x14:cfRule>
          <xm:sqref>B173</xm:sqref>
        </x14:conditionalFormatting>
        <x14:conditionalFormatting xmlns:xm="http://schemas.microsoft.com/office/excel/2006/main">
          <x14:cfRule type="iconSet" priority="434" id="{EEB0B457-A616-4003-8215-977A4F8AAC2D}">
            <x14:iconSet showValue="0" custom="1">
              <x14:cfvo type="percent">
                <xm:f>0</xm:f>
              </x14:cfvo>
              <x14:cfvo type="num">
                <xm:f>0</xm:f>
              </x14:cfvo>
              <x14:cfvo type="num">
                <xm:f>1</xm:f>
              </x14:cfvo>
              <x14:cfIcon iconSet="3TrafficLights1" iconId="2"/>
              <x14:cfIcon iconSet="3TrafficLights1" iconId="2"/>
              <x14:cfIcon iconSet="3Signs" iconId="0"/>
            </x14:iconSet>
          </x14:cfRule>
          <xm:sqref>B178</xm:sqref>
        </x14:conditionalFormatting>
        <x14:conditionalFormatting xmlns:xm="http://schemas.microsoft.com/office/excel/2006/main">
          <x14:cfRule type="iconSet" priority="47" id="{0EB8FC73-338E-44CE-83CE-2EA33C1F593E}">
            <x14:iconSet showValue="0" custom="1">
              <x14:cfvo type="percent">
                <xm:f>0</xm:f>
              </x14:cfvo>
              <x14:cfvo type="num">
                <xm:f>0</xm:f>
              </x14:cfvo>
              <x14:cfvo type="num">
                <xm:f>1</xm:f>
              </x14:cfvo>
              <x14:cfIcon iconSet="3TrafficLights1" iconId="2"/>
              <x14:cfIcon iconSet="3TrafficLights1" iconId="2"/>
              <x14:cfIcon iconSet="3Signs" iconId="0"/>
            </x14:iconSet>
          </x14:cfRule>
          <xm:sqref>B179</xm:sqref>
        </x14:conditionalFormatting>
        <x14:conditionalFormatting xmlns:xm="http://schemas.microsoft.com/office/excel/2006/main">
          <x14:cfRule type="iconSet" priority="438" id="{22D10CED-D00D-4CCD-B6BF-E8334EAF8CE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B187:B194</xm:sqref>
        </x14:conditionalFormatting>
        <x14:conditionalFormatting xmlns:xm="http://schemas.microsoft.com/office/excel/2006/main">
          <x14:cfRule type="iconSet" priority="417" id="{7D5996FD-2639-4BBF-82F9-56AAAA8FA164}">
            <x14:iconSet showValue="0" custom="1">
              <x14:cfvo type="percent">
                <xm:f>0</xm:f>
              </x14:cfvo>
              <x14:cfvo type="num">
                <xm:f>0</xm:f>
              </x14:cfvo>
              <x14:cfvo type="num">
                <xm:f>1</xm:f>
              </x14:cfvo>
              <x14:cfIcon iconSet="3TrafficLights1" iconId="2"/>
              <x14:cfIcon iconSet="3TrafficLights1" iconId="2"/>
              <x14:cfIcon iconSet="3Signs" iconId="0"/>
            </x14:iconSet>
          </x14:cfRule>
          <xm:sqref>B199</xm:sqref>
        </x14:conditionalFormatting>
        <x14:conditionalFormatting xmlns:xm="http://schemas.microsoft.com/office/excel/2006/main">
          <x14:cfRule type="iconSet" priority="1394" id="{06277CCC-935E-4354-A03B-FAC7801FD54F}">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408" id="{F5E37602-F6F4-451C-B705-25536FD8CBF4}">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46" id="{77E3DBD4-A62D-4C3E-B189-EA88E9E6A9F9}">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412" id="{F94EC5D3-6FB5-4E75-9AA6-9BEE0ECE1B7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B215:B222</xm:sqref>
        </x14:conditionalFormatting>
        <x14:conditionalFormatting xmlns:xm="http://schemas.microsoft.com/office/excel/2006/main">
          <x14:cfRule type="iconSet" priority="391" id="{80F205E3-440A-4F60-9CB0-15909F1DBD9D}">
            <x14:iconSet showValue="0" custom="1">
              <x14:cfvo type="percent">
                <xm:f>0</xm:f>
              </x14:cfvo>
              <x14:cfvo type="num">
                <xm:f>0</xm:f>
              </x14:cfvo>
              <x14:cfvo type="num">
                <xm:f>1</xm:f>
              </x14:cfvo>
              <x14:cfIcon iconSet="3TrafficLights1" iconId="2"/>
              <x14:cfIcon iconSet="3TrafficLights1" iconId="2"/>
              <x14:cfIcon iconSet="3Signs" iconId="0"/>
            </x14:iconSet>
          </x14:cfRule>
          <xm:sqref>B227</xm:sqref>
        </x14:conditionalFormatting>
        <x14:conditionalFormatting xmlns:xm="http://schemas.microsoft.com/office/excel/2006/main">
          <x14:cfRule type="iconSet" priority="1367" id="{7BE1E962-FA12-47AD-BC1E-2623D9647D9A}">
            <x14:iconSet showValue="0" custom="1">
              <x14:cfvo type="percent">
                <xm:f>0</xm:f>
              </x14:cfvo>
              <x14:cfvo type="num">
                <xm:f>0</xm:f>
              </x14:cfvo>
              <x14:cfvo type="num">
                <xm:f>1</xm:f>
              </x14:cfvo>
              <x14:cfIcon iconSet="3TrafficLights1" iconId="2"/>
              <x14:cfIcon iconSet="3TrafficLights1" iconId="2"/>
              <x14:cfIcon iconSet="3Signs" iconId="0"/>
            </x14:iconSet>
          </x14:cfRule>
          <xm:sqref>B229</xm:sqref>
        </x14:conditionalFormatting>
        <x14:conditionalFormatting xmlns:xm="http://schemas.microsoft.com/office/excel/2006/main">
          <x14:cfRule type="iconSet" priority="382" id="{531A2EE1-6A32-4692-B722-DBC5ACB1EBD9}">
            <x14:iconSet showValue="0" custom="1">
              <x14:cfvo type="percent">
                <xm:f>0</xm:f>
              </x14:cfvo>
              <x14:cfvo type="num">
                <xm:f>0</xm:f>
              </x14:cfvo>
              <x14:cfvo type="num">
                <xm:f>1</xm:f>
              </x14:cfvo>
              <x14:cfIcon iconSet="3TrafficLights1" iconId="2"/>
              <x14:cfIcon iconSet="3TrafficLights1" iconId="2"/>
              <x14:cfIcon iconSet="3Signs" iconId="0"/>
            </x14:iconSet>
          </x14:cfRule>
          <xm:sqref>B234</xm:sqref>
        </x14:conditionalFormatting>
        <x14:conditionalFormatting xmlns:xm="http://schemas.microsoft.com/office/excel/2006/main">
          <x14:cfRule type="iconSet" priority="45" id="{6037215A-0AB8-4B44-B200-A25210BF5F63}">
            <x14:iconSet showValue="0" custom="1">
              <x14:cfvo type="percent">
                <xm:f>0</xm:f>
              </x14:cfvo>
              <x14:cfvo type="num">
                <xm:f>0</xm:f>
              </x14:cfvo>
              <x14:cfvo type="num">
                <xm:f>1</xm:f>
              </x14:cfvo>
              <x14:cfIcon iconSet="3TrafficLights1" iconId="2"/>
              <x14:cfIcon iconSet="3TrafficLights1" iconId="2"/>
              <x14:cfIcon iconSet="3Signs" iconId="0"/>
            </x14:iconSet>
          </x14:cfRule>
          <xm:sqref>B235</xm:sqref>
        </x14:conditionalFormatting>
        <x14:conditionalFormatting xmlns:xm="http://schemas.microsoft.com/office/excel/2006/main">
          <x14:cfRule type="iconSet" priority="386" id="{1BA52B03-0BD8-43F6-A178-8CF1F6A9F7B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B243:B250</xm:sqref>
        </x14:conditionalFormatting>
        <x14:conditionalFormatting xmlns:xm="http://schemas.microsoft.com/office/excel/2006/main">
          <x14:cfRule type="iconSet" priority="365" id="{459047B8-2869-476B-9060-CFF19C8C88BE}">
            <x14:iconSet showValue="0" custom="1">
              <x14:cfvo type="percent">
                <xm:f>0</xm:f>
              </x14:cfvo>
              <x14:cfvo type="num">
                <xm:f>0</xm:f>
              </x14:cfvo>
              <x14:cfvo type="num">
                <xm:f>1</xm:f>
              </x14:cfvo>
              <x14:cfIcon iconSet="3TrafficLights1" iconId="2"/>
              <x14:cfIcon iconSet="3TrafficLights1" iconId="2"/>
              <x14:cfIcon iconSet="3Signs" iconId="0"/>
            </x14:iconSet>
          </x14:cfRule>
          <xm:sqref>B255</xm:sqref>
        </x14:conditionalFormatting>
        <x14:conditionalFormatting xmlns:xm="http://schemas.microsoft.com/office/excel/2006/main">
          <x14:cfRule type="iconSet" priority="1340" id="{762E156E-607C-4F02-B780-7009C7AC2B7F}">
            <x14:iconSet showValue="0" custom="1">
              <x14:cfvo type="percent">
                <xm:f>0</xm:f>
              </x14:cfvo>
              <x14:cfvo type="num">
                <xm:f>0</xm:f>
              </x14:cfvo>
              <x14:cfvo type="num">
                <xm:f>1</xm:f>
              </x14:cfvo>
              <x14:cfIcon iconSet="3TrafficLights1" iconId="2"/>
              <x14:cfIcon iconSet="3TrafficLights1" iconId="2"/>
              <x14:cfIcon iconSet="3Signs" iconId="0"/>
            </x14:iconSet>
          </x14:cfRule>
          <xm:sqref>B257</xm:sqref>
        </x14:conditionalFormatting>
        <x14:conditionalFormatting xmlns:xm="http://schemas.microsoft.com/office/excel/2006/main">
          <x14:cfRule type="iconSet" priority="356" id="{B0FF9344-997A-492E-9DFC-CA63C49CA8DD}">
            <x14:iconSet showValue="0" custom="1">
              <x14:cfvo type="percent">
                <xm:f>0</xm:f>
              </x14:cfvo>
              <x14:cfvo type="num">
                <xm:f>0</xm:f>
              </x14:cfvo>
              <x14:cfvo type="num">
                <xm:f>1</xm:f>
              </x14:cfvo>
              <x14:cfIcon iconSet="3TrafficLights1" iconId="2"/>
              <x14:cfIcon iconSet="3TrafficLights1" iconId="2"/>
              <x14:cfIcon iconSet="3Signs" iconId="0"/>
            </x14:iconSet>
          </x14:cfRule>
          <xm:sqref>B262</xm:sqref>
        </x14:conditionalFormatting>
        <x14:conditionalFormatting xmlns:xm="http://schemas.microsoft.com/office/excel/2006/main">
          <x14:cfRule type="iconSet" priority="44" id="{848A2734-2B4A-4CA6-9CE1-30E729BA157A}">
            <x14:iconSet showValue="0" custom="1">
              <x14:cfvo type="percent">
                <xm:f>0</xm:f>
              </x14:cfvo>
              <x14:cfvo type="num">
                <xm:f>0</xm:f>
              </x14:cfvo>
              <x14:cfvo type="num">
                <xm:f>1</xm:f>
              </x14:cfvo>
              <x14:cfIcon iconSet="3TrafficLights1" iconId="2"/>
              <x14:cfIcon iconSet="3TrafficLights1" iconId="2"/>
              <x14:cfIcon iconSet="3Signs" iconId="0"/>
            </x14:iconSet>
          </x14:cfRule>
          <xm:sqref>B263</xm:sqref>
        </x14:conditionalFormatting>
        <x14:conditionalFormatting xmlns:xm="http://schemas.microsoft.com/office/excel/2006/main">
          <x14:cfRule type="iconSet" priority="360" id="{6FD51690-039C-4513-8CD4-BD589188303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B271:B278</xm:sqref>
        </x14:conditionalFormatting>
        <x14:conditionalFormatting xmlns:xm="http://schemas.microsoft.com/office/excel/2006/main">
          <x14:cfRule type="iconSet" priority="339" id="{7FF8394A-12D5-43CF-BCAB-F76F445E7DDB}">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313" id="{040A9CA2-FA96-40EB-8570-106B5D63EBC9}">
            <x14:iconSet showValue="0" custom="1">
              <x14:cfvo type="percent">
                <xm:f>0</xm:f>
              </x14:cfvo>
              <x14:cfvo type="num">
                <xm:f>0</xm:f>
              </x14:cfvo>
              <x14:cfvo type="num">
                <xm:f>1</xm:f>
              </x14:cfvo>
              <x14:cfIcon iconSet="3TrafficLights1" iconId="2"/>
              <x14:cfIcon iconSet="3TrafficLights1" iconId="2"/>
              <x14:cfIcon iconSet="3Signs" iconId="0"/>
            </x14:iconSet>
          </x14:cfRule>
          <xm:sqref>B285</xm:sqref>
        </x14:conditionalFormatting>
        <x14:conditionalFormatting xmlns:xm="http://schemas.microsoft.com/office/excel/2006/main">
          <x14:cfRule type="iconSet" priority="330" id="{9EE84DAC-6F0A-4741-9EC4-952772E9CBFA}">
            <x14:iconSet showValue="0" custom="1">
              <x14:cfvo type="percent">
                <xm:f>0</xm:f>
              </x14:cfvo>
              <x14:cfvo type="num">
                <xm:f>0</xm:f>
              </x14:cfvo>
              <x14:cfvo type="num">
                <xm:f>1</xm:f>
              </x14:cfvo>
              <x14:cfIcon iconSet="3TrafficLights1" iconId="2"/>
              <x14:cfIcon iconSet="3TrafficLights1" iconId="2"/>
              <x14:cfIcon iconSet="3Signs" iconId="0"/>
            </x14:iconSet>
          </x14:cfRule>
          <xm:sqref>B290</xm:sqref>
        </x14:conditionalFormatting>
        <x14:conditionalFormatting xmlns:xm="http://schemas.microsoft.com/office/excel/2006/main">
          <x14:cfRule type="iconSet" priority="43" id="{43A1F83B-8D31-4B9A-AAD9-0F6456C8305D}">
            <x14:iconSet showValue="0" custom="1">
              <x14:cfvo type="percent">
                <xm:f>0</xm:f>
              </x14:cfvo>
              <x14:cfvo type="num">
                <xm:f>0</xm:f>
              </x14:cfvo>
              <x14:cfvo type="num">
                <xm:f>1</xm:f>
              </x14:cfvo>
              <x14:cfIcon iconSet="3TrafficLights1" iconId="2"/>
              <x14:cfIcon iconSet="3TrafficLights1" iconId="2"/>
              <x14:cfIcon iconSet="3Signs" iconId="0"/>
            </x14:iconSet>
          </x14:cfRule>
          <xm:sqref>B291</xm:sqref>
        </x14:conditionalFormatting>
        <x14:conditionalFormatting xmlns:xm="http://schemas.microsoft.com/office/excel/2006/main">
          <x14:cfRule type="iconSet" priority="334" id="{4897184E-185E-49F2-85A8-1646CE661D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B299:B306</xm:sqref>
        </x14:conditionalFormatting>
        <x14:conditionalFormatting xmlns:xm="http://schemas.microsoft.com/office/excel/2006/main">
          <x14:cfRule type="iconSet" priority="313" id="{4FBCCD1C-E2CC-4BC2-8108-8B1F98B138C1}">
            <x14:iconSet showValue="0" custom="1">
              <x14:cfvo type="percent">
                <xm:f>0</xm:f>
              </x14:cfvo>
              <x14:cfvo type="num">
                <xm:f>0</xm:f>
              </x14:cfvo>
              <x14:cfvo type="num">
                <xm:f>1</xm:f>
              </x14:cfvo>
              <x14:cfIcon iconSet="3TrafficLights1" iconId="2"/>
              <x14:cfIcon iconSet="3TrafficLights1" iconId="2"/>
              <x14:cfIcon iconSet="3Signs" iconId="0"/>
            </x14:iconSet>
          </x14:cfRule>
          <xm:sqref>B311</xm:sqref>
        </x14:conditionalFormatting>
        <x14:conditionalFormatting xmlns:xm="http://schemas.microsoft.com/office/excel/2006/main">
          <x14:cfRule type="iconSet" priority="1286" id="{72E6ABEB-E880-4EF4-85AC-D90ECA50A6DF}">
            <x14:iconSet showValue="0" custom="1">
              <x14:cfvo type="percent">
                <xm:f>0</xm:f>
              </x14:cfvo>
              <x14:cfvo type="num">
                <xm:f>0</xm:f>
              </x14:cfvo>
              <x14:cfvo type="num">
                <xm:f>1</xm:f>
              </x14:cfvo>
              <x14:cfIcon iconSet="3TrafficLights1" iconId="2"/>
              <x14:cfIcon iconSet="3TrafficLights1" iconId="2"/>
              <x14:cfIcon iconSet="3Signs" iconId="0"/>
            </x14:iconSet>
          </x14:cfRule>
          <xm:sqref>B313</xm:sqref>
        </x14:conditionalFormatting>
        <x14:conditionalFormatting xmlns:xm="http://schemas.microsoft.com/office/excel/2006/main">
          <x14:cfRule type="iconSet" priority="304" id="{E6BF1B15-6943-428E-A65F-6C30FE8C803C}">
            <x14:iconSet showValue="0" custom="1">
              <x14:cfvo type="percent">
                <xm:f>0</xm:f>
              </x14:cfvo>
              <x14:cfvo type="num">
                <xm:f>0</xm:f>
              </x14:cfvo>
              <x14:cfvo type="num">
                <xm:f>1</xm:f>
              </x14:cfvo>
              <x14:cfIcon iconSet="3TrafficLights1" iconId="2"/>
              <x14:cfIcon iconSet="3TrafficLights1" iconId="2"/>
              <x14:cfIcon iconSet="3Signs" iconId="0"/>
            </x14:iconSet>
          </x14:cfRule>
          <xm:sqref>B318</xm:sqref>
        </x14:conditionalFormatting>
        <x14:conditionalFormatting xmlns:xm="http://schemas.microsoft.com/office/excel/2006/main">
          <x14:cfRule type="iconSet" priority="42" id="{5A773A44-923C-4AD6-9BF1-298123DA0CBF}">
            <x14:iconSet showValue="0" custom="1">
              <x14:cfvo type="percent">
                <xm:f>0</xm:f>
              </x14:cfvo>
              <x14:cfvo type="num">
                <xm:f>0</xm:f>
              </x14:cfvo>
              <x14:cfvo type="num">
                <xm:f>1</xm:f>
              </x14:cfvo>
              <x14:cfIcon iconSet="3TrafficLights1" iconId="2"/>
              <x14:cfIcon iconSet="3TrafficLights1" iconId="2"/>
              <x14:cfIcon iconSet="3Signs" iconId="0"/>
            </x14:iconSet>
          </x14:cfRule>
          <xm:sqref>B319</xm:sqref>
        </x14:conditionalFormatting>
        <x14:conditionalFormatting xmlns:xm="http://schemas.microsoft.com/office/excel/2006/main">
          <x14:cfRule type="iconSet" priority="308" id="{6B2438B2-9FDA-48A8-A969-A6E1ACC48B4C}">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B327:B334</xm:sqref>
        </x14:conditionalFormatting>
        <x14:conditionalFormatting xmlns:xm="http://schemas.microsoft.com/office/excel/2006/main">
          <x14:cfRule type="iconSet" priority="287" id="{A0932086-A9D5-4247-A99F-F1EEBDDC034A}">
            <x14:iconSet showValue="0" custom="1">
              <x14:cfvo type="percent">
                <xm:f>0</xm:f>
              </x14:cfvo>
              <x14:cfvo type="num">
                <xm:f>0</xm:f>
              </x14:cfvo>
              <x14:cfvo type="num">
                <xm:f>1</xm:f>
              </x14:cfvo>
              <x14:cfIcon iconSet="3TrafficLights1" iconId="2"/>
              <x14:cfIcon iconSet="3TrafficLights1" iconId="2"/>
              <x14:cfIcon iconSet="3Signs" iconId="0"/>
            </x14:iconSet>
          </x14:cfRule>
          <xm:sqref>B339</xm:sqref>
        </x14:conditionalFormatting>
        <x14:conditionalFormatting xmlns:xm="http://schemas.microsoft.com/office/excel/2006/main">
          <x14:cfRule type="iconSet" priority="1259" id="{5E101FF5-444B-49AF-BDF8-28199184DF23}">
            <x14:iconSet showValue="0" custom="1">
              <x14:cfvo type="percent">
                <xm:f>0</xm:f>
              </x14:cfvo>
              <x14:cfvo type="num">
                <xm:f>0</xm:f>
              </x14:cfvo>
              <x14:cfvo type="num">
                <xm:f>1</xm:f>
              </x14:cfvo>
              <x14:cfIcon iconSet="3TrafficLights1" iconId="2"/>
              <x14:cfIcon iconSet="3TrafficLights1" iconId="2"/>
              <x14:cfIcon iconSet="3Signs" iconId="0"/>
            </x14:iconSet>
          </x14:cfRule>
          <xm:sqref>B341</xm:sqref>
        </x14:conditionalFormatting>
        <x14:conditionalFormatting xmlns:xm="http://schemas.microsoft.com/office/excel/2006/main">
          <x14:cfRule type="iconSet" priority="278" id="{F2DC23B2-AD0D-4BF6-B6DD-F587B3FAD319}">
            <x14:iconSet showValue="0" custom="1">
              <x14:cfvo type="percent">
                <xm:f>0</xm:f>
              </x14:cfvo>
              <x14:cfvo type="num">
                <xm:f>0</xm:f>
              </x14:cfvo>
              <x14:cfvo type="num">
                <xm:f>1</xm:f>
              </x14:cfvo>
              <x14:cfIcon iconSet="3TrafficLights1" iconId="2"/>
              <x14:cfIcon iconSet="3TrafficLights1" iconId="2"/>
              <x14:cfIcon iconSet="3Signs" iconId="0"/>
            </x14:iconSet>
          </x14:cfRule>
          <xm:sqref>B346</xm:sqref>
        </x14:conditionalFormatting>
        <x14:conditionalFormatting xmlns:xm="http://schemas.microsoft.com/office/excel/2006/main">
          <x14:cfRule type="iconSet" priority="41" id="{2A4A7DB7-8AFD-43D8-9A9F-68820F8C0BBA}">
            <x14:iconSet showValue="0" custom="1">
              <x14:cfvo type="percent">
                <xm:f>0</xm:f>
              </x14:cfvo>
              <x14:cfvo type="num">
                <xm:f>0</xm:f>
              </x14:cfvo>
              <x14:cfvo type="num">
                <xm:f>1</xm:f>
              </x14:cfvo>
              <x14:cfIcon iconSet="3TrafficLights1" iconId="2"/>
              <x14:cfIcon iconSet="3TrafficLights1" iconId="2"/>
              <x14:cfIcon iconSet="3Signs" iconId="0"/>
            </x14:iconSet>
          </x14:cfRule>
          <xm:sqref>B347</xm:sqref>
        </x14:conditionalFormatting>
        <x14:conditionalFormatting xmlns:xm="http://schemas.microsoft.com/office/excel/2006/main">
          <x14:cfRule type="iconSet" priority="282" id="{65CCD7D8-5C2E-44B1-97BC-8C1AEE7FF7DA}">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B355:B362</xm:sqref>
        </x14:conditionalFormatting>
        <x14:conditionalFormatting xmlns:xm="http://schemas.microsoft.com/office/excel/2006/main">
          <x14:cfRule type="iconSet" priority="261" id="{2BAA4CB0-C15E-4FCE-824E-86CA9A538FBA}">
            <x14:iconSet showValue="0" custom="1">
              <x14:cfvo type="percent">
                <xm:f>0</xm:f>
              </x14:cfvo>
              <x14:cfvo type="num">
                <xm:f>0</xm:f>
              </x14:cfvo>
              <x14:cfvo type="num">
                <xm:f>1</xm:f>
              </x14:cfvo>
              <x14:cfIcon iconSet="3TrafficLights1" iconId="2"/>
              <x14:cfIcon iconSet="3TrafficLights1" iconId="2"/>
              <x14:cfIcon iconSet="3Signs" iconId="0"/>
            </x14:iconSet>
          </x14:cfRule>
          <xm:sqref>B367</xm:sqref>
        </x14:conditionalFormatting>
        <x14:conditionalFormatting xmlns:xm="http://schemas.microsoft.com/office/excel/2006/main">
          <x14:cfRule type="iconSet" priority="1232" id="{807CF0BF-8644-45E9-9583-495E13BDA5DD}">
            <x14:iconSet showValue="0" custom="1">
              <x14:cfvo type="percent">
                <xm:f>0</xm:f>
              </x14:cfvo>
              <x14:cfvo type="num">
                <xm:f>0</xm:f>
              </x14:cfvo>
              <x14:cfvo type="num">
                <xm:f>1</xm:f>
              </x14:cfvo>
              <x14:cfIcon iconSet="3TrafficLights1" iconId="2"/>
              <x14:cfIcon iconSet="3TrafficLights1" iconId="2"/>
              <x14:cfIcon iconSet="3Signs" iconId="0"/>
            </x14:iconSet>
          </x14:cfRule>
          <xm:sqref>B369</xm:sqref>
        </x14:conditionalFormatting>
        <x14:conditionalFormatting xmlns:xm="http://schemas.microsoft.com/office/excel/2006/main">
          <x14:cfRule type="iconSet" priority="252" id="{B43ECCC4-1C58-4EC6-94EF-2CE0D2B0DEA7}">
            <x14:iconSet showValue="0" custom="1">
              <x14:cfvo type="percent">
                <xm:f>0</xm:f>
              </x14:cfvo>
              <x14:cfvo type="num">
                <xm:f>0</xm:f>
              </x14:cfvo>
              <x14:cfvo type="num">
                <xm:f>1</xm:f>
              </x14:cfvo>
              <x14:cfIcon iconSet="3TrafficLights1" iconId="2"/>
              <x14:cfIcon iconSet="3TrafficLights1" iconId="2"/>
              <x14:cfIcon iconSet="3Signs" iconId="0"/>
            </x14:iconSet>
          </x14:cfRule>
          <xm:sqref>B374</xm:sqref>
        </x14:conditionalFormatting>
        <x14:conditionalFormatting xmlns:xm="http://schemas.microsoft.com/office/excel/2006/main">
          <x14:cfRule type="iconSet" priority="40" id="{2660E131-5196-456A-87DA-00B73E3268B4}">
            <x14:iconSet showValue="0" custom="1">
              <x14:cfvo type="percent">
                <xm:f>0</xm:f>
              </x14:cfvo>
              <x14:cfvo type="num">
                <xm:f>0</xm:f>
              </x14:cfvo>
              <x14:cfvo type="num">
                <xm:f>1</xm:f>
              </x14:cfvo>
              <x14:cfIcon iconSet="3TrafficLights1" iconId="2"/>
              <x14:cfIcon iconSet="3TrafficLights1" iconId="2"/>
              <x14:cfIcon iconSet="3Signs" iconId="0"/>
            </x14:iconSet>
          </x14:cfRule>
          <xm:sqref>B375</xm:sqref>
        </x14:conditionalFormatting>
        <x14:conditionalFormatting xmlns:xm="http://schemas.microsoft.com/office/excel/2006/main">
          <x14:cfRule type="iconSet" priority="256" id="{374D529C-0F4A-4D72-B902-D8ED13FB42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B383:B390</xm:sqref>
        </x14:conditionalFormatting>
        <x14:conditionalFormatting xmlns:xm="http://schemas.microsoft.com/office/excel/2006/main">
          <x14:cfRule type="iconSet" priority="235" id="{7D6666D6-92B8-462F-B8A9-531A1E0ACD16}">
            <x14:iconSet showValue="0" custom="1">
              <x14:cfvo type="percent">
                <xm:f>0</xm:f>
              </x14:cfvo>
              <x14:cfvo type="num">
                <xm:f>0</xm:f>
              </x14:cfvo>
              <x14:cfvo type="num">
                <xm:f>1</xm:f>
              </x14:cfvo>
              <x14:cfIcon iconSet="3TrafficLights1" iconId="2"/>
              <x14:cfIcon iconSet="3TrafficLights1" iconId="2"/>
              <x14:cfIcon iconSet="3Signs" iconId="0"/>
            </x14:iconSet>
          </x14:cfRule>
          <xm:sqref>B395</xm:sqref>
        </x14:conditionalFormatting>
        <x14:conditionalFormatting xmlns:xm="http://schemas.microsoft.com/office/excel/2006/main">
          <x14:cfRule type="iconSet" priority="1205" id="{E3B54D3D-0D81-46C7-8890-D8BEC46227A1}">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226" id="{724126F4-15A0-40E7-B332-94F92E5EA314}">
            <x14:iconSet showValue="0" custom="1">
              <x14:cfvo type="percent">
                <xm:f>0</xm:f>
              </x14:cfvo>
              <x14:cfvo type="num">
                <xm:f>0</xm:f>
              </x14:cfvo>
              <x14:cfvo type="num">
                <xm:f>1</xm:f>
              </x14:cfvo>
              <x14:cfIcon iconSet="3TrafficLights1" iconId="2"/>
              <x14:cfIcon iconSet="3TrafficLights1" iconId="2"/>
              <x14:cfIcon iconSet="3Signs" iconId="0"/>
            </x14:iconSet>
          </x14:cfRule>
          <xm:sqref>B402</xm:sqref>
        </x14:conditionalFormatting>
        <x14:conditionalFormatting xmlns:xm="http://schemas.microsoft.com/office/excel/2006/main">
          <x14:cfRule type="iconSet" priority="39" id="{2525C557-CBF9-4624-888D-FE85DC21D0AC}">
            <x14:iconSet showValue="0" custom="1">
              <x14:cfvo type="percent">
                <xm:f>0</xm:f>
              </x14:cfvo>
              <x14:cfvo type="num">
                <xm:f>0</xm:f>
              </x14:cfvo>
              <x14:cfvo type="num">
                <xm:f>1</xm:f>
              </x14:cfvo>
              <x14:cfIcon iconSet="3TrafficLights1" iconId="2"/>
              <x14:cfIcon iconSet="3TrafficLights1" iconId="2"/>
              <x14:cfIcon iconSet="3Signs" iconId="0"/>
            </x14:iconSet>
          </x14:cfRule>
          <xm:sqref>B403</xm:sqref>
        </x14:conditionalFormatting>
        <x14:conditionalFormatting xmlns:xm="http://schemas.microsoft.com/office/excel/2006/main">
          <x14:cfRule type="iconSet" priority="230" id="{85ACCA76-0A3E-4C7A-92D7-BF2801333068}">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B411:B418</xm:sqref>
        </x14:conditionalFormatting>
        <x14:conditionalFormatting xmlns:xm="http://schemas.microsoft.com/office/excel/2006/main">
          <x14:cfRule type="iconSet" priority="209" id="{40067F9B-FA57-4CE6-A18C-B14F6080B492}">
            <x14:iconSet showValue="0" custom="1">
              <x14:cfvo type="percent">
                <xm:f>0</xm:f>
              </x14:cfvo>
              <x14:cfvo type="num">
                <xm:f>0</xm:f>
              </x14:cfvo>
              <x14:cfvo type="num">
                <xm:f>1</xm:f>
              </x14:cfvo>
              <x14:cfIcon iconSet="3TrafficLights1" iconId="2"/>
              <x14:cfIcon iconSet="3TrafficLights1" iconId="2"/>
              <x14:cfIcon iconSet="3Signs" iconId="0"/>
            </x14:iconSet>
          </x14:cfRule>
          <xm:sqref>B423</xm:sqref>
        </x14:conditionalFormatting>
        <x14:conditionalFormatting xmlns:xm="http://schemas.microsoft.com/office/excel/2006/main">
          <x14:cfRule type="iconSet" priority="1178" id="{4FC8ECCF-F1A1-4BE6-B889-CBC6F16E0B3B}">
            <x14:iconSet showValue="0" custom="1">
              <x14:cfvo type="percent">
                <xm:f>0</xm:f>
              </x14:cfvo>
              <x14:cfvo type="num">
                <xm:f>0</xm:f>
              </x14:cfvo>
              <x14:cfvo type="num">
                <xm:f>1</xm:f>
              </x14:cfvo>
              <x14:cfIcon iconSet="3TrafficLights1" iconId="2"/>
              <x14:cfIcon iconSet="3TrafficLights1" iconId="2"/>
              <x14:cfIcon iconSet="3Signs" iconId="0"/>
            </x14:iconSet>
          </x14:cfRule>
          <xm:sqref>B425</xm:sqref>
        </x14:conditionalFormatting>
        <x14:conditionalFormatting xmlns:xm="http://schemas.microsoft.com/office/excel/2006/main">
          <x14:cfRule type="iconSet" priority="200" id="{083EE5A0-FC9C-4C73-82B6-0AC14CC2FADA}">
            <x14:iconSet showValue="0" custom="1">
              <x14:cfvo type="percent">
                <xm:f>0</xm:f>
              </x14:cfvo>
              <x14:cfvo type="num">
                <xm:f>0</xm:f>
              </x14:cfvo>
              <x14:cfvo type="num">
                <xm:f>1</xm:f>
              </x14:cfvo>
              <x14:cfIcon iconSet="3TrafficLights1" iconId="2"/>
              <x14:cfIcon iconSet="3TrafficLights1" iconId="2"/>
              <x14:cfIcon iconSet="3Signs" iconId="0"/>
            </x14:iconSet>
          </x14:cfRule>
          <xm:sqref>B430</xm:sqref>
        </x14:conditionalFormatting>
        <x14:conditionalFormatting xmlns:xm="http://schemas.microsoft.com/office/excel/2006/main">
          <x14:cfRule type="iconSet" priority="38" id="{2D202815-4207-4694-8FDB-D829A355E7DE}">
            <x14:iconSet showValue="0" custom="1">
              <x14:cfvo type="percent">
                <xm:f>0</xm:f>
              </x14:cfvo>
              <x14:cfvo type="num">
                <xm:f>0</xm:f>
              </x14:cfvo>
              <x14:cfvo type="num">
                <xm:f>1</xm:f>
              </x14:cfvo>
              <x14:cfIcon iconSet="3TrafficLights1" iconId="2"/>
              <x14:cfIcon iconSet="3TrafficLights1" iconId="2"/>
              <x14:cfIcon iconSet="3Signs" iconId="0"/>
            </x14:iconSet>
          </x14:cfRule>
          <xm:sqref>B431</xm:sqref>
        </x14:conditionalFormatting>
        <x14:conditionalFormatting xmlns:xm="http://schemas.microsoft.com/office/excel/2006/main">
          <x14:cfRule type="iconSet" priority="204" id="{949CE94B-1866-4F5D-BC6B-A65A08F4858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B439:B446</xm:sqref>
        </x14:conditionalFormatting>
        <x14:conditionalFormatting xmlns:xm="http://schemas.microsoft.com/office/excel/2006/main">
          <x14:cfRule type="iconSet" priority="183" id="{61886DDF-D392-4387-A892-01A163675C81}">
            <x14:iconSet showValue="0" custom="1">
              <x14:cfvo type="percent">
                <xm:f>0</xm:f>
              </x14:cfvo>
              <x14:cfvo type="num">
                <xm:f>0</xm:f>
              </x14:cfvo>
              <x14:cfvo type="num">
                <xm:f>1</xm:f>
              </x14:cfvo>
              <x14:cfIcon iconSet="3TrafficLights1" iconId="2"/>
              <x14:cfIcon iconSet="3TrafficLights1" iconId="2"/>
              <x14:cfIcon iconSet="3Signs" iconId="0"/>
            </x14:iconSet>
          </x14:cfRule>
          <xm:sqref>B451</xm:sqref>
        </x14:conditionalFormatting>
        <x14:conditionalFormatting xmlns:xm="http://schemas.microsoft.com/office/excel/2006/main">
          <x14:cfRule type="iconSet" priority="1151" id="{5C27F1B3-1CB7-469E-9F9D-F1A980C0A53E}">
            <x14:iconSet showValue="0" custom="1">
              <x14:cfvo type="percent">
                <xm:f>0</xm:f>
              </x14:cfvo>
              <x14:cfvo type="num">
                <xm:f>0</xm:f>
              </x14:cfvo>
              <x14:cfvo type="num">
                <xm:f>1</xm:f>
              </x14:cfvo>
              <x14:cfIcon iconSet="3TrafficLights1" iconId="2"/>
              <x14:cfIcon iconSet="3TrafficLights1" iconId="2"/>
              <x14:cfIcon iconSet="3Signs" iconId="0"/>
            </x14:iconSet>
          </x14:cfRule>
          <xm:sqref>B453</xm:sqref>
        </x14:conditionalFormatting>
        <x14:conditionalFormatting xmlns:xm="http://schemas.microsoft.com/office/excel/2006/main">
          <x14:cfRule type="iconSet" priority="174" id="{A8587532-B73B-4CAC-9480-FEFAE5384A65}">
            <x14:iconSet showValue="0" custom="1">
              <x14:cfvo type="percent">
                <xm:f>0</xm:f>
              </x14:cfvo>
              <x14:cfvo type="num">
                <xm:f>0</xm:f>
              </x14:cfvo>
              <x14:cfvo type="num">
                <xm:f>1</xm:f>
              </x14:cfvo>
              <x14:cfIcon iconSet="3TrafficLights1" iconId="2"/>
              <x14:cfIcon iconSet="3TrafficLights1" iconId="2"/>
              <x14:cfIcon iconSet="3Signs" iconId="0"/>
            </x14:iconSet>
          </x14:cfRule>
          <xm:sqref>B458</xm:sqref>
        </x14:conditionalFormatting>
        <x14:conditionalFormatting xmlns:xm="http://schemas.microsoft.com/office/excel/2006/main">
          <x14:cfRule type="iconSet" priority="37" id="{3699D4BA-08B9-4379-A626-0978CA37E123}">
            <x14:iconSet showValue="0" custom="1">
              <x14:cfvo type="percent">
                <xm:f>0</xm:f>
              </x14:cfvo>
              <x14:cfvo type="num">
                <xm:f>0</xm:f>
              </x14:cfvo>
              <x14:cfvo type="num">
                <xm:f>1</xm:f>
              </x14:cfvo>
              <x14:cfIcon iconSet="3TrafficLights1" iconId="2"/>
              <x14:cfIcon iconSet="3TrafficLights1" iconId="2"/>
              <x14:cfIcon iconSet="3Signs" iconId="0"/>
            </x14:iconSet>
          </x14:cfRule>
          <xm:sqref>B459</xm:sqref>
        </x14:conditionalFormatting>
        <x14:conditionalFormatting xmlns:xm="http://schemas.microsoft.com/office/excel/2006/main">
          <x14:cfRule type="iconSet" priority="178" id="{2FC5040F-D258-4433-8B7E-AF2DA59FF70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B467:B474</xm:sqref>
        </x14:conditionalFormatting>
        <x14:conditionalFormatting xmlns:xm="http://schemas.microsoft.com/office/excel/2006/main">
          <x14:cfRule type="iconSet" priority="157" id="{34B6A02D-44FA-4ED2-8D88-5807BA263C70}">
            <x14:iconSet showValue="0" custom="1">
              <x14:cfvo type="percent">
                <xm:f>0</xm:f>
              </x14:cfvo>
              <x14:cfvo type="num">
                <xm:f>0</xm:f>
              </x14:cfvo>
              <x14:cfvo type="num">
                <xm:f>1</xm:f>
              </x14:cfvo>
              <x14:cfIcon iconSet="3TrafficLights1" iconId="2"/>
              <x14:cfIcon iconSet="3TrafficLights1" iconId="2"/>
              <x14:cfIcon iconSet="3Signs" iconId="0"/>
            </x14:iconSet>
          </x14:cfRule>
          <xm:sqref>B479</xm:sqref>
        </x14:conditionalFormatting>
        <x14:conditionalFormatting xmlns:xm="http://schemas.microsoft.com/office/excel/2006/main">
          <x14:cfRule type="iconSet" priority="1124" id="{B36CA069-732C-42AF-BB70-B8E752D35571}">
            <x14:iconSet showValue="0" custom="1">
              <x14:cfvo type="percent">
                <xm:f>0</xm:f>
              </x14:cfvo>
              <x14:cfvo type="num">
                <xm:f>0</xm:f>
              </x14:cfvo>
              <x14:cfvo type="num">
                <xm:f>1</xm:f>
              </x14:cfvo>
              <x14:cfIcon iconSet="3TrafficLights1" iconId="2"/>
              <x14:cfIcon iconSet="3TrafficLights1" iconId="2"/>
              <x14:cfIcon iconSet="3Signs" iconId="0"/>
            </x14:iconSet>
          </x14:cfRule>
          <xm:sqref>B481</xm:sqref>
        </x14:conditionalFormatting>
        <x14:conditionalFormatting xmlns:xm="http://schemas.microsoft.com/office/excel/2006/main">
          <x14:cfRule type="iconSet" priority="148" id="{6A31B025-A5DE-4339-90C3-81680E446858}">
            <x14:iconSet showValue="0" custom="1">
              <x14:cfvo type="percent">
                <xm:f>0</xm:f>
              </x14:cfvo>
              <x14:cfvo type="num">
                <xm:f>0</xm:f>
              </x14:cfvo>
              <x14:cfvo type="num">
                <xm:f>1</xm:f>
              </x14:cfvo>
              <x14:cfIcon iconSet="3TrafficLights1" iconId="2"/>
              <x14:cfIcon iconSet="3TrafficLights1" iconId="2"/>
              <x14:cfIcon iconSet="3Signs" iconId="0"/>
            </x14:iconSet>
          </x14:cfRule>
          <xm:sqref>B486</xm:sqref>
        </x14:conditionalFormatting>
        <x14:conditionalFormatting xmlns:xm="http://schemas.microsoft.com/office/excel/2006/main">
          <x14:cfRule type="iconSet" priority="36" id="{584C1CE8-B87B-47F2-9262-9C775B8D2FDD}">
            <x14:iconSet showValue="0" custom="1">
              <x14:cfvo type="percent">
                <xm:f>0</xm:f>
              </x14:cfvo>
              <x14:cfvo type="num">
                <xm:f>0</xm:f>
              </x14:cfvo>
              <x14:cfvo type="num">
                <xm:f>1</xm:f>
              </x14:cfvo>
              <x14:cfIcon iconSet="3TrafficLights1" iconId="2"/>
              <x14:cfIcon iconSet="3TrafficLights1" iconId="2"/>
              <x14:cfIcon iconSet="3Signs" iconId="0"/>
            </x14:iconSet>
          </x14:cfRule>
          <xm:sqref>B487</xm:sqref>
        </x14:conditionalFormatting>
        <x14:conditionalFormatting xmlns:xm="http://schemas.microsoft.com/office/excel/2006/main">
          <x14:cfRule type="iconSet" priority="152" id="{68A29A05-D158-440A-9296-64AB086E3E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B495:B502</xm:sqref>
        </x14:conditionalFormatting>
        <x14:conditionalFormatting xmlns:xm="http://schemas.microsoft.com/office/excel/2006/main">
          <x14:cfRule type="iconSet" priority="131" id="{A995B969-FC8B-47F1-AE8A-8CC8DBADF3FC}">
            <x14:iconSet showValue="0" custom="1">
              <x14:cfvo type="percent">
                <xm:f>0</xm:f>
              </x14:cfvo>
              <x14:cfvo type="num">
                <xm:f>0</xm:f>
              </x14:cfvo>
              <x14:cfvo type="num">
                <xm:f>1</xm:f>
              </x14:cfvo>
              <x14:cfIcon iconSet="3TrafficLights1" iconId="2"/>
              <x14:cfIcon iconSet="3TrafficLights1" iconId="2"/>
              <x14:cfIcon iconSet="3Signs" iconId="0"/>
            </x14:iconSet>
          </x14:cfRule>
          <xm:sqref>B507</xm:sqref>
        </x14:conditionalFormatting>
        <x14:conditionalFormatting xmlns:xm="http://schemas.microsoft.com/office/excel/2006/main">
          <x14:cfRule type="iconSet" priority="1097" id="{63ED00AF-0DA3-48A6-BD22-E64D3CCCC132}">
            <x14:iconSet showValue="0" custom="1">
              <x14:cfvo type="percent">
                <xm:f>0</xm:f>
              </x14:cfvo>
              <x14:cfvo type="num">
                <xm:f>0</xm:f>
              </x14:cfvo>
              <x14:cfvo type="num">
                <xm:f>1</xm:f>
              </x14:cfvo>
              <x14:cfIcon iconSet="3TrafficLights1" iconId="2"/>
              <x14:cfIcon iconSet="3TrafficLights1" iconId="2"/>
              <x14:cfIcon iconSet="3Signs" iconId="0"/>
            </x14:iconSet>
          </x14:cfRule>
          <xm:sqref>B509</xm:sqref>
        </x14:conditionalFormatting>
        <x14:conditionalFormatting xmlns:xm="http://schemas.microsoft.com/office/excel/2006/main">
          <x14:cfRule type="iconSet" priority="122" id="{104A3F03-FCC4-4458-A10A-4B84103152BE}">
            <x14:iconSet showValue="0" custom="1">
              <x14:cfvo type="percent">
                <xm:f>0</xm:f>
              </x14:cfvo>
              <x14:cfvo type="num">
                <xm:f>0</xm:f>
              </x14:cfvo>
              <x14:cfvo type="num">
                <xm:f>1</xm:f>
              </x14:cfvo>
              <x14:cfIcon iconSet="3TrafficLights1" iconId="2"/>
              <x14:cfIcon iconSet="3TrafficLights1" iconId="2"/>
              <x14:cfIcon iconSet="3Signs" iconId="0"/>
            </x14:iconSet>
          </x14:cfRule>
          <xm:sqref>B514</xm:sqref>
        </x14:conditionalFormatting>
        <x14:conditionalFormatting xmlns:xm="http://schemas.microsoft.com/office/excel/2006/main">
          <x14:cfRule type="iconSet" priority="35" id="{7CBB754F-ED84-4FBF-82D7-739017FAF879}">
            <x14:iconSet showValue="0" custom="1">
              <x14:cfvo type="percent">
                <xm:f>0</xm:f>
              </x14:cfvo>
              <x14:cfvo type="num">
                <xm:f>0</xm:f>
              </x14:cfvo>
              <x14:cfvo type="num">
                <xm:f>1</xm:f>
              </x14:cfvo>
              <x14:cfIcon iconSet="3TrafficLights1" iconId="2"/>
              <x14:cfIcon iconSet="3TrafficLights1" iconId="2"/>
              <x14:cfIcon iconSet="3Signs" iconId="0"/>
            </x14:iconSet>
          </x14:cfRule>
          <xm:sqref>B515</xm:sqref>
        </x14:conditionalFormatting>
        <x14:conditionalFormatting xmlns:xm="http://schemas.microsoft.com/office/excel/2006/main">
          <x14:cfRule type="iconSet" priority="126" id="{7C771F77-4F3E-4504-AA21-55F89D9EEAE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B523:B530</xm:sqref>
        </x14:conditionalFormatting>
        <x14:conditionalFormatting xmlns:xm="http://schemas.microsoft.com/office/excel/2006/main">
          <x14:cfRule type="iconSet" priority="105" id="{BFC2250A-2847-4834-8697-1645578757F8}">
            <x14:iconSet showValue="0" custom="1">
              <x14:cfvo type="percent">
                <xm:f>0</xm:f>
              </x14:cfvo>
              <x14:cfvo type="num">
                <xm:f>0</xm:f>
              </x14:cfvo>
              <x14:cfvo type="num">
                <xm:f>1</xm:f>
              </x14:cfvo>
              <x14:cfIcon iconSet="3TrafficLights1" iconId="2"/>
              <x14:cfIcon iconSet="3TrafficLights1" iconId="2"/>
              <x14:cfIcon iconSet="3Signs" iconId="0"/>
            </x14:iconSet>
          </x14:cfRule>
          <xm:sqref>B535</xm:sqref>
        </x14:conditionalFormatting>
        <x14:conditionalFormatting xmlns:xm="http://schemas.microsoft.com/office/excel/2006/main">
          <x14:cfRule type="iconSet" priority="1070" id="{0D70329C-5A26-43D3-9599-26D0CC2863A2}">
            <x14:iconSet showValue="0" custom="1">
              <x14:cfvo type="percent">
                <xm:f>0</xm:f>
              </x14:cfvo>
              <x14:cfvo type="num">
                <xm:f>0</xm:f>
              </x14:cfvo>
              <x14:cfvo type="num">
                <xm:f>1</xm:f>
              </x14:cfvo>
              <x14:cfIcon iconSet="3TrafficLights1" iconId="2"/>
              <x14:cfIcon iconSet="3TrafficLights1" iconId="2"/>
              <x14:cfIcon iconSet="3Signs" iconId="0"/>
            </x14:iconSet>
          </x14:cfRule>
          <xm:sqref>B537</xm:sqref>
        </x14:conditionalFormatting>
        <x14:conditionalFormatting xmlns:xm="http://schemas.microsoft.com/office/excel/2006/main">
          <x14:cfRule type="iconSet" priority="96" id="{4797990D-F6D5-41EA-BB7A-7991A50396E4}">
            <x14:iconSet showValue="0" custom="1">
              <x14:cfvo type="percent">
                <xm:f>0</xm:f>
              </x14:cfvo>
              <x14:cfvo type="num">
                <xm:f>0</xm:f>
              </x14:cfvo>
              <x14:cfvo type="num">
                <xm:f>1</xm:f>
              </x14:cfvo>
              <x14:cfIcon iconSet="3TrafficLights1" iconId="2"/>
              <x14:cfIcon iconSet="3TrafficLights1" iconId="2"/>
              <x14:cfIcon iconSet="3Signs" iconId="0"/>
            </x14:iconSet>
          </x14:cfRule>
          <xm:sqref>B542</xm:sqref>
        </x14:conditionalFormatting>
        <x14:conditionalFormatting xmlns:xm="http://schemas.microsoft.com/office/excel/2006/main">
          <x14:cfRule type="iconSet" priority="34" id="{AAC519E8-2901-4A18-9972-1E4106F510CB}">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100" id="{66E38A39-C5F0-4742-BF2B-2964CDC7353F}">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B551:B558</xm:sqref>
        </x14:conditionalFormatting>
        <x14:conditionalFormatting xmlns:xm="http://schemas.microsoft.com/office/excel/2006/main">
          <x14:cfRule type="iconSet" priority="79" id="{2D79C68C-731C-4647-BCBA-8CB388E41340}">
            <x14:iconSet showValue="0" custom="1">
              <x14:cfvo type="percent">
                <xm:f>0</xm:f>
              </x14:cfvo>
              <x14:cfvo type="num">
                <xm:f>0</xm:f>
              </x14:cfvo>
              <x14:cfvo type="num">
                <xm:f>1</xm:f>
              </x14:cfvo>
              <x14:cfIcon iconSet="3TrafficLights1" iconId="2"/>
              <x14:cfIcon iconSet="3TrafficLights1" iconId="2"/>
              <x14:cfIcon iconSet="3Signs" iconId="0"/>
            </x14:iconSet>
          </x14:cfRule>
          <xm:sqref>B563</xm:sqref>
        </x14:conditionalFormatting>
        <x14:conditionalFormatting xmlns:xm="http://schemas.microsoft.com/office/excel/2006/main">
          <x14:cfRule type="iconSet" priority="1043" id="{8AA6F568-39B3-46F9-89FB-F43C5C662A32}">
            <x14:iconSet showValue="0" custom="1">
              <x14:cfvo type="percent">
                <xm:f>0</xm:f>
              </x14:cfvo>
              <x14:cfvo type="num">
                <xm:f>0</xm:f>
              </x14:cfvo>
              <x14:cfvo type="num">
                <xm:f>1</xm:f>
              </x14:cfvo>
              <x14:cfIcon iconSet="3TrafficLights1" iconId="2"/>
              <x14:cfIcon iconSet="3TrafficLights1" iconId="2"/>
              <x14:cfIcon iconSet="3Signs" iconId="0"/>
            </x14:iconSet>
          </x14:cfRule>
          <xm:sqref>B565</xm:sqref>
        </x14:conditionalFormatting>
        <x14:conditionalFormatting xmlns:xm="http://schemas.microsoft.com/office/excel/2006/main">
          <x14:cfRule type="iconSet" priority="70" id="{2ED8C3FD-8306-4F44-B5D3-EE07FA6691AD}">
            <x14:iconSet showValue="0" custom="1">
              <x14:cfvo type="percent">
                <xm:f>0</xm:f>
              </x14:cfvo>
              <x14:cfvo type="num">
                <xm:f>0</xm:f>
              </x14:cfvo>
              <x14:cfvo type="num">
                <xm:f>1</xm:f>
              </x14:cfvo>
              <x14:cfIcon iconSet="3TrafficLights1" iconId="2"/>
              <x14:cfIcon iconSet="3TrafficLights1" iconId="2"/>
              <x14:cfIcon iconSet="3Signs" iconId="0"/>
            </x14:iconSet>
          </x14:cfRule>
          <xm:sqref>B570</xm:sqref>
        </x14:conditionalFormatting>
        <x14:conditionalFormatting xmlns:xm="http://schemas.microsoft.com/office/excel/2006/main">
          <x14:cfRule type="iconSet" priority="33" id="{2EA3B36E-1C98-4673-98E6-2EEC5BFBFBBF}">
            <x14:iconSet showValue="0" custom="1">
              <x14:cfvo type="percent">
                <xm:f>0</xm:f>
              </x14:cfvo>
              <x14:cfvo type="num">
                <xm:f>0</xm:f>
              </x14:cfvo>
              <x14:cfvo type="num">
                <xm:f>1</xm:f>
              </x14:cfvo>
              <x14:cfIcon iconSet="3TrafficLights1" iconId="2"/>
              <x14:cfIcon iconSet="3TrafficLights1" iconId="2"/>
              <x14:cfIcon iconSet="3Signs" iconId="0"/>
            </x14:iconSet>
          </x14:cfRule>
          <xm:sqref>B571</xm:sqref>
        </x14:conditionalFormatting>
        <x14:conditionalFormatting xmlns:xm="http://schemas.microsoft.com/office/excel/2006/main">
          <x14:cfRule type="iconSet" priority="74" id="{E070617E-84E4-41AB-BC19-8CD00B21B464}">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B579:B586</xm:sqref>
        </x14:conditionalFormatting>
        <x14:conditionalFormatting xmlns:xm="http://schemas.microsoft.com/office/excel/2006/main">
          <x14:cfRule type="iconSet" priority="53" id="{A228939B-BE00-44B9-B8CE-F9784B6BFD91}">
            <x14:iconSet showValue="0" custom="1">
              <x14:cfvo type="percent">
                <xm:f>0</xm:f>
              </x14:cfvo>
              <x14:cfvo type="num">
                <xm:f>0</xm:f>
              </x14:cfvo>
              <x14:cfvo type="num">
                <xm:f>1</xm:f>
              </x14:cfvo>
              <x14:cfIcon iconSet="3TrafficLights1" iconId="2"/>
              <x14:cfIcon iconSet="3TrafficLights1" iconId="2"/>
              <x14:cfIcon iconSet="3Signs" iconId="0"/>
            </x14:iconSet>
          </x14:cfRule>
          <xm:sqref>B591</xm:sqref>
        </x14:conditionalFormatting>
        <x14:conditionalFormatting xmlns:xm="http://schemas.microsoft.com/office/excel/2006/main">
          <x14:cfRule type="expression" priority="1546" id="{A86664F0-47C0-48F0-914F-2562817102BE}">
            <xm:f>'2 - Project Admin'!$E$7='Data validation'!$D$6</xm:f>
            <x14:dxf>
              <font>
                <color theme="0" tint="-0.499984740745262"/>
              </font>
              <fill>
                <patternFill>
                  <bgColor theme="0" tint="-0.499984740745262"/>
                </patternFill>
              </fill>
            </x14:dxf>
          </x14:cfRule>
          <xm:sqref>C15:C20</xm:sqref>
        </x14:conditionalFormatting>
        <x14:conditionalFormatting xmlns:xm="http://schemas.microsoft.com/office/excel/2006/main">
          <x14:cfRule type="expression" priority="1549" id="{B872BBAE-2CAA-4783-BF66-AF791B00DBBA}">
            <xm:f>'2 - Project Admin'!$E$7='Data validation'!$D$6</xm:f>
            <x14:dxf>
              <font>
                <color theme="0" tint="-0.499984740745262"/>
              </font>
              <fill>
                <patternFill>
                  <bgColor theme="0" tint="-0.499984740745262"/>
                </patternFill>
              </fill>
            </x14:dxf>
          </x14:cfRule>
          <xm:sqref>E15 M15:M20</xm:sqref>
        </x14:conditionalFormatting>
        <x14:conditionalFormatting xmlns:xm="http://schemas.microsoft.com/office/excel/2006/main">
          <x14:cfRule type="expression" priority="4252" id="{A1416B15-999C-4C5E-9C3E-7ED89B62EEAC}">
            <xm:f>'2 - Project Admin'!$E$7='Data validation'!$D$6</xm:f>
            <x14:dxf>
              <font>
                <color theme="0" tint="-0.499984740745262"/>
              </font>
              <fill>
                <patternFill>
                  <bgColor theme="0" tint="-0.499984740745262"/>
                </patternFill>
              </fill>
            </x14:dxf>
          </x14:cfRule>
          <xm:sqref>E16:F20 I16:I20 C26:Z27 C28 Z28</xm:sqref>
        </x14:conditionalFormatting>
        <x14:conditionalFormatting xmlns:xm="http://schemas.microsoft.com/office/excel/2006/main">
          <x14:cfRule type="expression" priority="471" id="{C1AD159A-65B9-4717-892F-BCEFF59B56FC}">
            <xm:f>'2 - Project Admin'!$E$7='Data validation'!$D$6</xm:f>
            <x14:dxf>
              <font>
                <color theme="0" tint="-0.499984740745262"/>
              </font>
              <fill>
                <patternFill>
                  <bgColor theme="0" tint="-0.499984740745262"/>
                </patternFill>
              </fill>
            </x14:dxf>
          </x14:cfRule>
          <xm:sqref>I38 L38 C39:S39 U39:Z39 I66 L66 C67:Z67 C95:Z95 C123:Z123 C151:Z151 C179:Z179 C207:Z207 C235:Z235 C263:Z263 C291:Z291 C319:Z319 C347:Z347 C375:Z375 C403:Z403 C431:Z431 C459:Z459 C487:Z487 C515:Z515 C543:Z543 C571:Z571</xm:sqref>
        </x14:conditionalFormatting>
        <x14:conditionalFormatting xmlns:xm="http://schemas.microsoft.com/office/excel/2006/main">
          <x14:cfRule type="expression" priority="472" id="{DDC9EF1C-B90D-42E8-B758-A50D9986CD95}">
            <xm:f>$E$19='Data validation'!$S$5</xm:f>
            <x14:dxf>
              <font>
                <color theme="0" tint="-0.499984740745262"/>
              </font>
              <fill>
                <patternFill>
                  <bgColor theme="0" tint="-0.499984740745262"/>
                </patternFill>
              </fill>
            </x14:dxf>
          </x14:cfRule>
          <xm:sqref>I38 L38 T38:T39 C39:S39 U39:Z39 I66 L66 C67:Z67 C95:Z95 C123:Z123 C151:Z151 C179:Z179 C207:Z207 C235:Z235 C263:Z263 C291:Z291 C319:Z319 C347:Z347 C375:Z375 C403:Z403 C431:Z431 C459:Z459 C487:Z487 C515:Z515 C543:Z543 C571:Z571</xm:sqref>
        </x14:conditionalFormatting>
        <x14:conditionalFormatting xmlns:xm="http://schemas.microsoft.com/office/excel/2006/main">
          <x14:cfRule type="iconSet" priority="1878" id="{00000000-000E-0000-0300-000036070000}">
            <x14:iconSet iconSet="3Symbols" showValue="0" reverse="1">
              <x14:cfvo type="percent">
                <xm:f>0</xm:f>
              </x14:cfvo>
              <x14:cfvo type="num" gte="0">
                <xm:f>0</xm:f>
              </x14:cfvo>
              <x14:cfvo type="num">
                <xm:f>'Traffic Light System'!$C$6</xm:f>
              </x14:cfvo>
            </x14:iconSet>
          </x14:cfRule>
          <xm:sqref>O2</xm:sqref>
        </x14:conditionalFormatting>
        <x14:conditionalFormatting xmlns:xm="http://schemas.microsoft.com/office/excel/2006/main">
          <x14:cfRule type="iconSet" priority="1597" id="{26CA8338-80FA-4B70-9DA0-60D58EA3F360}">
            <x14:iconSet iconSet="3Symbols" showValue="0" custom="1">
              <x14:cfvo type="percent">
                <xm:f>0</xm:f>
              </x14:cfvo>
              <x14:cfvo type="num">
                <xm:f>1</xm:f>
              </x14:cfvo>
              <x14:cfvo type="num">
                <xm:f>5</xm:f>
              </x14:cfvo>
              <x14:cfIcon iconSet="3Symbols" iconId="2"/>
              <x14:cfIcon iconSet="3Symbols" iconId="1"/>
              <x14:cfIcon iconSet="3Symbols" iconId="0"/>
            </x14:iconSet>
          </x14:cfRule>
          <xm:sqref>P2</xm:sqref>
        </x14:conditionalFormatting>
        <x14:conditionalFormatting xmlns:xm="http://schemas.microsoft.com/office/excel/2006/main">
          <x14:cfRule type="expression" priority="32" id="{CB7E6964-BAE4-4EC0-AA3E-E7151B61B8FB}">
            <xm:f>'2 - Project Admin'!$E$7='Data validation'!$D$6</xm:f>
            <x14:dxf>
              <font>
                <color theme="0" tint="-0.499984740745262"/>
              </font>
              <fill>
                <patternFill>
                  <bgColor theme="0" tint="-0.499984740745262"/>
                </patternFill>
              </fill>
            </x14:dxf>
          </x14:cfRule>
          <xm:sqref>T38:T40</xm:sqref>
        </x14:conditionalFormatting>
        <x14:conditionalFormatting xmlns:xm="http://schemas.microsoft.com/office/excel/2006/main">
          <x14:cfRule type="expression" priority="520" id="{B103A6AB-67CB-47F1-92E5-9DC2B24AD118}">
            <xm:f>'2 - Project Admin'!$E$7='Data validation'!$D$6</xm:f>
            <x14:dxf>
              <font>
                <color theme="0" tint="-0.499984740745262"/>
              </font>
              <fill>
                <patternFill>
                  <bgColor theme="0" tint="-0.499984740745262"/>
                </patternFill>
              </fill>
            </x14:dxf>
          </x14:cfRule>
          <xm:sqref>T66:T68 V66:Y68 C70:Z71</xm:sqref>
        </x14:conditionalFormatting>
        <x14:conditionalFormatting xmlns:xm="http://schemas.microsoft.com/office/excel/2006/main">
          <x14:cfRule type="expression" priority="494" id="{4794F8CB-CF2E-4AEA-AED6-811294F29441}">
            <xm:f>'2 - Project Admin'!$E$7='Data validation'!$D$6</xm:f>
            <x14:dxf>
              <font>
                <color theme="0" tint="-0.499984740745262"/>
              </font>
              <fill>
                <patternFill>
                  <bgColor theme="0" tint="-0.499984740745262"/>
                </patternFill>
              </fill>
            </x14:dxf>
          </x14:cfRule>
          <xm:sqref>T94:T96 V94:Y96 C98:Z99</xm:sqref>
        </x14:conditionalFormatting>
        <x14:conditionalFormatting xmlns:xm="http://schemas.microsoft.com/office/excel/2006/main">
          <x14:cfRule type="expression" priority="468" id="{FB1BA20F-4A3C-4087-BB8B-61A993300F9B}">
            <xm:f>'2 - Project Admin'!$E$7='Data validation'!$D$6</xm:f>
            <x14:dxf>
              <font>
                <color theme="0" tint="-0.499984740745262"/>
              </font>
              <fill>
                <patternFill>
                  <bgColor theme="0" tint="-0.499984740745262"/>
                </patternFill>
              </fill>
            </x14:dxf>
          </x14:cfRule>
          <xm:sqref>T122:T124 V122:Y124 C126:Z127</xm:sqref>
        </x14:conditionalFormatting>
        <x14:conditionalFormatting xmlns:xm="http://schemas.microsoft.com/office/excel/2006/main">
          <x14:cfRule type="expression" priority="442" id="{98C6325C-4E59-4D8F-AC43-57C49B0357D4}">
            <xm:f>'2 - Project Admin'!$E$7='Data validation'!$D$6</xm:f>
            <x14:dxf>
              <font>
                <color theme="0" tint="-0.499984740745262"/>
              </font>
              <fill>
                <patternFill>
                  <bgColor theme="0" tint="-0.499984740745262"/>
                </patternFill>
              </fill>
            </x14:dxf>
          </x14:cfRule>
          <xm:sqref>T150:T152 V150:Y152 C154:Z155</xm:sqref>
        </x14:conditionalFormatting>
        <x14:conditionalFormatting xmlns:xm="http://schemas.microsoft.com/office/excel/2006/main">
          <x14:cfRule type="expression" priority="416" id="{A8BFBBA1-5069-4089-8E7F-105C4F56E803}">
            <xm:f>'2 - Project Admin'!$E$7='Data validation'!$D$6</xm:f>
            <x14:dxf>
              <font>
                <color theme="0" tint="-0.499984740745262"/>
              </font>
              <fill>
                <patternFill>
                  <bgColor theme="0" tint="-0.499984740745262"/>
                </patternFill>
              </fill>
            </x14:dxf>
          </x14:cfRule>
          <xm:sqref>T178:T180 V178:Y180 C182:Z183</xm:sqref>
        </x14:conditionalFormatting>
        <x14:conditionalFormatting xmlns:xm="http://schemas.microsoft.com/office/excel/2006/main">
          <x14:cfRule type="expression" priority="390" id="{AC168579-AA5C-4796-8B0A-A01C7539BA50}">
            <xm:f>'2 - Project Admin'!$E$7='Data validation'!$D$6</xm:f>
            <x14:dxf>
              <font>
                <color theme="0" tint="-0.499984740745262"/>
              </font>
              <fill>
                <patternFill>
                  <bgColor theme="0" tint="-0.499984740745262"/>
                </patternFill>
              </fill>
            </x14:dxf>
          </x14:cfRule>
          <xm:sqref>T206:T208 V206:Y208 C210:Z211</xm:sqref>
        </x14:conditionalFormatting>
        <x14:conditionalFormatting xmlns:xm="http://schemas.microsoft.com/office/excel/2006/main">
          <x14:cfRule type="expression" priority="364" id="{51791978-EBAC-4CF7-9088-C0F8A3369846}">
            <xm:f>'2 - Project Admin'!$E$7='Data validation'!$D$6</xm:f>
            <x14:dxf>
              <font>
                <color theme="0" tint="-0.499984740745262"/>
              </font>
              <fill>
                <patternFill>
                  <bgColor theme="0" tint="-0.499984740745262"/>
                </patternFill>
              </fill>
            </x14:dxf>
          </x14:cfRule>
          <xm:sqref>T234:T236 V234:Y236 C238:Z239</xm:sqref>
        </x14:conditionalFormatting>
        <x14:conditionalFormatting xmlns:xm="http://schemas.microsoft.com/office/excel/2006/main">
          <x14:cfRule type="expression" priority="338" id="{D0DB639C-9836-476F-9AEF-2F9F71D3D513}">
            <xm:f>'2 - Project Admin'!$E$7='Data validation'!$D$6</xm:f>
            <x14:dxf>
              <font>
                <color theme="0" tint="-0.499984740745262"/>
              </font>
              <fill>
                <patternFill>
                  <bgColor theme="0" tint="-0.499984740745262"/>
                </patternFill>
              </fill>
            </x14:dxf>
          </x14:cfRule>
          <xm:sqref>T262:T264 V262:Y264 C266:Z267</xm:sqref>
        </x14:conditionalFormatting>
        <x14:conditionalFormatting xmlns:xm="http://schemas.microsoft.com/office/excel/2006/main">
          <x14:cfRule type="expression" priority="312" id="{6BC637E2-7636-43C0-83BA-9B3ACDE28CD2}">
            <xm:f>'2 - Project Admin'!$E$7='Data validation'!$D$6</xm:f>
            <x14:dxf>
              <font>
                <color theme="0" tint="-0.499984740745262"/>
              </font>
              <fill>
                <patternFill>
                  <bgColor theme="0" tint="-0.499984740745262"/>
                </patternFill>
              </fill>
            </x14:dxf>
          </x14:cfRule>
          <xm:sqref>T290:T292 V290:Y292 C294:Z295</xm:sqref>
        </x14:conditionalFormatting>
        <x14:conditionalFormatting xmlns:xm="http://schemas.microsoft.com/office/excel/2006/main">
          <x14:cfRule type="expression" priority="286" id="{A565DBE7-6D46-4EC4-BB12-2C8A499D9992}">
            <xm:f>'2 - Project Admin'!$E$7='Data validation'!$D$6</xm:f>
            <x14:dxf>
              <font>
                <color theme="0" tint="-0.499984740745262"/>
              </font>
              <fill>
                <patternFill>
                  <bgColor theme="0" tint="-0.499984740745262"/>
                </patternFill>
              </fill>
            </x14:dxf>
          </x14:cfRule>
          <xm:sqref>T318:T320 V318:Y320 C322:Z323</xm:sqref>
        </x14:conditionalFormatting>
        <x14:conditionalFormatting xmlns:xm="http://schemas.microsoft.com/office/excel/2006/main">
          <x14:cfRule type="expression" priority="260" id="{9CA586A1-528C-41B6-9D24-B09F939F56AB}">
            <xm:f>'2 - Project Admin'!$E$7='Data validation'!$D$6</xm:f>
            <x14:dxf>
              <font>
                <color theme="0" tint="-0.499984740745262"/>
              </font>
              <fill>
                <patternFill>
                  <bgColor theme="0" tint="-0.499984740745262"/>
                </patternFill>
              </fill>
            </x14:dxf>
          </x14:cfRule>
          <xm:sqref>T346:T348 V346:Y348 C350:Z351</xm:sqref>
        </x14:conditionalFormatting>
        <x14:conditionalFormatting xmlns:xm="http://schemas.microsoft.com/office/excel/2006/main">
          <x14:cfRule type="expression" priority="234" id="{097EA59F-7C80-48E1-AB9F-5D1C73A9AEB7}">
            <xm:f>'2 - Project Admin'!$E$7='Data validation'!$D$6</xm:f>
            <x14:dxf>
              <font>
                <color theme="0" tint="-0.499984740745262"/>
              </font>
              <fill>
                <patternFill>
                  <bgColor theme="0" tint="-0.499984740745262"/>
                </patternFill>
              </fill>
            </x14:dxf>
          </x14:cfRule>
          <xm:sqref>T374:T376 V374:Y376 C378:Z379</xm:sqref>
        </x14:conditionalFormatting>
        <x14:conditionalFormatting xmlns:xm="http://schemas.microsoft.com/office/excel/2006/main">
          <x14:cfRule type="expression" priority="208" id="{10C6976D-E095-4290-84C7-F15B4704684A}">
            <xm:f>'2 - Project Admin'!$E$7='Data validation'!$D$6</xm:f>
            <x14:dxf>
              <font>
                <color theme="0" tint="-0.499984740745262"/>
              </font>
              <fill>
                <patternFill>
                  <bgColor theme="0" tint="-0.499984740745262"/>
                </patternFill>
              </fill>
            </x14:dxf>
          </x14:cfRule>
          <xm:sqref>T402:T404 V402:Y404 C406:Z407</xm:sqref>
        </x14:conditionalFormatting>
        <x14:conditionalFormatting xmlns:xm="http://schemas.microsoft.com/office/excel/2006/main">
          <x14:cfRule type="expression" priority="182" id="{8379985E-1CB1-4D30-B766-72F540EE0BE6}">
            <xm:f>'2 - Project Admin'!$E$7='Data validation'!$D$6</xm:f>
            <x14:dxf>
              <font>
                <color theme="0" tint="-0.499984740745262"/>
              </font>
              <fill>
                <patternFill>
                  <bgColor theme="0" tint="-0.499984740745262"/>
                </patternFill>
              </fill>
            </x14:dxf>
          </x14:cfRule>
          <xm:sqref>T430:T432 V430:Y432 C434:Z435</xm:sqref>
        </x14:conditionalFormatting>
        <x14:conditionalFormatting xmlns:xm="http://schemas.microsoft.com/office/excel/2006/main">
          <x14:cfRule type="expression" priority="156" id="{C05EC6A0-6E79-4185-AC77-C486AA0087CF}">
            <xm:f>'2 - Project Admin'!$E$7='Data validation'!$D$6</xm:f>
            <x14:dxf>
              <font>
                <color theme="0" tint="-0.499984740745262"/>
              </font>
              <fill>
                <patternFill>
                  <bgColor theme="0" tint="-0.499984740745262"/>
                </patternFill>
              </fill>
            </x14:dxf>
          </x14:cfRule>
          <xm:sqref>T458:T460 V458:Y460 C462:Z463</xm:sqref>
        </x14:conditionalFormatting>
        <x14:conditionalFormatting xmlns:xm="http://schemas.microsoft.com/office/excel/2006/main">
          <x14:cfRule type="expression" priority="130" id="{A435E200-F870-4889-B70B-2E29D569B115}">
            <xm:f>'2 - Project Admin'!$E$7='Data validation'!$D$6</xm:f>
            <x14:dxf>
              <font>
                <color theme="0" tint="-0.499984740745262"/>
              </font>
              <fill>
                <patternFill>
                  <bgColor theme="0" tint="-0.499984740745262"/>
                </patternFill>
              </fill>
            </x14:dxf>
          </x14:cfRule>
          <xm:sqref>T486:T488 V486:Y488 C490:Z491</xm:sqref>
        </x14:conditionalFormatting>
        <x14:conditionalFormatting xmlns:xm="http://schemas.microsoft.com/office/excel/2006/main">
          <x14:cfRule type="expression" priority="104" id="{8279FB06-14A8-4C8B-89CB-67B3F7139DDC}">
            <xm:f>'2 - Project Admin'!$E$7='Data validation'!$D$6</xm:f>
            <x14:dxf>
              <font>
                <color theme="0" tint="-0.499984740745262"/>
              </font>
              <fill>
                <patternFill>
                  <bgColor theme="0" tint="-0.499984740745262"/>
                </patternFill>
              </fill>
            </x14:dxf>
          </x14:cfRule>
          <xm:sqref>T514:T516 V514:Y516 C518:Z519</xm:sqref>
        </x14:conditionalFormatting>
        <x14:conditionalFormatting xmlns:xm="http://schemas.microsoft.com/office/excel/2006/main">
          <x14:cfRule type="expression" priority="78" id="{2C5E1907-5CC3-4876-9B49-ED9096E8A477}">
            <xm:f>'2 - Project Admin'!$E$7='Data validation'!$D$6</xm:f>
            <x14:dxf>
              <font>
                <color theme="0" tint="-0.499984740745262"/>
              </font>
              <fill>
                <patternFill>
                  <bgColor theme="0" tint="-0.499984740745262"/>
                </patternFill>
              </fill>
            </x14:dxf>
          </x14:cfRule>
          <xm:sqref>T542:T544 V542:Y544 C546:Z547</xm:sqref>
        </x14:conditionalFormatting>
        <x14:conditionalFormatting xmlns:xm="http://schemas.microsoft.com/office/excel/2006/main">
          <x14:cfRule type="expression" priority="52" id="{E24130AC-D5C8-47EC-9B75-C5EAAA7EB244}">
            <xm:f>'2 - Project Admin'!$E$7='Data validation'!$D$6</xm:f>
            <x14:dxf>
              <font>
                <color theme="0" tint="-0.499984740745262"/>
              </font>
              <fill>
                <patternFill>
                  <bgColor theme="0" tint="-0.499984740745262"/>
                </patternFill>
              </fill>
            </x14:dxf>
          </x14:cfRule>
          <xm:sqref>T570:T572 V570:Y572 C574:Z575</xm:sqref>
        </x14:conditionalFormatting>
        <x14:conditionalFormatting xmlns:xm="http://schemas.microsoft.com/office/excel/2006/main">
          <x14:cfRule type="expression" priority="546" id="{427D0059-CB3F-4741-AB32-6700DE6A957D}">
            <xm:f>'2 - Project Admin'!$E$7='Data validation'!$D$6</xm:f>
            <x14:dxf>
              <font>
                <color theme="0" tint="-0.499984740745262"/>
              </font>
              <fill>
                <patternFill>
                  <bgColor theme="0" tint="-0.499984740745262"/>
                </patternFill>
              </fill>
            </x14:dxf>
          </x14:cfRule>
          <xm:sqref>V38:Y40 C42:Z43</xm:sqref>
        </x14:conditionalFormatting>
      </x14:conditionalFormattings>
    </ext>
    <ext xmlns:x14="http://schemas.microsoft.com/office/spreadsheetml/2009/9/main" uri="{CCE6A557-97BC-4b89-ADB6-D9C93CAAB3DF}">
      <x14:dataValidations xmlns:xm="http://schemas.microsoft.com/office/excel/2006/main" count="2">
        <x14:dataValidation type="list" allowBlank="1" showInputMessage="1" showErrorMessage="1" xr:uid="{377482B9-AA18-4C98-ACBC-B12C16EF12BC}">
          <x14:formula1>
            <xm:f>'Data validation'!$B$4:$B$6</xm:f>
          </x14:formula1>
          <xm:sqref>E9 E15:L15 E17:F17 I17:L17</xm:sqref>
        </x14:dataValidation>
        <x14:dataValidation type="list" allowBlank="1" showInputMessage="1" showErrorMessage="1" xr:uid="{62859CB7-FFFB-4EF8-B302-1E3404C62F88}">
          <x14:formula1>
            <xm:f>'Data validation'!$S$4:$S$7</xm:f>
          </x14:formula1>
          <xm:sqref>E19:F19 I19:L19</xm:sqref>
        </x14:dataValidation>
      </x14:dataValidation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60C3A97-10C1-482E-869A-0041B247C56C}">
  <sheetPr codeName="Sheet2">
    <tabColor theme="9"/>
  </sheetPr>
  <dimension ref="B1:K35"/>
  <sheetViews>
    <sheetView showGridLines="0" topLeftCell="E5" zoomScale="80" zoomScaleNormal="80" workbookViewId="0">
      <selection activeCell="J19" sqref="J19"/>
    </sheetView>
  </sheetViews>
  <sheetFormatPr defaultRowHeight="14.5" x14ac:dyDescent="0.35"/>
  <cols>
    <col min="1" max="1" width="3" customWidth="1"/>
    <col min="2" max="2" width="4" customWidth="1"/>
    <col min="3" max="3" width="11.54296875" customWidth="1"/>
    <col min="4" max="4" width="70.453125" customWidth="1"/>
    <col min="5" max="9" width="25.1796875" customWidth="1"/>
    <col min="10" max="10" width="62.1796875" customWidth="1"/>
    <col min="11" max="11" width="17.54296875" customWidth="1"/>
  </cols>
  <sheetData>
    <row r="1" spans="2:11" ht="15" thickBot="1" x14ac:dyDescent="0.4"/>
    <row r="2" spans="2:11" ht="20.25" customHeight="1" thickBot="1" x14ac:dyDescent="0.4">
      <c r="C2" s="756" t="s">
        <v>194</v>
      </c>
      <c r="D2" s="757"/>
      <c r="E2" s="757"/>
      <c r="F2" s="757"/>
      <c r="G2" s="757"/>
      <c r="H2" s="757"/>
      <c r="I2" s="757"/>
      <c r="J2" s="173">
        <f>SUM(B7:B8, B13:B32)</f>
        <v>2</v>
      </c>
      <c r="K2" s="521"/>
    </row>
    <row r="3" spans="2:11" ht="120" customHeight="1" thickBot="1" x14ac:dyDescent="0.4">
      <c r="C3" s="758" t="s">
        <v>195</v>
      </c>
      <c r="D3" s="759"/>
      <c r="E3" s="759"/>
      <c r="F3" s="759"/>
      <c r="G3" s="759"/>
      <c r="H3" s="759"/>
      <c r="I3" s="759"/>
      <c r="J3" s="760"/>
      <c r="K3" s="170"/>
    </row>
    <row r="4" spans="2:11" x14ac:dyDescent="0.35">
      <c r="C4" s="9"/>
      <c r="D4" s="9"/>
      <c r="E4" s="9"/>
      <c r="F4" s="9"/>
      <c r="I4" s="172"/>
      <c r="J4" s="172"/>
      <c r="K4" s="172"/>
    </row>
    <row r="5" spans="2:11" ht="18" customHeight="1" x14ac:dyDescent="0.35">
      <c r="C5" s="615" t="s">
        <v>196</v>
      </c>
      <c r="D5" s="615"/>
      <c r="E5" s="615"/>
      <c r="F5" s="615"/>
      <c r="G5" s="615"/>
      <c r="H5" s="615"/>
      <c r="I5" s="615"/>
      <c r="J5" s="615"/>
    </row>
    <row r="6" spans="2:11" x14ac:dyDescent="0.35">
      <c r="C6" s="9"/>
      <c r="D6" s="9"/>
      <c r="E6" s="9"/>
      <c r="F6" s="9"/>
      <c r="I6" s="172"/>
      <c r="J6" s="172"/>
      <c r="K6" s="172"/>
    </row>
    <row r="7" spans="2:11" ht="15.5" x14ac:dyDescent="0.35">
      <c r="B7" s="59">
        <f>IF(F7='Data validation'!$B$5,0,1)</f>
        <v>1</v>
      </c>
      <c r="C7" s="761" t="s">
        <v>197</v>
      </c>
      <c r="D7" s="761"/>
      <c r="E7" s="761"/>
      <c r="F7" s="529" t="s">
        <v>18</v>
      </c>
      <c r="I7" s="172"/>
      <c r="J7" s="172"/>
      <c r="K7" s="172"/>
    </row>
    <row r="8" spans="2:11" ht="15.5" x14ac:dyDescent="0.35">
      <c r="B8" s="59">
        <f>IF(F8='Data validation'!$B$5,0,1)</f>
        <v>1</v>
      </c>
      <c r="C8" s="761" t="s">
        <v>198</v>
      </c>
      <c r="D8" s="761"/>
      <c r="E8" s="761"/>
      <c r="F8" s="529" t="s">
        <v>18</v>
      </c>
      <c r="I8" s="172"/>
      <c r="J8" s="172"/>
      <c r="K8" s="172"/>
    </row>
    <row r="9" spans="2:11" x14ac:dyDescent="0.35">
      <c r="C9" s="9"/>
      <c r="D9" s="9"/>
      <c r="E9" s="9"/>
      <c r="F9" s="9"/>
      <c r="I9" s="172"/>
      <c r="J9" s="172"/>
      <c r="K9" s="172"/>
    </row>
    <row r="10" spans="2:11" ht="18" customHeight="1" x14ac:dyDescent="0.35">
      <c r="C10" s="615" t="s">
        <v>199</v>
      </c>
      <c r="D10" s="615"/>
      <c r="E10" s="615"/>
      <c r="F10" s="615"/>
      <c r="G10" s="615"/>
      <c r="H10" s="615"/>
      <c r="I10" s="615"/>
      <c r="J10" s="615"/>
    </row>
    <row r="11" spans="2:11" ht="16" thickBot="1" x14ac:dyDescent="0.4">
      <c r="B11" s="59"/>
      <c r="C11" s="124"/>
      <c r="D11" s="125"/>
      <c r="E11" s="125"/>
      <c r="F11" s="88"/>
    </row>
    <row r="12" spans="2:11" ht="46.5" x14ac:dyDescent="0.35">
      <c r="C12" s="213"/>
      <c r="D12" s="508" t="s">
        <v>200</v>
      </c>
      <c r="E12" s="508" t="s">
        <v>201</v>
      </c>
      <c r="F12" s="508" t="s">
        <v>202</v>
      </c>
      <c r="G12" s="508" t="s">
        <v>203</v>
      </c>
      <c r="H12" s="508" t="s">
        <v>204</v>
      </c>
      <c r="I12" s="508" t="s">
        <v>205</v>
      </c>
      <c r="J12" s="509" t="s">
        <v>206</v>
      </c>
    </row>
    <row r="13" spans="2:11" ht="18" customHeight="1" x14ac:dyDescent="0.35">
      <c r="B13" s="59">
        <f>IF(D13="","",IF(AND(ISNUMBER(MATCH("Private Funding",'4a - Funding Profiles'!$D$50:$D$54,0)),COUNTBLANK(G13:H13)&gt;0),1,0))</f>
        <v>0</v>
      </c>
      <c r="C13" s="754" t="s">
        <v>15</v>
      </c>
      <c r="D13" s="211" t="str">
        <f>IF(ISBLANK('2 - Project Admin'!E27),"n/a",'2 - Project Admin'!E27)</f>
        <v>Scala Theatre &amp; Corn Exchange</v>
      </c>
      <c r="E13" s="518">
        <f>('4a - Funding Profiles'!Z45+'4a - Funding Profiles'!Z55)</f>
        <v>8896</v>
      </c>
      <c r="F13" s="518">
        <f>'4a - Funding Profiles'!Z45</f>
        <v>8896</v>
      </c>
      <c r="G13" s="510">
        <v>45</v>
      </c>
      <c r="H13" s="510">
        <v>44</v>
      </c>
      <c r="I13" s="514">
        <f>G13-H13</f>
        <v>1</v>
      </c>
      <c r="J13" s="511" t="s">
        <v>6114</v>
      </c>
    </row>
    <row r="14" spans="2:11" ht="15.5" x14ac:dyDescent="0.35">
      <c r="B14" s="59">
        <f>IF(D14="","",IF(AND(ISNUMBER(MATCH("Private Funding",'4a - Funding Profiles'!$D$78:$D$82,0)),COUNTBLANK(G14:H14)&gt;0),1,0))</f>
        <v>0</v>
      </c>
      <c r="C14" s="754"/>
      <c r="D14" s="211" t="str">
        <f>IF(ISBLANK('2 - Project Admin'!E28),"n/a",'2 - Project Admin'!E28)</f>
        <v>8 Angel Street</v>
      </c>
      <c r="E14" s="518">
        <f>('4a - Funding Profiles'!Z73+'4a - Funding Profiles'!Z83)</f>
        <v>7785</v>
      </c>
      <c r="F14" s="518">
        <f>'4a - Funding Profiles'!Z73</f>
        <v>7785</v>
      </c>
      <c r="G14" s="510">
        <v>33</v>
      </c>
      <c r="H14" s="510">
        <v>-22</v>
      </c>
      <c r="I14" s="514">
        <f t="shared" ref="I14:I33" si="0">G14-H14</f>
        <v>55</v>
      </c>
      <c r="J14" s="511"/>
    </row>
    <row r="15" spans="2:11" ht="15.5" x14ac:dyDescent="0.35">
      <c r="B15" s="59">
        <f>IF(D15="","",IF(AND(ISNUMBER(MATCH("Private Funding",'4a - Funding Profiles'!$D$106:$D$110,0)),COUNTBLANK(G15:H15)&gt;0),1,0))</f>
        <v>0</v>
      </c>
      <c r="C15" s="754"/>
      <c r="D15" s="211" t="str">
        <f>IF(ISBLANK('2 - Project Admin'!E29),"n/a",'2 - Project Admin'!E29)</f>
        <v>Vacant Premises Scheme</v>
      </c>
      <c r="E15" s="518">
        <f>('4a - Funding Profiles'!Z101+'4a - Funding Profiles'!Z111)</f>
        <v>6674</v>
      </c>
      <c r="F15" s="518">
        <f>'4a - Funding Profiles'!Z101</f>
        <v>6674</v>
      </c>
      <c r="G15" s="510"/>
      <c r="H15" s="510"/>
      <c r="I15" s="514">
        <f t="shared" si="0"/>
        <v>0</v>
      </c>
      <c r="J15" s="511"/>
    </row>
    <row r="16" spans="2:11" ht="15.5" x14ac:dyDescent="0.35">
      <c r="B16" s="59">
        <f>IF(D16="","",IF(AND(ISNUMBER(MATCH("Private Funding",'4a - Funding Profiles'!$D$134:$D$138,0)),COUNTBLANK(G16:H16)&gt;0),1,0))</f>
        <v>0</v>
      </c>
      <c r="C16" s="754"/>
      <c r="D16" s="211" t="str">
        <f>IF(ISBLANK('2 - Project Admin'!E30),"n/a",'2 - Project Admin'!E30)</f>
        <v>Angel Place</v>
      </c>
      <c r="E16" s="518">
        <f>('4a - Funding Profiles'!Z129+'4a - Funding Profiles'!Z139)</f>
        <v>5563</v>
      </c>
      <c r="F16" s="518">
        <f>'4a - Funding Profiles'!Z129</f>
        <v>5563</v>
      </c>
      <c r="G16" s="510"/>
      <c r="H16" s="510"/>
      <c r="I16" s="514">
        <f t="shared" si="0"/>
        <v>0</v>
      </c>
      <c r="J16" s="511"/>
    </row>
    <row r="17" spans="2:10" ht="15.5" x14ac:dyDescent="0.35">
      <c r="B17" s="59">
        <f>IF(D17="","",IF(AND(ISNUMBER(MATCH("Private Funding",'4a - Funding Profiles'!$D$162:$D$166,0)),COUNTBLANK(G17:H17)&gt;0),1,0))</f>
        <v>0</v>
      </c>
      <c r="C17" s="754"/>
      <c r="D17" s="211" t="str">
        <f>IF(ISBLANK('2 - Project Admin'!E31),"n/a",'2 - Project Admin'!E31)</f>
        <v xml:space="preserve">Public Realm </v>
      </c>
      <c r="E17" s="518">
        <f>('4a - Funding Profiles'!Z157+'4a - Funding Profiles'!Z167)</f>
        <v>4452</v>
      </c>
      <c r="F17" s="518">
        <f>'4a - Funding Profiles'!Z157</f>
        <v>4452</v>
      </c>
      <c r="G17" s="510"/>
      <c r="H17" s="510"/>
      <c r="I17" s="514">
        <f t="shared" si="0"/>
        <v>0</v>
      </c>
      <c r="J17" s="511"/>
    </row>
    <row r="18" spans="2:10" ht="15.5" x14ac:dyDescent="0.35">
      <c r="B18" s="59" t="str">
        <f>IF(D18="","",IF(AND(ISNUMBER(MATCH("Private Funding",'4a - Funding Profiles'!$D$190:$D$194,0)),COUNTBLANK(G18:H18)&gt;0),1,0))</f>
        <v/>
      </c>
      <c r="C18" s="754"/>
      <c r="D18" s="211" t="str">
        <f>IF(ISBLANK('2 - Project Admin'!E32),"n/a",'2 - Project Admin'!E32)</f>
        <v/>
      </c>
      <c r="E18" s="518">
        <f>('4a - Funding Profiles'!Z185+'4a - Funding Profiles'!Z195)</f>
        <v>0</v>
      </c>
      <c r="F18" s="518">
        <f>'4a - Funding Profiles'!Z185</f>
        <v>0</v>
      </c>
      <c r="G18" s="510"/>
      <c r="H18" s="510"/>
      <c r="I18" s="514">
        <f t="shared" si="0"/>
        <v>0</v>
      </c>
      <c r="J18" s="511"/>
    </row>
    <row r="19" spans="2:10" ht="15.5" x14ac:dyDescent="0.35">
      <c r="B19" s="59" t="str">
        <f>IF(D19="","",IF(AND(ISNUMBER(MATCH("Private Funding",'4a - Funding Profiles'!$D$218:$D$222,0)),COUNTBLANK(G19:H19)&gt;0),1,0))</f>
        <v/>
      </c>
      <c r="C19" s="754"/>
      <c r="D19" s="211" t="str">
        <f>IF(ISBLANK('2 - Project Admin'!E33),"n/a",'2 - Project Admin'!E33)</f>
        <v/>
      </c>
      <c r="E19" s="518">
        <f>('4a - Funding Profiles'!Z213+'4a - Funding Profiles'!Z223)</f>
        <v>0</v>
      </c>
      <c r="F19" s="518">
        <f>'4a - Funding Profiles'!Z213</f>
        <v>0</v>
      </c>
      <c r="G19" s="510"/>
      <c r="H19" s="510"/>
      <c r="I19" s="514">
        <f t="shared" si="0"/>
        <v>0</v>
      </c>
      <c r="J19" s="511"/>
    </row>
    <row r="20" spans="2:10" ht="15.5" x14ac:dyDescent="0.35">
      <c r="B20" s="59" t="str">
        <f>IF(D20="","",IF(AND(ISNUMBER(MATCH("Private Funding",'4a - Funding Profiles'!$D$246:$D$250,0)),COUNTBLANK(G20:H20)&gt;0),1,0))</f>
        <v/>
      </c>
      <c r="C20" s="754"/>
      <c r="D20" s="211" t="str">
        <f>IF(ISBLANK('2 - Project Admin'!E34),"n/a",'2 - Project Admin'!E34)</f>
        <v/>
      </c>
      <c r="E20" s="518">
        <f>('4a - Funding Profiles'!Z241+'4a - Funding Profiles'!Z251)</f>
        <v>0</v>
      </c>
      <c r="F20" s="518">
        <f>'4a - Funding Profiles'!Z241</f>
        <v>0</v>
      </c>
      <c r="G20" s="510"/>
      <c r="H20" s="510"/>
      <c r="I20" s="514">
        <f t="shared" si="0"/>
        <v>0</v>
      </c>
      <c r="J20" s="511"/>
    </row>
    <row r="21" spans="2:10" ht="15.5" x14ac:dyDescent="0.35">
      <c r="B21" s="59" t="str">
        <f>IF(D21="","",IF(AND(ISNUMBER(MATCH("Private Funding",'4a - Funding Profiles'!$D$274:$D$278,0)),COUNTBLANK(G21:H21)&gt;0),1,0))</f>
        <v/>
      </c>
      <c r="C21" s="754"/>
      <c r="D21" s="211" t="str">
        <f>IF(ISBLANK('2 - Project Admin'!E35),"n/a",'2 - Project Admin'!E35)</f>
        <v/>
      </c>
      <c r="E21" s="518">
        <f>('4a - Funding Profiles'!Z269+'4a - Funding Profiles'!Z279)</f>
        <v>0</v>
      </c>
      <c r="F21" s="518">
        <f>'4a - Funding Profiles'!Z269</f>
        <v>0</v>
      </c>
      <c r="G21" s="510"/>
      <c r="H21" s="510"/>
      <c r="I21" s="514">
        <f t="shared" si="0"/>
        <v>0</v>
      </c>
      <c r="J21" s="511"/>
    </row>
    <row r="22" spans="2:10" ht="15.5" x14ac:dyDescent="0.35">
      <c r="B22" s="59" t="str">
        <f>IF(D22="","",IF(AND(ISNUMBER(MATCH("Private Funding",'4a - Funding Profiles'!$D$302:$D$306,0)),COUNTBLANK(G22:H22)&gt;0),1,0))</f>
        <v/>
      </c>
      <c r="C22" s="754"/>
      <c r="D22" s="211" t="str">
        <f>IF(ISBLANK('2 - Project Admin'!E36),"n/a",'2 - Project Admin'!E36)</f>
        <v/>
      </c>
      <c r="E22" s="518">
        <f>('4a - Funding Profiles'!Z297+'4a - Funding Profiles'!Z307)</f>
        <v>0</v>
      </c>
      <c r="F22" s="518">
        <f>'4a - Funding Profiles'!Z297</f>
        <v>0</v>
      </c>
      <c r="G22" s="510"/>
      <c r="H22" s="510"/>
      <c r="I22" s="514">
        <f t="shared" si="0"/>
        <v>0</v>
      </c>
      <c r="J22" s="511"/>
    </row>
    <row r="23" spans="2:10" ht="15.5" x14ac:dyDescent="0.35">
      <c r="B23" s="59" t="str">
        <f>IF(D23="","",IF(AND(ISNUMBER(MATCH("Private Funding",'4a - Funding Profiles'!$D$330:$D$334,0)),COUNTBLANK(G23:H23)&gt;0),1,0))</f>
        <v/>
      </c>
      <c r="C23" s="754"/>
      <c r="D23" s="211" t="str">
        <f>IF(ISBLANK('2 - Project Admin'!E37),"n/a",'2 - Project Admin'!E37)</f>
        <v/>
      </c>
      <c r="E23" s="518">
        <f>('4a - Funding Profiles'!Z325+'4a - Funding Profiles'!Z335)</f>
        <v>0</v>
      </c>
      <c r="F23" s="518">
        <f>'4a - Funding Profiles'!Z325</f>
        <v>0</v>
      </c>
      <c r="G23" s="510"/>
      <c r="H23" s="510"/>
      <c r="I23" s="514">
        <f t="shared" si="0"/>
        <v>0</v>
      </c>
      <c r="J23" s="511"/>
    </row>
    <row r="24" spans="2:10" ht="15.5" x14ac:dyDescent="0.35">
      <c r="B24" s="59" t="str">
        <f>IF(D24="","",IF(AND(ISNUMBER(MATCH("Private Funding",'4a - Funding Profiles'!$D$358:$D$362,0)),COUNTBLANK(G24:H24)&gt;0),1,0))</f>
        <v/>
      </c>
      <c r="C24" s="754"/>
      <c r="D24" s="211" t="str">
        <f>IF(ISBLANK('2 - Project Admin'!E38),"n/a",'2 - Project Admin'!E38)</f>
        <v/>
      </c>
      <c r="E24" s="518">
        <f>('4a - Funding Profiles'!Z353+'4a - Funding Profiles'!Z363)</f>
        <v>0</v>
      </c>
      <c r="F24" s="518">
        <f>'4a - Funding Profiles'!Z353</f>
        <v>0</v>
      </c>
      <c r="G24" s="510"/>
      <c r="H24" s="510"/>
      <c r="I24" s="514">
        <f t="shared" si="0"/>
        <v>0</v>
      </c>
      <c r="J24" s="511"/>
    </row>
    <row r="25" spans="2:10" ht="15.5" x14ac:dyDescent="0.35">
      <c r="B25" s="59" t="str">
        <f>IF(D25="","",IF(AND(ISNUMBER(MATCH("Private Funding",'4a - Funding Profiles'!$D$386:$D$390,0)),COUNTBLANK(G25:H25)&gt;0),1,0))</f>
        <v/>
      </c>
      <c r="C25" s="754"/>
      <c r="D25" s="211" t="str">
        <f>IF(ISBLANK('2 - Project Admin'!E39),"n/a",'2 - Project Admin'!E39)</f>
        <v/>
      </c>
      <c r="E25" s="518">
        <f>('4a - Funding Profiles'!Z381+'4a - Funding Profiles'!Z391)</f>
        <v>0</v>
      </c>
      <c r="F25" s="518">
        <f>'4a - Funding Profiles'!Z381</f>
        <v>0</v>
      </c>
      <c r="G25" s="510"/>
      <c r="H25" s="510"/>
      <c r="I25" s="514">
        <f t="shared" si="0"/>
        <v>0</v>
      </c>
      <c r="J25" s="511"/>
    </row>
    <row r="26" spans="2:10" ht="15.5" x14ac:dyDescent="0.35">
      <c r="B26" s="59" t="str">
        <f>IF(D26="","",IF(AND(ISNUMBER(MATCH("Private Funding",'4a - Funding Profiles'!$D$414:$D$418,0)),COUNTBLANK(G26:H26)&gt;0),1,0))</f>
        <v/>
      </c>
      <c r="C26" s="754"/>
      <c r="D26" s="211" t="str">
        <f>IF(ISBLANK('2 - Project Admin'!E40),"n/a",'2 - Project Admin'!E40)</f>
        <v/>
      </c>
      <c r="E26" s="518">
        <f>('4a - Funding Profiles'!Z409+'4a - Funding Profiles'!Z419)</f>
        <v>0</v>
      </c>
      <c r="F26" s="518">
        <f>'4a - Funding Profiles'!Z409</f>
        <v>0</v>
      </c>
      <c r="G26" s="510"/>
      <c r="H26" s="510"/>
      <c r="I26" s="514">
        <f t="shared" si="0"/>
        <v>0</v>
      </c>
      <c r="J26" s="511"/>
    </row>
    <row r="27" spans="2:10" ht="15.5" x14ac:dyDescent="0.35">
      <c r="B27" s="59" t="str">
        <f>IF(D27="","",IF(AND(ISNUMBER(MATCH("Private Funding",'4a - Funding Profiles'!$D$442:$D$446,0)),COUNTBLANK(G27:H27)&gt;0),1,0))</f>
        <v/>
      </c>
      <c r="C27" s="754"/>
      <c r="D27" s="211" t="str">
        <f>IF(ISBLANK('2 - Project Admin'!E41),"n/a",'2 - Project Admin'!E41)</f>
        <v/>
      </c>
      <c r="E27" s="518">
        <f>('4a - Funding Profiles'!Z437+'4a - Funding Profiles'!Z447)</f>
        <v>0</v>
      </c>
      <c r="F27" s="518">
        <f>'4a - Funding Profiles'!Z437</f>
        <v>0</v>
      </c>
      <c r="G27" s="510"/>
      <c r="H27" s="510"/>
      <c r="I27" s="514">
        <f t="shared" si="0"/>
        <v>0</v>
      </c>
      <c r="J27" s="511"/>
    </row>
    <row r="28" spans="2:10" ht="15.5" x14ac:dyDescent="0.35">
      <c r="B28" s="59" t="str">
        <f>IF(D28="","",IF(AND(ISNUMBER(MATCH("Private Funding",'4a - Funding Profiles'!$D$470:$D$474,0)),COUNTBLANK(G28:H28)&gt;0),1,0))</f>
        <v/>
      </c>
      <c r="C28" s="754"/>
      <c r="D28" s="211" t="str">
        <f>IF(ISBLANK('2 - Project Admin'!E42),"n/a",'2 - Project Admin'!E42)</f>
        <v/>
      </c>
      <c r="E28" s="518">
        <f>('4a - Funding Profiles'!Z465+'4a - Funding Profiles'!Z475)</f>
        <v>0</v>
      </c>
      <c r="F28" s="518">
        <f>'4a - Funding Profiles'!Z465</f>
        <v>0</v>
      </c>
      <c r="G28" s="510"/>
      <c r="H28" s="510"/>
      <c r="I28" s="514">
        <f t="shared" si="0"/>
        <v>0</v>
      </c>
      <c r="J28" s="511"/>
    </row>
    <row r="29" spans="2:10" ht="15.5" x14ac:dyDescent="0.35">
      <c r="B29" s="59" t="str">
        <f>IF(D29="","",IF(AND(ISNUMBER(MATCH("Private Funding",'4a - Funding Profiles'!$D$498:$D$502,0)),COUNTBLANK(G29:H29)&gt;0),1,0))</f>
        <v/>
      </c>
      <c r="C29" s="754"/>
      <c r="D29" s="211" t="str">
        <f>IF(ISBLANK('2 - Project Admin'!E43),"n/a",'2 - Project Admin'!E43)</f>
        <v/>
      </c>
      <c r="E29" s="518">
        <f>('4a - Funding Profiles'!Z493+'4a - Funding Profiles'!Z503)</f>
        <v>0</v>
      </c>
      <c r="F29" s="518">
        <f>'4a - Funding Profiles'!Z493</f>
        <v>0</v>
      </c>
      <c r="G29" s="510"/>
      <c r="H29" s="510"/>
      <c r="I29" s="514">
        <f t="shared" si="0"/>
        <v>0</v>
      </c>
      <c r="J29" s="511"/>
    </row>
    <row r="30" spans="2:10" ht="15.5" x14ac:dyDescent="0.35">
      <c r="B30" s="59" t="str">
        <f>IF(D30="","",IF(AND(ISNUMBER(MATCH("Private Funding",'4a - Funding Profiles'!$D$526:$D$530,0)),COUNTBLANK(G30:H30)&gt;0),1,0))</f>
        <v/>
      </c>
      <c r="C30" s="754"/>
      <c r="D30" s="211" t="str">
        <f>IF(ISBLANK('2 - Project Admin'!E44),"n/a",'2 - Project Admin'!E44)</f>
        <v/>
      </c>
      <c r="E30" s="518">
        <f>('4a - Funding Profiles'!Z521+'4a - Funding Profiles'!Z531)</f>
        <v>0</v>
      </c>
      <c r="F30" s="518">
        <f>'4a - Funding Profiles'!Z521</f>
        <v>0</v>
      </c>
      <c r="G30" s="510"/>
      <c r="H30" s="510"/>
      <c r="I30" s="514">
        <f t="shared" si="0"/>
        <v>0</v>
      </c>
      <c r="J30" s="511"/>
    </row>
    <row r="31" spans="2:10" ht="15.5" x14ac:dyDescent="0.35">
      <c r="B31" s="59" t="str">
        <f>IF(D31="","",IF(AND(ISNUMBER(MATCH("Private Funding",'4a - Funding Profiles'!$D$554:$D$558,0)),COUNTBLANK(G31:H31)&gt;0),1,0))</f>
        <v/>
      </c>
      <c r="C31" s="754"/>
      <c r="D31" s="211" t="str">
        <f>IF(ISBLANK('2 - Project Admin'!E45),"n/a",'2 - Project Admin'!E45)</f>
        <v/>
      </c>
      <c r="E31" s="518">
        <f>('4a - Funding Profiles'!Z549+'4a - Funding Profiles'!Z559)</f>
        <v>0</v>
      </c>
      <c r="F31" s="518">
        <f>'4a - Funding Profiles'!Z549</f>
        <v>0</v>
      </c>
      <c r="G31" s="510"/>
      <c r="H31" s="510"/>
      <c r="I31" s="514">
        <f t="shared" si="0"/>
        <v>0</v>
      </c>
      <c r="J31" s="511"/>
    </row>
    <row r="32" spans="2:10" ht="15.5" x14ac:dyDescent="0.35">
      <c r="B32" s="59" t="str">
        <f>IF(D32="","",IF(AND(ISNUMBER(MATCH("Private Funding",'4a - Funding Profiles'!$D$582:$D$586,0)),COUNTBLANK(G32:H32)&gt;0),1,0))</f>
        <v/>
      </c>
      <c r="C32" s="754"/>
      <c r="D32" s="211" t="str">
        <f>IF(ISBLANK('2 - Project Admin'!E45),"n/a",'2 - Project Admin'!E45)</f>
        <v/>
      </c>
      <c r="E32" s="518">
        <f>('4a - Funding Profiles'!Z577+'4a - Funding Profiles'!Z587)</f>
        <v>0</v>
      </c>
      <c r="F32" s="518">
        <f>'4a - Funding Profiles'!Z577</f>
        <v>0</v>
      </c>
      <c r="G32" s="510"/>
      <c r="H32" s="510"/>
      <c r="I32" s="514">
        <f t="shared" si="0"/>
        <v>0</v>
      </c>
      <c r="J32" s="511"/>
    </row>
    <row r="33" spans="2:10" ht="16" thickBot="1" x14ac:dyDescent="0.4">
      <c r="B33" s="59"/>
      <c r="C33" s="755"/>
      <c r="D33" s="513" t="s">
        <v>207</v>
      </c>
      <c r="E33" s="515">
        <f>SUM(E13:E32)</f>
        <v>33370</v>
      </c>
      <c r="F33" s="515">
        <f>SUM(F13:F32)</f>
        <v>33370</v>
      </c>
      <c r="G33" s="515">
        <f>SUM(G13:G32)</f>
        <v>78</v>
      </c>
      <c r="H33" s="515">
        <f>SUM(H13:H32)</f>
        <v>22</v>
      </c>
      <c r="I33" s="515">
        <f t="shared" si="0"/>
        <v>56</v>
      </c>
      <c r="J33" s="512"/>
    </row>
    <row r="34" spans="2:10" ht="15.5" x14ac:dyDescent="0.35">
      <c r="B34" s="59"/>
    </row>
    <row r="35" spans="2:10" x14ac:dyDescent="0.35">
      <c r="C35" s="243" t="s">
        <v>10</v>
      </c>
      <c r="D35" s="243" t="s">
        <v>10</v>
      </c>
      <c r="E35" s="243" t="s">
        <v>10</v>
      </c>
      <c r="F35" s="243" t="s">
        <v>10</v>
      </c>
      <c r="G35" s="243" t="s">
        <v>10</v>
      </c>
      <c r="H35" s="243" t="s">
        <v>10</v>
      </c>
      <c r="I35" s="243" t="s">
        <v>10</v>
      </c>
      <c r="J35" s="243" t="s">
        <v>10</v>
      </c>
    </row>
  </sheetData>
  <sheetProtection algorithmName="SHA-512" hashValue="AVj4kV8u5m2zD4Off0MXupJvs5RXSdPoqiljUgqT3U3SQvQvkSqjO05+9pQQEoCStx2cFVHm5uNkUMeaVWlE9A==" saltValue="RtotAKzSgohwoLlVbYZfxw==" spinCount="100000" sheet="1" objects="1" scenarios="1"/>
  <protectedRanges>
    <protectedRange sqref="J13:J33" name="Range3"/>
    <protectedRange sqref="G13:H32" name="Range2"/>
    <protectedRange sqref="F7:F8" name="Range1"/>
  </protectedRanges>
  <mergeCells count="7">
    <mergeCell ref="C13:C33"/>
    <mergeCell ref="C2:I2"/>
    <mergeCell ref="C3:J3"/>
    <mergeCell ref="C10:J10"/>
    <mergeCell ref="C5:J5"/>
    <mergeCell ref="C7:E7"/>
    <mergeCell ref="C8:E8"/>
  </mergeCells>
  <conditionalFormatting sqref="K3 I4:K4 I6:K9">
    <cfRule type="iconSet" priority="4264">
      <iconSet iconSet="3Symbols" showValue="0">
        <cfvo type="percent" val="0"/>
        <cfvo type="num" val="1"/>
        <cfvo type="num" val="2"/>
      </iconSet>
    </cfRule>
  </conditionalFormatting>
  <dataValidations count="1">
    <dataValidation allowBlank="1" showInputMessage="1" showErrorMessage="1" error="Please enter a valid date in the following format:_x000a_mmm-yy" sqref="H12:I12 E12:F12" xr:uid="{5290EE02-0E3B-4C93-B4B3-6F28815FFF95}"/>
  </dataValidation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2" id="{A5CD5061-5499-4A62-972C-6F1B3A8C387C}">
            <x14:iconSet showValue="0" custom="1">
              <x14:cfvo type="percent">
                <xm:f>0</xm:f>
              </x14:cfvo>
              <x14:cfvo type="num">
                <xm:f>0</xm:f>
              </x14:cfvo>
              <x14:cfvo type="num">
                <xm:f>1</xm:f>
              </x14:cfvo>
              <x14:cfIcon iconSet="3TrafficLights1" iconId="2"/>
              <x14:cfIcon iconSet="3TrafficLights1" iconId="2"/>
              <x14:cfIcon iconSet="3Signs" iconId="0"/>
            </x14:iconSet>
          </x14:cfRule>
          <xm:sqref>B7</xm:sqref>
        </x14:conditionalFormatting>
        <x14:conditionalFormatting xmlns:xm="http://schemas.microsoft.com/office/excel/2006/main">
          <x14:cfRule type="iconSet" priority="1" id="{E3988DE0-8482-4C38-9E71-EF7F6079DAF6}">
            <x14:iconSet showValue="0" custom="1">
              <x14:cfvo type="percent">
                <xm:f>0</xm:f>
              </x14:cfvo>
              <x14:cfvo type="num">
                <xm:f>0</xm:f>
              </x14:cfvo>
              <x14:cfvo type="num">
                <xm:f>1</xm:f>
              </x14:cfvo>
              <x14:cfIcon iconSet="3TrafficLights1" iconId="2"/>
              <x14:cfIcon iconSet="3TrafficLights1" iconId="2"/>
              <x14:cfIcon iconSet="3Signs" iconId="0"/>
            </x14:iconSet>
          </x14:cfRule>
          <xm:sqref>B8</xm:sqref>
        </x14:conditionalFormatting>
        <x14:conditionalFormatting xmlns:xm="http://schemas.microsoft.com/office/excel/2006/main">
          <x14:cfRule type="iconSet" priority="4256" id="{3002560B-B068-43F2-AEE8-1AD8F0E8D2D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 id="{36A80E0D-8D65-42B6-A3DC-E4D269F035B2}">
            <x14:iconSet showValue="0" custom="1">
              <x14:cfvo type="percent">
                <xm:f>0</xm:f>
              </x14:cfvo>
              <x14:cfvo type="num">
                <xm:f>0</xm:f>
              </x14:cfvo>
              <x14:cfvo type="num">
                <xm:f>1</xm:f>
              </x14:cfvo>
              <x14:cfIcon iconSet="3TrafficLights1" iconId="2"/>
              <x14:cfIcon iconSet="3TrafficLights1" iconId="2"/>
              <x14:cfIcon iconSet="3Signs" iconId="0"/>
            </x14:iconSet>
          </x14:cfRule>
          <xm:sqref>B13:B32</xm:sqref>
        </x14:conditionalFormatting>
        <x14:conditionalFormatting xmlns:xm="http://schemas.microsoft.com/office/excel/2006/main">
          <x14:cfRule type="iconSet" priority="16" id="{0436B1A8-CC18-4EF3-8579-A878158EB28D}">
            <x14:iconSet showValue="0" custom="1">
              <x14:cfvo type="percent">
                <xm:f>0</xm:f>
              </x14:cfvo>
              <x14:cfvo type="num">
                <xm:f>0</xm:f>
              </x14:cfvo>
              <x14:cfvo type="num">
                <xm:f>1</xm:f>
              </x14:cfvo>
              <x14:cfIcon iconSet="3TrafficLights1" iconId="2"/>
              <x14:cfIcon iconSet="3TrafficLights1" iconId="2"/>
              <x14:cfIcon iconSet="3Signs" iconId="0"/>
            </x14:iconSet>
          </x14:cfRule>
          <xm:sqref>B33:B34</xm:sqref>
        </x14:conditionalFormatting>
        <x14:conditionalFormatting xmlns:xm="http://schemas.microsoft.com/office/excel/2006/main">
          <x14:cfRule type="iconSet" priority="4" id="{BD364672-9539-404E-BD6B-75FF4AAE2F62}">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J2</xm:sqref>
        </x14:conditionalFormatting>
        <x14:conditionalFormatting xmlns:xm="http://schemas.microsoft.com/office/excel/2006/main">
          <x14:cfRule type="iconSet" priority="4258" id="{04E00B3A-500B-406B-AC8E-DF39987559E5}">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K2</xm:sqref>
        </x14:conditionalFormatting>
      </x14:conditionalFormattings>
    </ext>
    <ext xmlns:x14="http://schemas.microsoft.com/office/spreadsheetml/2009/9/main" uri="{CCE6A557-97BC-4b89-ADB6-D9C93CAAB3DF}">
      <x14:dataValidations xmlns:xm="http://schemas.microsoft.com/office/excel/2006/main" count="1">
        <x14:dataValidation type="list" allowBlank="1" showInputMessage="1" showErrorMessage="1" xr:uid="{B4572491-2928-48C0-BBEA-44F19ED4FF8D}">
          <x14:formula1>
            <xm:f>'Data validation'!$B$4:$B$6</xm:f>
          </x14:formula1>
          <xm:sqref>F7:F8</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8D884B-80F3-4810-B373-99E59E42395A}">
  <sheetPr codeName="Sheet71">
    <tabColor theme="9"/>
  </sheetPr>
  <dimension ref="A1:Z777"/>
  <sheetViews>
    <sheetView showGridLines="0" topLeftCell="A128" zoomScale="60" zoomScaleNormal="60" workbookViewId="0">
      <selection activeCell="I186" sqref="I186"/>
    </sheetView>
  </sheetViews>
  <sheetFormatPr defaultRowHeight="14.5" outlineLevelRow="1" x14ac:dyDescent="0.35"/>
  <cols>
    <col min="1" max="1" width="7.54296875" style="18" customWidth="1"/>
    <col min="2" max="2" width="7.1796875" style="1" customWidth="1"/>
    <col min="3" max="3" width="43.54296875" customWidth="1"/>
    <col min="4" max="4" width="38.54296875" customWidth="1"/>
    <col min="5" max="6" width="18" customWidth="1"/>
    <col min="7" max="7" width="12.54296875" customWidth="1"/>
    <col min="8" max="9" width="18" customWidth="1"/>
    <col min="10" max="10" width="14.453125" bestFit="1" customWidth="1"/>
    <col min="11" max="12" width="18" customWidth="1"/>
    <col min="13" max="13" width="14.453125" bestFit="1" customWidth="1"/>
    <col min="14" max="15" width="18" customWidth="1"/>
    <col min="16" max="16" width="12.54296875" customWidth="1"/>
    <col min="17" max="18" width="18" customWidth="1"/>
    <col min="19" max="19" width="14.453125" customWidth="1"/>
    <col min="20" max="21" width="18" customWidth="1"/>
    <col min="22" max="22" width="13.81640625" customWidth="1"/>
    <col min="23" max="23" width="13.1796875" customWidth="1"/>
    <col min="24" max="24" width="13.81640625" customWidth="1"/>
    <col min="25" max="25" width="50.54296875" customWidth="1"/>
    <col min="26" max="26" width="0" hidden="1" customWidth="1"/>
  </cols>
  <sheetData>
    <row r="1" spans="2:25" ht="15" thickBot="1" x14ac:dyDescent="0.4"/>
    <row r="2" spans="2:25" ht="24" customHeight="1" thickBot="1" x14ac:dyDescent="0.4">
      <c r="C2" s="782" t="s">
        <v>208</v>
      </c>
      <c r="D2" s="783"/>
      <c r="E2" s="783"/>
      <c r="F2" s="783"/>
      <c r="G2" s="783"/>
      <c r="H2" s="783"/>
      <c r="I2" s="783"/>
      <c r="J2" s="783"/>
      <c r="K2" s="783"/>
      <c r="L2" s="783"/>
      <c r="M2" s="783"/>
      <c r="N2" s="783"/>
      <c r="O2" s="781"/>
      <c r="P2" s="781"/>
      <c r="Q2" s="781"/>
      <c r="R2" s="781"/>
      <c r="S2" s="781"/>
      <c r="T2" s="110">
        <f>SUM(B9:B11)+SUM(B16,B55,B93,B131,B169,B207,B245,B283,B321,B359,B397,B435,B473,B511,B549,B587,B625,B663,B701,B739)</f>
        <v>1</v>
      </c>
      <c r="U2" s="583" t="s">
        <v>12</v>
      </c>
      <c r="V2" s="603"/>
      <c r="W2" s="603"/>
      <c r="X2" s="603"/>
      <c r="Y2" s="603"/>
    </row>
    <row r="3" spans="2:25" ht="282.75" customHeight="1" thickBot="1" x14ac:dyDescent="0.4">
      <c r="C3" s="784" t="s">
        <v>209</v>
      </c>
      <c r="D3" s="785"/>
      <c r="E3" s="785"/>
      <c r="F3" s="785"/>
      <c r="G3" s="785"/>
      <c r="H3" s="785"/>
      <c r="I3" s="785"/>
      <c r="J3" s="785"/>
      <c r="K3" s="785"/>
      <c r="L3" s="785"/>
      <c r="M3" s="785"/>
      <c r="N3" s="785"/>
      <c r="O3" s="785"/>
      <c r="P3" s="785"/>
      <c r="Q3" s="785"/>
      <c r="R3" s="785"/>
      <c r="S3" s="785"/>
      <c r="T3" s="786"/>
    </row>
    <row r="4" spans="2:25" ht="20" x14ac:dyDescent="0.35">
      <c r="C4" s="210"/>
      <c r="D4" s="210"/>
      <c r="E4" s="210"/>
      <c r="F4" s="210"/>
      <c r="G4" s="210"/>
      <c r="H4" s="210"/>
      <c r="I4" s="210"/>
      <c r="J4" s="210"/>
      <c r="K4" s="210"/>
      <c r="L4" s="210"/>
      <c r="M4" s="210"/>
      <c r="N4" s="208"/>
      <c r="O4" s="208"/>
      <c r="P4" s="208"/>
      <c r="Q4" s="192"/>
      <c r="R4" s="209"/>
    </row>
    <row r="5" spans="2:25" ht="20" x14ac:dyDescent="0.4">
      <c r="C5" s="787" t="str">
        <f>CONCATENATE("You are reporting for the period: ",IF('1 - Start Here'!B6='Reference Data'!F4," ",'1 - Start Here'!B6))</f>
        <v>You are reporting for the period: 1 April 2023 to 30 September 2023</v>
      </c>
      <c r="D5" s="787"/>
      <c r="E5" s="787"/>
      <c r="F5" s="787"/>
      <c r="G5" s="210"/>
      <c r="H5" s="698" t="str">
        <f>IF(C5="You are reporting for the period:  ", "&lt;&lt;&lt; Please select a reporting period on the 'Start Here' page","")</f>
        <v/>
      </c>
      <c r="I5" s="698"/>
      <c r="J5" s="698"/>
      <c r="K5" s="698"/>
      <c r="L5" s="698"/>
      <c r="M5" s="698"/>
      <c r="N5" s="208"/>
      <c r="O5" s="208"/>
      <c r="P5" s="208"/>
      <c r="Q5" s="192"/>
      <c r="R5" s="209"/>
    </row>
    <row r="7" spans="2:25" ht="16.5" customHeight="1" x14ac:dyDescent="0.35">
      <c r="C7" s="688" t="s">
        <v>210</v>
      </c>
      <c r="D7" s="688"/>
      <c r="E7" s="688"/>
      <c r="F7" s="688"/>
      <c r="N7" s="215"/>
      <c r="O7" s="215"/>
      <c r="P7" s="215"/>
      <c r="Q7" s="215"/>
      <c r="R7" s="215"/>
      <c r="S7" s="2"/>
    </row>
    <row r="8" spans="2:25" ht="21.5" thickBot="1" x14ac:dyDescent="0.4">
      <c r="N8" s="216"/>
      <c r="O8" s="216"/>
      <c r="P8" s="217"/>
      <c r="Q8" s="217"/>
      <c r="R8" s="217"/>
      <c r="S8" s="218"/>
      <c r="T8" s="60"/>
      <c r="U8" s="60"/>
      <c r="V8" s="60"/>
    </row>
    <row r="9" spans="2:25" ht="61.5" customHeight="1" thickBot="1" x14ac:dyDescent="0.4">
      <c r="B9" s="60">
        <f>IF(F9="&lt; Select &gt;",1,0)</f>
        <v>1</v>
      </c>
      <c r="C9" s="795" t="s">
        <v>211</v>
      </c>
      <c r="D9" s="796"/>
      <c r="E9" s="797"/>
      <c r="F9" s="276" t="s">
        <v>18</v>
      </c>
      <c r="N9" s="216"/>
      <c r="O9" s="216"/>
      <c r="P9" s="217"/>
      <c r="Q9" s="217"/>
      <c r="R9" s="217"/>
      <c r="S9" s="218"/>
      <c r="T9" s="60"/>
      <c r="U9" s="60"/>
      <c r="V9" s="60"/>
    </row>
    <row r="10" spans="2:25" ht="19.5" customHeight="1" thickBot="1" x14ac:dyDescent="0.4">
      <c r="B10"/>
      <c r="C10" s="789" t="s">
        <v>212</v>
      </c>
      <c r="D10" s="790"/>
      <c r="E10" s="790"/>
      <c r="F10" s="791"/>
      <c r="H10" s="8"/>
      <c r="I10" s="8"/>
      <c r="J10" s="8"/>
      <c r="K10" s="8"/>
    </row>
    <row r="11" spans="2:25" ht="71.25" customHeight="1" thickBot="1" x14ac:dyDescent="0.4">
      <c r="B11" s="60" t="str">
        <f>IF(AND(F9="No",ISBLANK(C11)),1,"")</f>
        <v/>
      </c>
      <c r="C11" s="792"/>
      <c r="D11" s="793"/>
      <c r="E11" s="793"/>
      <c r="F11" s="794"/>
      <c r="H11" s="8"/>
      <c r="I11" s="8"/>
      <c r="J11" s="8"/>
      <c r="K11" s="8"/>
    </row>
    <row r="12" spans="2:25" ht="21" x14ac:dyDescent="0.35">
      <c r="C12" s="788"/>
      <c r="D12" s="788"/>
      <c r="E12" s="788"/>
      <c r="F12" s="788"/>
      <c r="N12" s="216"/>
      <c r="O12" s="216"/>
      <c r="P12" s="217"/>
      <c r="Q12" s="217"/>
      <c r="R12" s="217"/>
      <c r="S12" s="218"/>
      <c r="T12" s="60"/>
      <c r="U12" s="60"/>
      <c r="V12" s="60"/>
    </row>
    <row r="13" spans="2:25" ht="21" x14ac:dyDescent="0.4">
      <c r="E13" s="78"/>
      <c r="F13" s="78"/>
      <c r="G13" s="78"/>
      <c r="H13" s="78"/>
      <c r="I13" s="78"/>
      <c r="J13" s="79">
        <f>IF(H5="",0,1)</f>
        <v>0</v>
      </c>
      <c r="N13" s="216"/>
      <c r="O13" s="216"/>
      <c r="P13" s="217"/>
      <c r="Q13" s="217"/>
      <c r="R13" s="217"/>
      <c r="S13" s="218"/>
      <c r="T13" s="60"/>
      <c r="U13" s="60"/>
      <c r="V13" s="60"/>
    </row>
    <row r="14" spans="2:25" ht="21" customHeight="1" x14ac:dyDescent="0.35">
      <c r="C14" s="688" t="s">
        <v>213</v>
      </c>
      <c r="D14" s="688"/>
      <c r="E14" s="688"/>
      <c r="F14" s="688"/>
      <c r="G14" s="688"/>
      <c r="H14" s="688"/>
      <c r="I14" s="688"/>
      <c r="J14" s="688"/>
      <c r="K14" s="688"/>
      <c r="L14" s="688"/>
      <c r="M14" s="688"/>
      <c r="N14" s="688"/>
      <c r="O14" s="688"/>
      <c r="P14" s="688"/>
      <c r="Q14" s="688"/>
      <c r="R14" s="688"/>
      <c r="S14" s="688"/>
      <c r="T14" s="688"/>
      <c r="U14" s="688"/>
      <c r="V14" s="688"/>
      <c r="W14" s="688"/>
      <c r="X14" s="688"/>
      <c r="Y14" s="688"/>
    </row>
    <row r="15" spans="2:25" ht="25.4" customHeight="1" thickBot="1" x14ac:dyDescent="0.4"/>
    <row r="16" spans="2:25" ht="25.4" customHeight="1" thickBot="1" x14ac:dyDescent="0.4">
      <c r="B16" s="60">
        <f>IF('2 - Project Admin'!E27="",0,IF(SUM(B18:B53)&gt;0,1,0))</f>
        <v>0</v>
      </c>
      <c r="C16" s="762" t="str">
        <f>CONCATENATE("Project 1: ",'2 - Project Admin'!$E$27)</f>
        <v>Project 1: Scala Theatre &amp; Corn Exchange</v>
      </c>
      <c r="D16" s="763"/>
      <c r="E16" s="763"/>
      <c r="F16" s="763"/>
      <c r="G16" s="763"/>
      <c r="H16" s="763"/>
      <c r="I16" s="763"/>
      <c r="J16" s="763"/>
      <c r="K16" s="763"/>
      <c r="L16" s="763"/>
      <c r="M16" s="763"/>
      <c r="N16" s="763"/>
      <c r="O16" s="763"/>
      <c r="P16" s="763"/>
      <c r="Q16" s="763"/>
      <c r="R16" s="763"/>
      <c r="S16" s="763"/>
      <c r="T16" s="763"/>
      <c r="U16" s="763"/>
      <c r="V16" s="763"/>
      <c r="W16" s="763"/>
      <c r="X16" s="763"/>
      <c r="Y16" s="764"/>
    </row>
    <row r="17" spans="2:26" ht="15" customHeight="1" thickBot="1" x14ac:dyDescent="0.4">
      <c r="C17" s="6"/>
      <c r="D17" s="7"/>
      <c r="E17" s="8"/>
      <c r="F17" s="8"/>
      <c r="G17" s="8"/>
      <c r="H17" s="8"/>
      <c r="I17" s="8"/>
      <c r="J17" s="8"/>
      <c r="K17" s="8"/>
    </row>
    <row r="18" spans="2:26" ht="15" hidden="1" thickBot="1" x14ac:dyDescent="0.4">
      <c r="H18" t="s">
        <v>214</v>
      </c>
      <c r="I18" s="202">
        <v>44652</v>
      </c>
      <c r="J18" s="201"/>
      <c r="K18" s="202">
        <v>44835</v>
      </c>
      <c r="L18" s="202">
        <v>45017</v>
      </c>
      <c r="M18" s="201"/>
      <c r="N18" s="202">
        <v>45200</v>
      </c>
      <c r="O18" s="202">
        <v>45383</v>
      </c>
      <c r="P18" s="201"/>
      <c r="Q18" s="202">
        <v>45566</v>
      </c>
      <c r="R18" s="202">
        <v>45748</v>
      </c>
      <c r="S18" s="201"/>
      <c r="T18" s="202">
        <v>45931</v>
      </c>
      <c r="U18" s="202">
        <v>46113</v>
      </c>
    </row>
    <row r="19" spans="2:26" ht="15.75" customHeight="1" x14ac:dyDescent="0.35">
      <c r="C19" s="775" t="s">
        <v>215</v>
      </c>
      <c r="D19" s="775" t="s">
        <v>216</v>
      </c>
      <c r="E19" s="765" t="s">
        <v>217</v>
      </c>
      <c r="F19" s="766"/>
      <c r="G19" s="767"/>
      <c r="H19" s="765" t="s">
        <v>218</v>
      </c>
      <c r="I19" s="766"/>
      <c r="J19" s="767"/>
      <c r="K19" s="765" t="s">
        <v>219</v>
      </c>
      <c r="L19" s="766"/>
      <c r="M19" s="767"/>
      <c r="N19" s="765" t="s">
        <v>220</v>
      </c>
      <c r="O19" s="766"/>
      <c r="P19" s="767"/>
      <c r="Q19" s="765" t="s">
        <v>221</v>
      </c>
      <c r="R19" s="766"/>
      <c r="S19" s="767"/>
      <c r="T19" s="765" t="s">
        <v>222</v>
      </c>
      <c r="U19" s="766"/>
      <c r="V19" s="767"/>
      <c r="W19" s="621" t="s">
        <v>223</v>
      </c>
      <c r="X19" s="771" t="s">
        <v>163</v>
      </c>
      <c r="Y19" s="778" t="s">
        <v>224</v>
      </c>
    </row>
    <row r="20" spans="2:26" ht="15.75" customHeight="1" thickBot="1" x14ac:dyDescent="0.4">
      <c r="C20" s="776"/>
      <c r="D20" s="776"/>
      <c r="E20" s="768"/>
      <c r="F20" s="769"/>
      <c r="G20" s="770"/>
      <c r="H20" s="768"/>
      <c r="I20" s="769"/>
      <c r="J20" s="770"/>
      <c r="K20" s="768"/>
      <c r="L20" s="769"/>
      <c r="M20" s="770"/>
      <c r="N20" s="768"/>
      <c r="O20" s="769"/>
      <c r="P20" s="770"/>
      <c r="Q20" s="768"/>
      <c r="R20" s="769"/>
      <c r="S20" s="770"/>
      <c r="T20" s="768"/>
      <c r="U20" s="769"/>
      <c r="V20" s="770"/>
      <c r="W20" s="622"/>
      <c r="X20" s="772"/>
      <c r="Y20" s="779"/>
    </row>
    <row r="21" spans="2:26" ht="15" customHeight="1" thickBot="1" x14ac:dyDescent="0.4">
      <c r="C21" s="776"/>
      <c r="D21" s="776"/>
      <c r="E21" s="195" t="s">
        <v>164</v>
      </c>
      <c r="F21" s="196" t="s">
        <v>165</v>
      </c>
      <c r="G21" s="621" t="s">
        <v>207</v>
      </c>
      <c r="H21" s="195" t="s">
        <v>164</v>
      </c>
      <c r="I21" s="196" t="s">
        <v>165</v>
      </c>
      <c r="J21" s="621" t="s">
        <v>207</v>
      </c>
      <c r="K21" s="195" t="s">
        <v>164</v>
      </c>
      <c r="L21" s="196" t="s">
        <v>165</v>
      </c>
      <c r="M21" s="621" t="s">
        <v>207</v>
      </c>
      <c r="N21" s="195" t="s">
        <v>164</v>
      </c>
      <c r="O21" s="196" t="s">
        <v>165</v>
      </c>
      <c r="P21" s="773" t="s">
        <v>207</v>
      </c>
      <c r="Q21" s="195" t="s">
        <v>164</v>
      </c>
      <c r="R21" s="196" t="s">
        <v>165</v>
      </c>
      <c r="S21" s="773" t="s">
        <v>207</v>
      </c>
      <c r="T21" s="195" t="s">
        <v>164</v>
      </c>
      <c r="U21" s="196" t="s">
        <v>165</v>
      </c>
      <c r="V21" s="773" t="s">
        <v>207</v>
      </c>
      <c r="W21" s="773" t="s">
        <v>207</v>
      </c>
      <c r="X21" s="772"/>
      <c r="Y21" s="779"/>
    </row>
    <row r="22" spans="2:26" ht="15" customHeight="1" thickBot="1" x14ac:dyDescent="0.4">
      <c r="C22" s="777"/>
      <c r="D22" s="776"/>
      <c r="E22" s="197" t="s">
        <v>167</v>
      </c>
      <c r="F22" s="197" t="s">
        <v>167</v>
      </c>
      <c r="G22" s="623"/>
      <c r="H22" s="197" t="s">
        <v>167</v>
      </c>
      <c r="I22" s="207" t="str">
        <f>IF(INDEX('Reference Data'!$G$5:$G$18,MATCH('Reference Data'!$C$4,'Reference Data'!$F$5:$F$21,0),1)&gt;=I$18,"Actual","Forecast")</f>
        <v>Actual</v>
      </c>
      <c r="J22" s="623"/>
      <c r="K22" s="207" t="str">
        <f>IF(INDEX('Reference Data'!$G$5:$G$18,MATCH('Reference Data'!$C$4,'Reference Data'!$F$5:$F$21,0),1)&gt;=K$18,"Actual","Forecast")</f>
        <v>Actual</v>
      </c>
      <c r="L22" s="207" t="str">
        <f>IF(INDEX('Reference Data'!$G$5:$G$18,MATCH('Reference Data'!$C$4,'Reference Data'!$F$5:$F$21,0),1)&gt;=L$18,"Actual","Forecast")</f>
        <v>Actual</v>
      </c>
      <c r="M22" s="623"/>
      <c r="N22" s="207" t="str">
        <f>IF(INDEX('Reference Data'!$G$5:$G$18,MATCH('Reference Data'!$C$4,'Reference Data'!$F$5:$F$21,0),1)&gt;=N$18,"Actual","Forecast")</f>
        <v>Actual</v>
      </c>
      <c r="O22" s="207" t="str">
        <f>IF(INDEX('Reference Data'!$G$5:$G$18,MATCH('Reference Data'!$C$4,'Reference Data'!$F$5:$F$21,0),1)&gt;=O$18,"Actual","Forecast")</f>
        <v>Forecast</v>
      </c>
      <c r="P22" s="774"/>
      <c r="Q22" s="207" t="str">
        <f>IF(INDEX('Reference Data'!$G$5:$G$18,MATCH('Reference Data'!$C$4,'Reference Data'!$F$5:$F$21,0),1)&gt;=Q$18,"Actual","Forecast")</f>
        <v>Forecast</v>
      </c>
      <c r="R22" s="207" t="str">
        <f>IF(INDEX('Reference Data'!$G$5:$G$18,MATCH('Reference Data'!$C$4,'Reference Data'!$F$5:$F$21,0),1)&gt;=R$18,"Actual","Forecast")</f>
        <v>Forecast</v>
      </c>
      <c r="S22" s="774"/>
      <c r="T22" s="207" t="str">
        <f>IF(INDEX('Reference Data'!$G$5:$G$18,MATCH('Reference Data'!$C$4,'Reference Data'!$F$5:$F$21,0),1)&gt;=T$18,"Actual","Forecast")</f>
        <v>Forecast</v>
      </c>
      <c r="U22" s="207" t="str">
        <f>IF(INDEX('Reference Data'!$G$5:$G$18,MATCH('Reference Data'!$C$4,'Reference Data'!$F$5:$F$21,0),1)&gt;=U$18,"Actual","Forecast")</f>
        <v>Forecast</v>
      </c>
      <c r="V22" s="774"/>
      <c r="W22" s="774"/>
      <c r="X22" s="772"/>
      <c r="Y22" s="780"/>
    </row>
    <row r="23" spans="2:26" ht="15" customHeight="1" thickBot="1" x14ac:dyDescent="0.4">
      <c r="C23" s="111" t="s">
        <v>225</v>
      </c>
      <c r="D23" s="273"/>
      <c r="E23" s="273"/>
      <c r="F23" s="273"/>
      <c r="G23" s="273"/>
      <c r="H23" s="273"/>
      <c r="I23" s="273"/>
      <c r="J23" s="273"/>
      <c r="K23" s="273"/>
      <c r="L23" s="273"/>
      <c r="M23" s="273"/>
      <c r="N23" s="273"/>
      <c r="O23" s="273"/>
      <c r="P23" s="273"/>
      <c r="Q23" s="273"/>
      <c r="R23" s="273"/>
      <c r="S23" s="273"/>
      <c r="T23" s="273"/>
      <c r="U23" s="273"/>
      <c r="V23" s="273"/>
      <c r="W23" s="273"/>
      <c r="X23" s="273"/>
      <c r="Y23" s="507"/>
    </row>
    <row r="24" spans="2:26" x14ac:dyDescent="0.35">
      <c r="C24" s="151" t="s">
        <v>226</v>
      </c>
      <c r="D24" s="426" t="s">
        <v>227</v>
      </c>
      <c r="E24" s="357">
        <v>1</v>
      </c>
      <c r="F24" s="358">
        <v>1</v>
      </c>
      <c r="G24" s="359">
        <f>SUM(E24:F24)</f>
        <v>2</v>
      </c>
      <c r="H24" s="357">
        <v>1</v>
      </c>
      <c r="I24" s="358">
        <v>1</v>
      </c>
      <c r="J24" s="359">
        <f>SUM(H24:I24)</f>
        <v>2</v>
      </c>
      <c r="K24" s="357">
        <v>1</v>
      </c>
      <c r="L24" s="358">
        <v>1</v>
      </c>
      <c r="M24" s="359">
        <f>SUM(K24:L24)</f>
        <v>2</v>
      </c>
      <c r="N24" s="357">
        <v>1</v>
      </c>
      <c r="O24" s="358">
        <v>1</v>
      </c>
      <c r="P24" s="359">
        <f>SUM(N24:O24)</f>
        <v>2</v>
      </c>
      <c r="Q24" s="357">
        <v>1</v>
      </c>
      <c r="R24" s="358">
        <v>1</v>
      </c>
      <c r="S24" s="359">
        <f>SUM(Q24:R24)</f>
        <v>2</v>
      </c>
      <c r="T24" s="357">
        <v>1</v>
      </c>
      <c r="U24" s="358">
        <v>1</v>
      </c>
      <c r="V24" s="359">
        <f>SUM(T24:U24)</f>
        <v>2</v>
      </c>
      <c r="W24" s="341">
        <v>1</v>
      </c>
      <c r="X24" s="353">
        <f>SUM(P24+S24+M24+J24+G24+V24+W24)</f>
        <v>13</v>
      </c>
      <c r="Y24" s="360" t="s">
        <v>228</v>
      </c>
    </row>
    <row r="25" spans="2:26" ht="28" x14ac:dyDescent="0.35">
      <c r="C25" s="151" t="s">
        <v>229</v>
      </c>
      <c r="D25" s="426" t="s">
        <v>230</v>
      </c>
      <c r="E25" s="67">
        <v>1</v>
      </c>
      <c r="F25" s="68">
        <v>1</v>
      </c>
      <c r="G25" s="69">
        <f>SUM(E25:F25)</f>
        <v>2</v>
      </c>
      <c r="H25" s="67">
        <v>1</v>
      </c>
      <c r="I25" s="68">
        <v>1</v>
      </c>
      <c r="J25" s="69">
        <f>SUM(H25:I25)</f>
        <v>2</v>
      </c>
      <c r="K25" s="67">
        <v>1</v>
      </c>
      <c r="L25" s="68">
        <v>1</v>
      </c>
      <c r="M25" s="69">
        <f>SUM(K25:L25)</f>
        <v>2</v>
      </c>
      <c r="N25" s="67">
        <v>1</v>
      </c>
      <c r="O25" s="68">
        <v>1</v>
      </c>
      <c r="P25" s="69">
        <f>SUM(N25:O25)</f>
        <v>2</v>
      </c>
      <c r="Q25" s="67">
        <v>1</v>
      </c>
      <c r="R25" s="68">
        <v>1</v>
      </c>
      <c r="S25" s="69">
        <f>SUM(Q25:R25)</f>
        <v>2</v>
      </c>
      <c r="T25" s="67">
        <v>1</v>
      </c>
      <c r="U25" s="68">
        <v>1</v>
      </c>
      <c r="V25" s="69">
        <f>SUM(T25:U25)</f>
        <v>2</v>
      </c>
      <c r="W25" s="335">
        <v>1</v>
      </c>
      <c r="X25" s="352">
        <f>SUM(P25+S25+M25+J25+G25+V25+W25)</f>
        <v>13</v>
      </c>
      <c r="Y25" s="355" t="s">
        <v>228</v>
      </c>
    </row>
    <row r="26" spans="2:26" ht="28.5" thickBot="1" x14ac:dyDescent="0.4">
      <c r="C26" s="361" t="s">
        <v>231</v>
      </c>
      <c r="D26" s="427" t="s">
        <v>230</v>
      </c>
      <c r="E26" s="107">
        <v>1</v>
      </c>
      <c r="F26" s="108">
        <v>1</v>
      </c>
      <c r="G26" s="143">
        <f>SUM(E26:F26)</f>
        <v>2</v>
      </c>
      <c r="H26" s="107">
        <v>1</v>
      </c>
      <c r="I26" s="108">
        <v>1</v>
      </c>
      <c r="J26" s="143">
        <f>SUM(H26:I26)</f>
        <v>2</v>
      </c>
      <c r="K26" s="107">
        <v>1</v>
      </c>
      <c r="L26" s="108">
        <v>1</v>
      </c>
      <c r="M26" s="143">
        <f>SUM(K26:L26)</f>
        <v>2</v>
      </c>
      <c r="N26" s="107">
        <v>1</v>
      </c>
      <c r="O26" s="108">
        <v>1</v>
      </c>
      <c r="P26" s="143">
        <f>SUM(N26:O26)</f>
        <v>2</v>
      </c>
      <c r="Q26" s="107">
        <v>1</v>
      </c>
      <c r="R26" s="108">
        <v>1</v>
      </c>
      <c r="S26" s="143">
        <f>SUM(Q26:R26)</f>
        <v>2</v>
      </c>
      <c r="T26" s="107">
        <v>1</v>
      </c>
      <c r="U26" s="108">
        <v>1</v>
      </c>
      <c r="V26" s="143">
        <f>SUM(T26:U26)</f>
        <v>2</v>
      </c>
      <c r="W26" s="349">
        <v>1</v>
      </c>
      <c r="X26" s="362">
        <f>SUM(P26+S26+M26+J26+G26+V26+W26)</f>
        <v>13</v>
      </c>
      <c r="Y26" s="363" t="s">
        <v>228</v>
      </c>
    </row>
    <row r="27" spans="2:26" ht="15" customHeight="1" thickBot="1" x14ac:dyDescent="0.4">
      <c r="C27" s="503" t="s">
        <v>232</v>
      </c>
      <c r="D27" s="501"/>
      <c r="E27" s="501"/>
      <c r="F27" s="501"/>
      <c r="G27" s="501"/>
      <c r="H27" s="501"/>
      <c r="I27" s="501"/>
      <c r="J27" s="501"/>
      <c r="K27" s="501"/>
      <c r="L27" s="501"/>
      <c r="M27" s="501"/>
      <c r="N27" s="501"/>
      <c r="O27" s="501"/>
      <c r="P27" s="501"/>
      <c r="Q27" s="501"/>
      <c r="R27" s="501"/>
      <c r="S27" s="501"/>
      <c r="T27" s="501"/>
      <c r="U27" s="501"/>
      <c r="V27" s="501"/>
      <c r="W27" s="501"/>
      <c r="X27" s="501"/>
      <c r="Y27" s="502"/>
    </row>
    <row r="28" spans="2:26" x14ac:dyDescent="0.35">
      <c r="B28" s="1">
        <f>IF(AND($D$14="You do not need to provide output data for this reporting period",X28=0),0,IF(C28="&lt; Select &gt;",IF((X28=0),0,1),COUNTBLANK(G28)+COUNTBLANK(J28)+COUNTBLANK(M28)+COUNTBLANK(P28)+COUNTBLANK(S28)+COUNTBLANK(V28)+COUNTBLANK(W28)))</f>
        <v>0</v>
      </c>
      <c r="C28" s="357" t="s">
        <v>5889</v>
      </c>
      <c r="D28" s="423" t="str">
        <f>INDEX(MasterOutputs!$C$3:$C$63,MATCH(C28,MasterOutputs!$B$3:$B$63,0))</f>
        <v>Number of transport nodes</v>
      </c>
      <c r="E28" s="365">
        <v>1</v>
      </c>
      <c r="F28" s="365">
        <v>2</v>
      </c>
      <c r="G28" s="359">
        <f>SUM(E28:F28)</f>
        <v>3</v>
      </c>
      <c r="H28" s="365">
        <v>5</v>
      </c>
      <c r="I28" s="365">
        <v>5</v>
      </c>
      <c r="J28" s="359">
        <f>SUM(H28:I28)</f>
        <v>10</v>
      </c>
      <c r="K28" s="365">
        <v>10</v>
      </c>
      <c r="L28" s="365">
        <v>10</v>
      </c>
      <c r="M28" s="359">
        <f>SUM(K28:L28)</f>
        <v>20</v>
      </c>
      <c r="N28" s="365">
        <v>10</v>
      </c>
      <c r="O28" s="365">
        <v>10</v>
      </c>
      <c r="P28" s="359">
        <f>SUM(N28:O28)</f>
        <v>20</v>
      </c>
      <c r="Q28" s="365">
        <v>10</v>
      </c>
      <c r="R28" s="365">
        <v>10</v>
      </c>
      <c r="S28" s="359">
        <f>SUM(Q28:R28)</f>
        <v>20</v>
      </c>
      <c r="T28" s="365">
        <v>10</v>
      </c>
      <c r="U28" s="365">
        <v>10</v>
      </c>
      <c r="V28" s="359">
        <f>SUM(T28:U28)</f>
        <v>20</v>
      </c>
      <c r="W28" s="366">
        <v>1</v>
      </c>
      <c r="X28" s="353">
        <f>SUM(P28+S28+M28+J28+G28+V28+W28)</f>
        <v>94</v>
      </c>
      <c r="Y28" s="342"/>
      <c r="Z28" s="201" t="str">
        <f>INDEX(MasterOutputs!$I$3:$I$63,MATCH('5 - Project Outputs'!C28,MasterOutputs!$B$3:$B$63,0))</f>
        <v>Connection_point</v>
      </c>
    </row>
    <row r="29" spans="2:26" x14ac:dyDescent="0.35">
      <c r="B29" s="1">
        <f t="shared" ref="B29:B42" si="0">IF(AND($D$14="You do not need to provide output data for this reporting period",X29=0),0,IF(C29="&lt; Select &gt;",IF((X29=0),0,1),COUNTBLANK(G29)+COUNTBLANK(J29)+COUNTBLANK(M29)+COUNTBLANK(P29)+COUNTBLANK(S29)+COUNTBLANK(V29)+COUNTBLANK(W29)))</f>
        <v>0</v>
      </c>
      <c r="C29" s="67" t="s">
        <v>5902</v>
      </c>
      <c r="D29" s="424" t="str">
        <f>INDEX(MasterOutputs!$C$3:$C$63,MATCH(C29,MasterOutputs!$B$3:$B$63,0))</f>
        <v>Km of cycle way</v>
      </c>
      <c r="E29" s="282">
        <v>4</v>
      </c>
      <c r="F29" s="282">
        <v>3</v>
      </c>
      <c r="G29" s="69">
        <f>SUM(E29:F29)</f>
        <v>7</v>
      </c>
      <c r="H29" s="282">
        <v>6</v>
      </c>
      <c r="I29" s="282">
        <v>6</v>
      </c>
      <c r="J29" s="69">
        <f>SUM(H29:I29)</f>
        <v>12</v>
      </c>
      <c r="K29" s="365">
        <v>10</v>
      </c>
      <c r="L29" s="365">
        <v>10</v>
      </c>
      <c r="M29" s="69">
        <f>SUM(K29:L29)</f>
        <v>20</v>
      </c>
      <c r="N29" s="365">
        <v>10</v>
      </c>
      <c r="O29" s="365">
        <v>10</v>
      </c>
      <c r="P29" s="69">
        <f>SUM(N29:O29)</f>
        <v>20</v>
      </c>
      <c r="Q29" s="365">
        <v>10</v>
      </c>
      <c r="R29" s="365">
        <v>10</v>
      </c>
      <c r="S29" s="69">
        <f>SUM(Q29:R29)</f>
        <v>20</v>
      </c>
      <c r="T29" s="365">
        <v>10</v>
      </c>
      <c r="U29" s="365">
        <v>10</v>
      </c>
      <c r="V29" s="69">
        <f>SUM(T29:U29)</f>
        <v>20</v>
      </c>
      <c r="W29" s="350">
        <v>1</v>
      </c>
      <c r="X29" s="352">
        <f>SUM(P29+S29+M29+J29+G29+V29+W29)</f>
        <v>100</v>
      </c>
      <c r="Y29" s="337"/>
      <c r="Z29" s="201" t="str">
        <f>INDEX(MasterOutputs!$I$3:$I$63,MATCH('5 - Project Outputs'!C29,MasterOutputs!$B$3:$B$63,0))</f>
        <v>NotA</v>
      </c>
    </row>
    <row r="30" spans="2:26" x14ac:dyDescent="0.35">
      <c r="B30" s="1">
        <f t="shared" si="0"/>
        <v>0</v>
      </c>
      <c r="C30" s="67" t="s">
        <v>18</v>
      </c>
      <c r="D30" s="424" t="str">
        <f>INDEX(MasterOutputs!$C$3:$C$63,MATCH(C30,MasterOutputs!$B$3:$B$63,0))</f>
        <v>N/A</v>
      </c>
      <c r="E30" s="282"/>
      <c r="F30" s="282"/>
      <c r="G30" s="69">
        <f t="shared" ref="G30:G53" si="1">SUM(E30:F30)</f>
        <v>0</v>
      </c>
      <c r="H30" s="282"/>
      <c r="I30" s="282"/>
      <c r="J30" s="69">
        <f t="shared" ref="J30:J42" si="2">SUM(H30:I30)</f>
        <v>0</v>
      </c>
      <c r="K30" s="282"/>
      <c r="L30" s="282"/>
      <c r="M30" s="69">
        <f t="shared" ref="M30:M42" si="3">SUM(K30:L30)</f>
        <v>0</v>
      </c>
      <c r="N30" s="282"/>
      <c r="O30" s="282"/>
      <c r="P30" s="69">
        <f t="shared" ref="P30:P42" si="4">SUM(N30:O30)</f>
        <v>0</v>
      </c>
      <c r="Q30" s="282"/>
      <c r="R30" s="282"/>
      <c r="S30" s="69">
        <f t="shared" ref="S30:S42" si="5">SUM(Q30:R30)</f>
        <v>0</v>
      </c>
      <c r="T30" s="282"/>
      <c r="U30" s="282"/>
      <c r="V30" s="69">
        <f t="shared" ref="V30:V42" si="6">SUM(T30:U30)</f>
        <v>0</v>
      </c>
      <c r="W30" s="350"/>
      <c r="X30" s="352">
        <f t="shared" ref="X30:X42" si="7">SUM(P30+S30+M30+J30+G30+V30+W30)</f>
        <v>0</v>
      </c>
      <c r="Y30" s="337"/>
      <c r="Z30" s="201">
        <f>INDEX(MasterOutputs!$I$3:$I$63,MATCH('5 - Project Outputs'!C30,MasterOutputs!$B$3:$B$63,0))</f>
        <v>0</v>
      </c>
    </row>
    <row r="31" spans="2:26" x14ac:dyDescent="0.35">
      <c r="B31" s="1">
        <f t="shared" si="0"/>
        <v>0</v>
      </c>
      <c r="C31" s="67" t="s">
        <v>18</v>
      </c>
      <c r="D31" s="424" t="str">
        <f>INDEX(MasterOutputs!$C$3:$C$63,MATCH(C31,MasterOutputs!$B$3:$B$63,0))</f>
        <v>N/A</v>
      </c>
      <c r="E31" s="282"/>
      <c r="F31" s="282"/>
      <c r="G31" s="69">
        <f t="shared" si="1"/>
        <v>0</v>
      </c>
      <c r="H31" s="282"/>
      <c r="I31" s="282"/>
      <c r="J31" s="69">
        <f t="shared" si="2"/>
        <v>0</v>
      </c>
      <c r="K31" s="282"/>
      <c r="L31" s="282"/>
      <c r="M31" s="69">
        <f t="shared" si="3"/>
        <v>0</v>
      </c>
      <c r="N31" s="282"/>
      <c r="O31" s="282"/>
      <c r="P31" s="69">
        <f t="shared" si="4"/>
        <v>0</v>
      </c>
      <c r="Q31" s="282"/>
      <c r="R31" s="282"/>
      <c r="S31" s="69">
        <f t="shared" si="5"/>
        <v>0</v>
      </c>
      <c r="T31" s="282"/>
      <c r="U31" s="282"/>
      <c r="V31" s="69">
        <f t="shared" si="6"/>
        <v>0</v>
      </c>
      <c r="W31" s="350"/>
      <c r="X31" s="352">
        <f t="shared" si="7"/>
        <v>0</v>
      </c>
      <c r="Y31" s="337"/>
      <c r="Z31" s="201">
        <f>INDEX(MasterOutputs!$I$3:$I$63,MATCH('5 - Project Outputs'!C31,MasterOutputs!$B$3:$B$63,0))</f>
        <v>0</v>
      </c>
    </row>
    <row r="32" spans="2:26" x14ac:dyDescent="0.35">
      <c r="B32" s="1">
        <f>IF(AND($D$14="You do not need to provide output data for this reporting period",X32=0),0,IF(C32="&lt; Select &gt;",IF((X32=0),0,1),COUNTBLANK(G32)+COUNTBLANK(J32)+COUNTBLANK(M32)+COUNTBLANK(P32)+COUNTBLANK(S32)+COUNTBLANK(V32)+COUNTBLANK(W32)))</f>
        <v>0</v>
      </c>
      <c r="C32" s="67" t="s">
        <v>18</v>
      </c>
      <c r="D32" s="424" t="str">
        <f>INDEX(MasterOutputs!$C$3:$C$63,MATCH(C32,MasterOutputs!$B$3:$B$63,0))</f>
        <v>N/A</v>
      </c>
      <c r="E32" s="282"/>
      <c r="F32" s="282"/>
      <c r="G32" s="69">
        <f t="shared" si="1"/>
        <v>0</v>
      </c>
      <c r="H32" s="282"/>
      <c r="I32" s="282"/>
      <c r="J32" s="69">
        <f t="shared" si="2"/>
        <v>0</v>
      </c>
      <c r="K32" s="282"/>
      <c r="L32" s="282"/>
      <c r="M32" s="69">
        <f t="shared" si="3"/>
        <v>0</v>
      </c>
      <c r="N32" s="282"/>
      <c r="O32" s="282"/>
      <c r="P32" s="69">
        <f t="shared" si="4"/>
        <v>0</v>
      </c>
      <c r="Q32" s="282"/>
      <c r="R32" s="282"/>
      <c r="S32" s="69">
        <f t="shared" si="5"/>
        <v>0</v>
      </c>
      <c r="T32" s="282"/>
      <c r="U32" s="282"/>
      <c r="V32" s="69">
        <f t="shared" si="6"/>
        <v>0</v>
      </c>
      <c r="W32" s="350"/>
      <c r="X32" s="352">
        <f t="shared" si="7"/>
        <v>0</v>
      </c>
      <c r="Y32" s="337"/>
      <c r="Z32" s="201">
        <f>INDEX(MasterOutputs!$I$3:$I$63,MATCH('5 - Project Outputs'!C32,MasterOutputs!$B$3:$B$63,0))</f>
        <v>0</v>
      </c>
    </row>
    <row r="33" spans="2:26" x14ac:dyDescent="0.35">
      <c r="B33" s="1">
        <f>IF(AND($D$14="You do not need to provide output data for this reporting period",X33=0),0,IF(C33="&lt; Select &gt;",IF((X33=0),0,1),COUNTBLANK(G33)+COUNTBLANK(J33)+COUNTBLANK(M33)+COUNTBLANK(P33)+COUNTBLANK(S33)+COUNTBLANK(V33)+COUNTBLANK(W33)))</f>
        <v>0</v>
      </c>
      <c r="C33" s="67" t="s">
        <v>18</v>
      </c>
      <c r="D33" s="424" t="str">
        <f>INDEX(MasterOutputs!$C$3:$C$63,MATCH(C33,MasterOutputs!$B$3:$B$63,0))</f>
        <v>N/A</v>
      </c>
      <c r="E33" s="282"/>
      <c r="F33" s="282"/>
      <c r="G33" s="69">
        <f t="shared" si="1"/>
        <v>0</v>
      </c>
      <c r="H33" s="282"/>
      <c r="I33" s="282"/>
      <c r="J33" s="69">
        <f t="shared" si="2"/>
        <v>0</v>
      </c>
      <c r="K33" s="282"/>
      <c r="L33" s="282"/>
      <c r="M33" s="69">
        <f t="shared" si="3"/>
        <v>0</v>
      </c>
      <c r="N33" s="282"/>
      <c r="O33" s="282"/>
      <c r="P33" s="69">
        <f t="shared" si="4"/>
        <v>0</v>
      </c>
      <c r="Q33" s="282"/>
      <c r="R33" s="282"/>
      <c r="S33" s="69">
        <f t="shared" si="5"/>
        <v>0</v>
      </c>
      <c r="T33" s="282"/>
      <c r="U33" s="282"/>
      <c r="V33" s="69">
        <f t="shared" si="6"/>
        <v>0</v>
      </c>
      <c r="W33" s="350"/>
      <c r="X33" s="352">
        <f t="shared" si="7"/>
        <v>0</v>
      </c>
      <c r="Y33" s="337"/>
      <c r="Z33" s="201">
        <f>INDEX(MasterOutputs!$I$3:$I$63,MATCH('5 - Project Outputs'!C33,MasterOutputs!$B$3:$B$63,0))</f>
        <v>0</v>
      </c>
    </row>
    <row r="34" spans="2:26" x14ac:dyDescent="0.35">
      <c r="B34" s="1">
        <f>IF(AND($D$14="You do not need to provide output data for this reporting period",X34=0),0,IF(C34="&lt; Select &gt;",IF((X34=0),0,1),COUNTBLANK(G34)+COUNTBLANK(J34)+COUNTBLANK(M34)+COUNTBLANK(P34)+COUNTBLANK(S34)+COUNTBLANK(V34)+COUNTBLANK(W34)))</f>
        <v>0</v>
      </c>
      <c r="C34" s="67" t="s">
        <v>18</v>
      </c>
      <c r="D34" s="424" t="str">
        <f>INDEX(MasterOutputs!$C$3:$C$63,MATCH(C34,MasterOutputs!$B$3:$B$63,0))</f>
        <v>N/A</v>
      </c>
      <c r="E34" s="282"/>
      <c r="F34" s="282"/>
      <c r="G34" s="69">
        <f t="shared" si="1"/>
        <v>0</v>
      </c>
      <c r="H34" s="282"/>
      <c r="I34" s="282"/>
      <c r="J34" s="69">
        <f t="shared" si="2"/>
        <v>0</v>
      </c>
      <c r="K34" s="282"/>
      <c r="L34" s="282"/>
      <c r="M34" s="69">
        <f t="shared" si="3"/>
        <v>0</v>
      </c>
      <c r="N34" s="282"/>
      <c r="O34" s="282"/>
      <c r="P34" s="69">
        <f t="shared" si="4"/>
        <v>0</v>
      </c>
      <c r="Q34" s="282"/>
      <c r="R34" s="282"/>
      <c r="S34" s="69">
        <f t="shared" si="5"/>
        <v>0</v>
      </c>
      <c r="T34" s="282"/>
      <c r="U34" s="282"/>
      <c r="V34" s="69">
        <f t="shared" si="6"/>
        <v>0</v>
      </c>
      <c r="W34" s="350"/>
      <c r="X34" s="352">
        <f t="shared" si="7"/>
        <v>0</v>
      </c>
      <c r="Y34" s="337"/>
      <c r="Z34" s="201">
        <f>INDEX(MasterOutputs!$I$3:$I$63,MATCH('5 - Project Outputs'!C34,MasterOutputs!$B$3:$B$63,0))</f>
        <v>0</v>
      </c>
    </row>
    <row r="35" spans="2:26" x14ac:dyDescent="0.35">
      <c r="B35" s="1">
        <f>IF(AND($D$14="You do not need to provide output data for this reporting period",X35=0),0,IF(C35="&lt; Select &gt;",IF((X35=0),0,1),COUNTBLANK(G35)+COUNTBLANK(J35)+COUNTBLANK(M35)+COUNTBLANK(P35)+COUNTBLANK(S35)+COUNTBLANK(V35)+COUNTBLANK(W35)))</f>
        <v>0</v>
      </c>
      <c r="C35" s="67" t="s">
        <v>18</v>
      </c>
      <c r="D35" s="424" t="str">
        <f>INDEX(MasterOutputs!$C$3:$C$63,MATCH(C35,MasterOutputs!$B$3:$B$63,0))</f>
        <v>N/A</v>
      </c>
      <c r="E35" s="282"/>
      <c r="F35" s="282"/>
      <c r="G35" s="69">
        <f t="shared" si="1"/>
        <v>0</v>
      </c>
      <c r="H35" s="282"/>
      <c r="I35" s="282"/>
      <c r="J35" s="69">
        <f t="shared" si="2"/>
        <v>0</v>
      </c>
      <c r="K35" s="282"/>
      <c r="L35" s="282"/>
      <c r="M35" s="69">
        <f t="shared" si="3"/>
        <v>0</v>
      </c>
      <c r="N35" s="282"/>
      <c r="O35" s="282"/>
      <c r="P35" s="69">
        <f t="shared" si="4"/>
        <v>0</v>
      </c>
      <c r="Q35" s="282"/>
      <c r="R35" s="282"/>
      <c r="S35" s="69">
        <f t="shared" si="5"/>
        <v>0</v>
      </c>
      <c r="T35" s="282"/>
      <c r="U35" s="282"/>
      <c r="V35" s="69">
        <f t="shared" si="6"/>
        <v>0</v>
      </c>
      <c r="W35" s="350"/>
      <c r="X35" s="352">
        <f t="shared" si="7"/>
        <v>0</v>
      </c>
      <c r="Y35" s="337"/>
      <c r="Z35" s="201">
        <f>INDEX(MasterOutputs!$I$3:$I$63,MATCH('5 - Project Outputs'!C35,MasterOutputs!$B$3:$B$63,0))</f>
        <v>0</v>
      </c>
    </row>
    <row r="36" spans="2:26" x14ac:dyDescent="0.35">
      <c r="B36" s="1">
        <f>IF(AND($D$14="You do not need to provide output data for this reporting period",X36=0),0,IF(C36="&lt; Select &gt;",IF((X36=0),0,1),COUNTBLANK(G36)+COUNTBLANK(J36)+COUNTBLANK(M36)+COUNTBLANK(P36)+COUNTBLANK(S36)+COUNTBLANK(V36)+COUNTBLANK(W36)))</f>
        <v>0</v>
      </c>
      <c r="C36" s="67" t="s">
        <v>18</v>
      </c>
      <c r="D36" s="424" t="str">
        <f>INDEX(MasterOutputs!$C$3:$C$63,MATCH(C36,MasterOutputs!$B$3:$B$63,0))</f>
        <v>N/A</v>
      </c>
      <c r="E36" s="282"/>
      <c r="F36" s="282"/>
      <c r="G36" s="69">
        <f t="shared" si="1"/>
        <v>0</v>
      </c>
      <c r="H36" s="282"/>
      <c r="I36" s="282"/>
      <c r="J36" s="69">
        <f t="shared" si="2"/>
        <v>0</v>
      </c>
      <c r="K36" s="282"/>
      <c r="L36" s="282"/>
      <c r="M36" s="69">
        <f t="shared" si="3"/>
        <v>0</v>
      </c>
      <c r="N36" s="282"/>
      <c r="O36" s="282"/>
      <c r="P36" s="69">
        <f t="shared" si="4"/>
        <v>0</v>
      </c>
      <c r="Q36" s="282"/>
      <c r="R36" s="282"/>
      <c r="S36" s="69">
        <f t="shared" si="5"/>
        <v>0</v>
      </c>
      <c r="T36" s="282"/>
      <c r="U36" s="282"/>
      <c r="V36" s="69">
        <f t="shared" si="6"/>
        <v>0</v>
      </c>
      <c r="W36" s="350"/>
      <c r="X36" s="352">
        <f t="shared" si="7"/>
        <v>0</v>
      </c>
      <c r="Y36" s="337"/>
      <c r="Z36" s="201">
        <f>INDEX(MasterOutputs!$I$3:$I$63,MATCH('5 - Project Outputs'!C36,MasterOutputs!$B$3:$B$63,0))</f>
        <v>0</v>
      </c>
    </row>
    <row r="37" spans="2:26" x14ac:dyDescent="0.35">
      <c r="B37" s="1">
        <f t="shared" si="0"/>
        <v>0</v>
      </c>
      <c r="C37" s="67" t="s">
        <v>18</v>
      </c>
      <c r="D37" s="424" t="str">
        <f>INDEX(MasterOutputs!$C$3:$C$63,MATCH(C37,MasterOutputs!$B$3:$B$63,0))</f>
        <v>N/A</v>
      </c>
      <c r="E37" s="282"/>
      <c r="F37" s="282"/>
      <c r="G37" s="69">
        <f t="shared" si="1"/>
        <v>0</v>
      </c>
      <c r="H37" s="282"/>
      <c r="I37" s="282"/>
      <c r="J37" s="69">
        <f t="shared" si="2"/>
        <v>0</v>
      </c>
      <c r="K37" s="282"/>
      <c r="L37" s="282"/>
      <c r="M37" s="69">
        <f t="shared" si="3"/>
        <v>0</v>
      </c>
      <c r="N37" s="282"/>
      <c r="O37" s="282"/>
      <c r="P37" s="69">
        <f t="shared" si="4"/>
        <v>0</v>
      </c>
      <c r="Q37" s="282"/>
      <c r="R37" s="282"/>
      <c r="S37" s="69">
        <f t="shared" si="5"/>
        <v>0</v>
      </c>
      <c r="T37" s="282"/>
      <c r="U37" s="282"/>
      <c r="V37" s="69">
        <f t="shared" si="6"/>
        <v>0</v>
      </c>
      <c r="W37" s="350"/>
      <c r="X37" s="352">
        <f t="shared" si="7"/>
        <v>0</v>
      </c>
      <c r="Y37" s="337"/>
      <c r="Z37" s="201">
        <f>INDEX(MasterOutputs!$I$3:$I$63,MATCH('5 - Project Outputs'!C37,MasterOutputs!$B$3:$B$63,0))</f>
        <v>0</v>
      </c>
    </row>
    <row r="38" spans="2:26" x14ac:dyDescent="0.35">
      <c r="B38" s="1">
        <f t="shared" si="0"/>
        <v>0</v>
      </c>
      <c r="C38" s="67" t="s">
        <v>18</v>
      </c>
      <c r="D38" s="424" t="str">
        <f>INDEX(MasterOutputs!$C$3:$C$63,MATCH(C38,MasterOutputs!$B$3:$B$63,0))</f>
        <v>N/A</v>
      </c>
      <c r="E38" s="282"/>
      <c r="F38" s="282"/>
      <c r="G38" s="69">
        <f t="shared" si="1"/>
        <v>0</v>
      </c>
      <c r="H38" s="282"/>
      <c r="I38" s="282"/>
      <c r="J38" s="69">
        <f t="shared" si="2"/>
        <v>0</v>
      </c>
      <c r="K38" s="282"/>
      <c r="L38" s="282"/>
      <c r="M38" s="69">
        <f t="shared" si="3"/>
        <v>0</v>
      </c>
      <c r="N38" s="282"/>
      <c r="O38" s="282"/>
      <c r="P38" s="69">
        <f t="shared" si="4"/>
        <v>0</v>
      </c>
      <c r="Q38" s="282"/>
      <c r="R38" s="282"/>
      <c r="S38" s="69">
        <f t="shared" si="5"/>
        <v>0</v>
      </c>
      <c r="T38" s="282"/>
      <c r="U38" s="282"/>
      <c r="V38" s="69">
        <f t="shared" si="6"/>
        <v>0</v>
      </c>
      <c r="W38" s="350"/>
      <c r="X38" s="352">
        <f t="shared" si="7"/>
        <v>0</v>
      </c>
      <c r="Y38" s="337"/>
      <c r="Z38" s="201">
        <f>INDEX(MasterOutputs!$I$3:$I$63,MATCH('5 - Project Outputs'!C38,MasterOutputs!$B$3:$B$63,0))</f>
        <v>0</v>
      </c>
    </row>
    <row r="39" spans="2:26" x14ac:dyDescent="0.35">
      <c r="B39" s="1">
        <f t="shared" si="0"/>
        <v>0</v>
      </c>
      <c r="C39" s="67" t="s">
        <v>18</v>
      </c>
      <c r="D39" s="424" t="str">
        <f>INDEX(MasterOutputs!$C$3:$C$63,MATCH(C39,MasterOutputs!$B$3:$B$63,0))</f>
        <v>N/A</v>
      </c>
      <c r="E39" s="282"/>
      <c r="F39" s="282"/>
      <c r="G39" s="69">
        <f t="shared" si="1"/>
        <v>0</v>
      </c>
      <c r="H39" s="282"/>
      <c r="I39" s="282"/>
      <c r="J39" s="69">
        <f t="shared" si="2"/>
        <v>0</v>
      </c>
      <c r="K39" s="282"/>
      <c r="L39" s="282"/>
      <c r="M39" s="69">
        <f t="shared" si="3"/>
        <v>0</v>
      </c>
      <c r="N39" s="282"/>
      <c r="O39" s="282"/>
      <c r="P39" s="69">
        <f t="shared" si="4"/>
        <v>0</v>
      </c>
      <c r="Q39" s="282"/>
      <c r="R39" s="282"/>
      <c r="S39" s="69">
        <f t="shared" si="5"/>
        <v>0</v>
      </c>
      <c r="T39" s="282"/>
      <c r="U39" s="282"/>
      <c r="V39" s="69">
        <f t="shared" si="6"/>
        <v>0</v>
      </c>
      <c r="W39" s="350"/>
      <c r="X39" s="352">
        <f t="shared" si="7"/>
        <v>0</v>
      </c>
      <c r="Y39" s="337"/>
      <c r="Z39" s="201">
        <f>INDEX(MasterOutputs!$I$3:$I$63,MATCH('5 - Project Outputs'!C39,MasterOutputs!$B$3:$B$63,0))</f>
        <v>0</v>
      </c>
    </row>
    <row r="40" spans="2:26" x14ac:dyDescent="0.35">
      <c r="B40" s="1">
        <f t="shared" si="0"/>
        <v>0</v>
      </c>
      <c r="C40" s="67" t="s">
        <v>18</v>
      </c>
      <c r="D40" s="424" t="str">
        <f>INDEX(MasterOutputs!$C$3:$C$63,MATCH(C40,MasterOutputs!$B$3:$B$63,0))</f>
        <v>N/A</v>
      </c>
      <c r="E40" s="282"/>
      <c r="F40" s="282"/>
      <c r="G40" s="69">
        <f t="shared" si="1"/>
        <v>0</v>
      </c>
      <c r="H40" s="282"/>
      <c r="I40" s="282"/>
      <c r="J40" s="69">
        <f t="shared" si="2"/>
        <v>0</v>
      </c>
      <c r="K40" s="282"/>
      <c r="L40" s="282"/>
      <c r="M40" s="69">
        <f t="shared" si="3"/>
        <v>0</v>
      </c>
      <c r="N40" s="282"/>
      <c r="O40" s="282"/>
      <c r="P40" s="69">
        <f t="shared" si="4"/>
        <v>0</v>
      </c>
      <c r="Q40" s="282"/>
      <c r="R40" s="282"/>
      <c r="S40" s="69">
        <f t="shared" si="5"/>
        <v>0</v>
      </c>
      <c r="T40" s="282"/>
      <c r="U40" s="282"/>
      <c r="V40" s="69">
        <f t="shared" si="6"/>
        <v>0</v>
      </c>
      <c r="W40" s="350"/>
      <c r="X40" s="352">
        <f t="shared" si="7"/>
        <v>0</v>
      </c>
      <c r="Y40" s="337"/>
      <c r="Z40" s="201">
        <f>INDEX(MasterOutputs!$I$3:$I$63,MATCH('5 - Project Outputs'!C40,MasterOutputs!$B$3:$B$63,0))</f>
        <v>0</v>
      </c>
    </row>
    <row r="41" spans="2:26" x14ac:dyDescent="0.35">
      <c r="B41" s="1">
        <f t="shared" si="0"/>
        <v>0</v>
      </c>
      <c r="C41" s="67" t="s">
        <v>18</v>
      </c>
      <c r="D41" s="424" t="str">
        <f>INDEX(MasterOutputs!$C$3:$C$63,MATCH(C41,MasterOutputs!$B$3:$B$63,0))</f>
        <v>N/A</v>
      </c>
      <c r="E41" s="282"/>
      <c r="F41" s="282"/>
      <c r="G41" s="69">
        <f t="shared" si="1"/>
        <v>0</v>
      </c>
      <c r="H41" s="282"/>
      <c r="I41" s="282"/>
      <c r="J41" s="69">
        <f t="shared" si="2"/>
        <v>0</v>
      </c>
      <c r="K41" s="282"/>
      <c r="L41" s="282"/>
      <c r="M41" s="69">
        <f t="shared" si="3"/>
        <v>0</v>
      </c>
      <c r="N41" s="282"/>
      <c r="O41" s="282"/>
      <c r="P41" s="69">
        <f t="shared" si="4"/>
        <v>0</v>
      </c>
      <c r="Q41" s="282"/>
      <c r="R41" s="282"/>
      <c r="S41" s="69">
        <f t="shared" si="5"/>
        <v>0</v>
      </c>
      <c r="T41" s="282"/>
      <c r="U41" s="282"/>
      <c r="V41" s="69">
        <f t="shared" si="6"/>
        <v>0</v>
      </c>
      <c r="W41" s="350"/>
      <c r="X41" s="352">
        <f t="shared" si="7"/>
        <v>0</v>
      </c>
      <c r="Y41" s="337"/>
      <c r="Z41" s="201">
        <f>INDEX(MasterOutputs!$I$3:$I$63,MATCH('5 - Project Outputs'!C41,MasterOutputs!$B$3:$B$63,0))</f>
        <v>0</v>
      </c>
    </row>
    <row r="42" spans="2:26" ht="15.65" customHeight="1" thickBot="1" x14ac:dyDescent="0.4">
      <c r="B42" s="1">
        <f t="shared" si="0"/>
        <v>0</v>
      </c>
      <c r="C42" s="107" t="s">
        <v>18</v>
      </c>
      <c r="D42" s="425" t="str">
        <f>INDEX(MasterOutputs!$C$3:$C$63,MATCH(C42,MasterOutputs!$B$3:$B$63,0))</f>
        <v>N/A</v>
      </c>
      <c r="E42" s="367"/>
      <c r="F42" s="367"/>
      <c r="G42" s="143">
        <f t="shared" si="1"/>
        <v>0</v>
      </c>
      <c r="H42" s="367"/>
      <c r="I42" s="367"/>
      <c r="J42" s="143">
        <f t="shared" si="2"/>
        <v>0</v>
      </c>
      <c r="K42" s="367"/>
      <c r="L42" s="367"/>
      <c r="M42" s="143">
        <f t="shared" si="3"/>
        <v>0</v>
      </c>
      <c r="N42" s="367"/>
      <c r="O42" s="367"/>
      <c r="P42" s="143">
        <f t="shared" si="4"/>
        <v>0</v>
      </c>
      <c r="Q42" s="367"/>
      <c r="R42" s="367"/>
      <c r="S42" s="143">
        <f t="shared" si="5"/>
        <v>0</v>
      </c>
      <c r="T42" s="367"/>
      <c r="U42" s="367"/>
      <c r="V42" s="143">
        <f t="shared" si="6"/>
        <v>0</v>
      </c>
      <c r="W42" s="368"/>
      <c r="X42" s="369">
        <f t="shared" si="7"/>
        <v>0</v>
      </c>
      <c r="Y42" s="370"/>
      <c r="Z42" s="201">
        <f>INDEX(MasterOutputs!$I$3:$I$63,MATCH('5 - Project Outputs'!C42,MasterOutputs!$B$3:$B$63,0))</f>
        <v>0</v>
      </c>
    </row>
    <row r="43" spans="2:26" ht="16.5" customHeight="1" thickBot="1" x14ac:dyDescent="0.4">
      <c r="C43" s="504" t="s">
        <v>233</v>
      </c>
      <c r="D43" s="505"/>
      <c r="E43" s="505"/>
      <c r="F43" s="505"/>
      <c r="G43" s="505"/>
      <c r="H43" s="505"/>
      <c r="I43" s="505"/>
      <c r="J43" s="505"/>
      <c r="K43" s="505"/>
      <c r="L43" s="505"/>
      <c r="M43" s="505"/>
      <c r="N43" s="505"/>
      <c r="O43" s="505"/>
      <c r="P43" s="505"/>
      <c r="Q43" s="505"/>
      <c r="R43" s="505"/>
      <c r="S43" s="505"/>
      <c r="T43" s="505"/>
      <c r="U43" s="505"/>
      <c r="V43" s="505"/>
      <c r="W43" s="505"/>
      <c r="X43" s="505"/>
      <c r="Y43" s="506"/>
    </row>
    <row r="44" spans="2:26" x14ac:dyDescent="0.35">
      <c r="B44" s="1">
        <f t="shared" ref="B44:B53" si="8">IF(AND($D$14="You do not need to provide output data for this reporting period",X44=0),0,IF(C44="",IF((X44=0),0,1),COUNTBLANK(E44:W44)))</f>
        <v>0</v>
      </c>
      <c r="C44" s="371"/>
      <c r="D44" s="364"/>
      <c r="E44" s="365"/>
      <c r="F44" s="365"/>
      <c r="G44" s="359">
        <f t="shared" si="1"/>
        <v>0</v>
      </c>
      <c r="H44" s="365"/>
      <c r="I44" s="365"/>
      <c r="J44" s="359">
        <f t="shared" ref="J44:J53" si="9">SUM(H44:I44)</f>
        <v>0</v>
      </c>
      <c r="K44" s="365"/>
      <c r="L44" s="365"/>
      <c r="M44" s="359">
        <f t="shared" ref="M44:M53" si="10">SUM(K44:L44)</f>
        <v>0</v>
      </c>
      <c r="N44" s="365"/>
      <c r="O44" s="365"/>
      <c r="P44" s="359">
        <f t="shared" ref="P44:P53" si="11">SUM(N44:O44)</f>
        <v>0</v>
      </c>
      <c r="Q44" s="365"/>
      <c r="R44" s="365"/>
      <c r="S44" s="359">
        <f t="shared" ref="S44:S53" si="12">SUM(Q44:R44)</f>
        <v>0</v>
      </c>
      <c r="T44" s="365"/>
      <c r="U44" s="365"/>
      <c r="V44" s="359">
        <f t="shared" ref="V44:V53" si="13">SUM(T44:U44)</f>
        <v>0</v>
      </c>
      <c r="W44" s="366"/>
      <c r="X44" s="353">
        <f>SUM(P44+S44+M44+J44+G44+V44+W44)</f>
        <v>0</v>
      </c>
      <c r="Y44" s="360" t="s">
        <v>228</v>
      </c>
    </row>
    <row r="45" spans="2:26" x14ac:dyDescent="0.35">
      <c r="B45" s="1">
        <f t="shared" si="8"/>
        <v>0</v>
      </c>
      <c r="C45" s="73"/>
      <c r="D45" s="286"/>
      <c r="E45" s="282"/>
      <c r="F45" s="282"/>
      <c r="G45" s="69">
        <f t="shared" si="1"/>
        <v>0</v>
      </c>
      <c r="H45" s="282"/>
      <c r="I45" s="282"/>
      <c r="J45" s="69">
        <f t="shared" si="9"/>
        <v>0</v>
      </c>
      <c r="K45" s="282"/>
      <c r="L45" s="282"/>
      <c r="M45" s="69">
        <f t="shared" si="10"/>
        <v>0</v>
      </c>
      <c r="N45" s="282"/>
      <c r="O45" s="282"/>
      <c r="P45" s="69">
        <f t="shared" si="11"/>
        <v>0</v>
      </c>
      <c r="Q45" s="282"/>
      <c r="R45" s="282"/>
      <c r="S45" s="69">
        <f t="shared" si="12"/>
        <v>0</v>
      </c>
      <c r="T45" s="282"/>
      <c r="U45" s="282"/>
      <c r="V45" s="69">
        <f t="shared" si="13"/>
        <v>0</v>
      </c>
      <c r="W45" s="350"/>
      <c r="X45" s="352">
        <f>SUM(P45+S45+M45+J45+G45+V45+W45)</f>
        <v>0</v>
      </c>
      <c r="Y45" s="355" t="s">
        <v>228</v>
      </c>
    </row>
    <row r="46" spans="2:26" x14ac:dyDescent="0.35">
      <c r="B46" s="1">
        <f t="shared" si="8"/>
        <v>0</v>
      </c>
      <c r="C46" s="73"/>
      <c r="D46" s="286"/>
      <c r="E46" s="282"/>
      <c r="F46" s="282"/>
      <c r="G46" s="69">
        <f t="shared" si="1"/>
        <v>0</v>
      </c>
      <c r="H46" s="282"/>
      <c r="I46" s="282"/>
      <c r="J46" s="69">
        <f t="shared" si="9"/>
        <v>0</v>
      </c>
      <c r="K46" s="282"/>
      <c r="L46" s="282"/>
      <c r="M46" s="69">
        <f t="shared" si="10"/>
        <v>0</v>
      </c>
      <c r="N46" s="282"/>
      <c r="O46" s="282"/>
      <c r="P46" s="69">
        <f t="shared" si="11"/>
        <v>0</v>
      </c>
      <c r="Q46" s="282"/>
      <c r="R46" s="282"/>
      <c r="S46" s="69">
        <f t="shared" si="12"/>
        <v>0</v>
      </c>
      <c r="T46" s="282"/>
      <c r="U46" s="282"/>
      <c r="V46" s="69">
        <f t="shared" si="13"/>
        <v>0</v>
      </c>
      <c r="W46" s="350"/>
      <c r="X46" s="352">
        <f t="shared" ref="X46:X53" si="14">SUM(P46+S46+M46+J46+G46+V46+W46)</f>
        <v>0</v>
      </c>
      <c r="Y46" s="355" t="s">
        <v>228</v>
      </c>
    </row>
    <row r="47" spans="2:26" x14ac:dyDescent="0.35">
      <c r="B47" s="1">
        <f t="shared" si="8"/>
        <v>0</v>
      </c>
      <c r="C47" s="73"/>
      <c r="D47" s="286"/>
      <c r="E47" s="282"/>
      <c r="F47" s="282"/>
      <c r="G47" s="69">
        <f t="shared" si="1"/>
        <v>0</v>
      </c>
      <c r="H47" s="282"/>
      <c r="I47" s="282"/>
      <c r="J47" s="69">
        <f t="shared" si="9"/>
        <v>0</v>
      </c>
      <c r="K47" s="282"/>
      <c r="L47" s="282"/>
      <c r="M47" s="69">
        <f t="shared" si="10"/>
        <v>0</v>
      </c>
      <c r="N47" s="282"/>
      <c r="O47" s="282"/>
      <c r="P47" s="69">
        <f t="shared" si="11"/>
        <v>0</v>
      </c>
      <c r="Q47" s="282"/>
      <c r="R47" s="282"/>
      <c r="S47" s="69">
        <f t="shared" si="12"/>
        <v>0</v>
      </c>
      <c r="T47" s="282"/>
      <c r="U47" s="282"/>
      <c r="V47" s="69">
        <f t="shared" si="13"/>
        <v>0</v>
      </c>
      <c r="W47" s="350"/>
      <c r="X47" s="352">
        <f t="shared" si="14"/>
        <v>0</v>
      </c>
      <c r="Y47" s="355" t="s">
        <v>228</v>
      </c>
    </row>
    <row r="48" spans="2:26" x14ac:dyDescent="0.35">
      <c r="B48" s="1">
        <f t="shared" si="8"/>
        <v>0</v>
      </c>
      <c r="C48" s="73"/>
      <c r="D48" s="286"/>
      <c r="E48" s="282"/>
      <c r="F48" s="282"/>
      <c r="G48" s="69">
        <f t="shared" si="1"/>
        <v>0</v>
      </c>
      <c r="H48" s="282"/>
      <c r="I48" s="282"/>
      <c r="J48" s="69">
        <f t="shared" si="9"/>
        <v>0</v>
      </c>
      <c r="K48" s="282"/>
      <c r="L48" s="282"/>
      <c r="M48" s="69">
        <f t="shared" si="10"/>
        <v>0</v>
      </c>
      <c r="N48" s="282"/>
      <c r="O48" s="282"/>
      <c r="P48" s="69">
        <f t="shared" si="11"/>
        <v>0</v>
      </c>
      <c r="Q48" s="282"/>
      <c r="R48" s="282"/>
      <c r="S48" s="69">
        <f t="shared" si="12"/>
        <v>0</v>
      </c>
      <c r="T48" s="282"/>
      <c r="U48" s="282"/>
      <c r="V48" s="69">
        <f t="shared" si="13"/>
        <v>0</v>
      </c>
      <c r="W48" s="350"/>
      <c r="X48" s="352">
        <f t="shared" si="14"/>
        <v>0</v>
      </c>
      <c r="Y48" s="355" t="s">
        <v>228</v>
      </c>
    </row>
    <row r="49" spans="1:25" x14ac:dyDescent="0.35">
      <c r="B49" s="1">
        <f t="shared" si="8"/>
        <v>0</v>
      </c>
      <c r="C49" s="73"/>
      <c r="D49" s="286"/>
      <c r="E49" s="282"/>
      <c r="F49" s="282"/>
      <c r="G49" s="69">
        <f t="shared" si="1"/>
        <v>0</v>
      </c>
      <c r="H49" s="282"/>
      <c r="I49" s="282"/>
      <c r="J49" s="69">
        <f t="shared" si="9"/>
        <v>0</v>
      </c>
      <c r="K49" s="282"/>
      <c r="L49" s="282"/>
      <c r="M49" s="69">
        <f t="shared" si="10"/>
        <v>0</v>
      </c>
      <c r="N49" s="282"/>
      <c r="O49" s="282"/>
      <c r="P49" s="69">
        <f t="shared" si="11"/>
        <v>0</v>
      </c>
      <c r="Q49" s="282"/>
      <c r="R49" s="282"/>
      <c r="S49" s="69">
        <f t="shared" si="12"/>
        <v>0</v>
      </c>
      <c r="T49" s="282"/>
      <c r="U49" s="282"/>
      <c r="V49" s="69">
        <f t="shared" si="13"/>
        <v>0</v>
      </c>
      <c r="W49" s="350"/>
      <c r="X49" s="352">
        <f t="shared" si="14"/>
        <v>0</v>
      </c>
      <c r="Y49" s="355" t="s">
        <v>228</v>
      </c>
    </row>
    <row r="50" spans="1:25" x14ac:dyDescent="0.35">
      <c r="B50" s="1">
        <f t="shared" si="8"/>
        <v>0</v>
      </c>
      <c r="C50" s="73"/>
      <c r="D50" s="286"/>
      <c r="E50" s="282"/>
      <c r="F50" s="282"/>
      <c r="G50" s="69">
        <f>SUM(E50:F50)</f>
        <v>0</v>
      </c>
      <c r="H50" s="282"/>
      <c r="I50" s="282"/>
      <c r="J50" s="69">
        <f>SUM(H50:I50)</f>
        <v>0</v>
      </c>
      <c r="K50" s="282"/>
      <c r="L50" s="282"/>
      <c r="M50" s="69">
        <f>SUM(K50:L50)</f>
        <v>0</v>
      </c>
      <c r="N50" s="282"/>
      <c r="O50" s="282"/>
      <c r="P50" s="69">
        <f>SUM(N50:O50)</f>
        <v>0</v>
      </c>
      <c r="Q50" s="282"/>
      <c r="R50" s="282"/>
      <c r="S50" s="69">
        <f>SUM(Q50:R50)</f>
        <v>0</v>
      </c>
      <c r="T50" s="282"/>
      <c r="U50" s="282"/>
      <c r="V50" s="69">
        <f>SUM(T50:U50)</f>
        <v>0</v>
      </c>
      <c r="W50" s="350"/>
      <c r="X50" s="352">
        <f t="shared" si="14"/>
        <v>0</v>
      </c>
      <c r="Y50" s="355" t="s">
        <v>228</v>
      </c>
    </row>
    <row r="51" spans="1:25" x14ac:dyDescent="0.35">
      <c r="B51" s="1">
        <f t="shared" si="8"/>
        <v>0</v>
      </c>
      <c r="C51" s="73"/>
      <c r="D51" s="286"/>
      <c r="E51" s="282"/>
      <c r="F51" s="282"/>
      <c r="G51" s="69">
        <f t="shared" si="1"/>
        <v>0</v>
      </c>
      <c r="H51" s="282"/>
      <c r="I51" s="282"/>
      <c r="J51" s="69">
        <f t="shared" si="9"/>
        <v>0</v>
      </c>
      <c r="K51" s="282"/>
      <c r="L51" s="282"/>
      <c r="M51" s="69">
        <f t="shared" si="10"/>
        <v>0</v>
      </c>
      <c r="N51" s="282"/>
      <c r="O51" s="282"/>
      <c r="P51" s="69">
        <f t="shared" si="11"/>
        <v>0</v>
      </c>
      <c r="Q51" s="282"/>
      <c r="R51" s="282"/>
      <c r="S51" s="69">
        <f t="shared" si="12"/>
        <v>0</v>
      </c>
      <c r="T51" s="282"/>
      <c r="U51" s="282"/>
      <c r="V51" s="69">
        <f t="shared" si="13"/>
        <v>0</v>
      </c>
      <c r="W51" s="350"/>
      <c r="X51" s="352">
        <f t="shared" si="14"/>
        <v>0</v>
      </c>
      <c r="Y51" s="355" t="s">
        <v>228</v>
      </c>
    </row>
    <row r="52" spans="1:25" x14ac:dyDescent="0.35">
      <c r="B52" s="1">
        <f t="shared" si="8"/>
        <v>0</v>
      </c>
      <c r="C52" s="73"/>
      <c r="D52" s="286"/>
      <c r="E52" s="282"/>
      <c r="F52" s="282"/>
      <c r="G52" s="69">
        <f t="shared" si="1"/>
        <v>0</v>
      </c>
      <c r="H52" s="282"/>
      <c r="I52" s="282"/>
      <c r="J52" s="69">
        <f t="shared" si="9"/>
        <v>0</v>
      </c>
      <c r="K52" s="282"/>
      <c r="L52" s="282"/>
      <c r="M52" s="69">
        <f t="shared" si="10"/>
        <v>0</v>
      </c>
      <c r="N52" s="282"/>
      <c r="O52" s="282"/>
      <c r="P52" s="69">
        <f t="shared" si="11"/>
        <v>0</v>
      </c>
      <c r="Q52" s="282"/>
      <c r="R52" s="282"/>
      <c r="S52" s="69">
        <f t="shared" si="12"/>
        <v>0</v>
      </c>
      <c r="T52" s="282"/>
      <c r="U52" s="282"/>
      <c r="V52" s="69">
        <f t="shared" si="13"/>
        <v>0</v>
      </c>
      <c r="W52" s="350"/>
      <c r="X52" s="352">
        <f t="shared" si="14"/>
        <v>0</v>
      </c>
      <c r="Y52" s="355" t="s">
        <v>228</v>
      </c>
    </row>
    <row r="53" spans="1:25" ht="15" thickBot="1" x14ac:dyDescent="0.4">
      <c r="B53" s="1">
        <f t="shared" si="8"/>
        <v>0</v>
      </c>
      <c r="C53" s="74"/>
      <c r="D53" s="287"/>
      <c r="E53" s="283"/>
      <c r="F53" s="283"/>
      <c r="G53" s="71">
        <f t="shared" si="1"/>
        <v>0</v>
      </c>
      <c r="H53" s="283"/>
      <c r="I53" s="283"/>
      <c r="J53" s="71">
        <f t="shared" si="9"/>
        <v>0</v>
      </c>
      <c r="K53" s="283"/>
      <c r="L53" s="283"/>
      <c r="M53" s="71">
        <f t="shared" si="10"/>
        <v>0</v>
      </c>
      <c r="N53" s="283"/>
      <c r="O53" s="283"/>
      <c r="P53" s="71">
        <f t="shared" si="11"/>
        <v>0</v>
      </c>
      <c r="Q53" s="283"/>
      <c r="R53" s="283"/>
      <c r="S53" s="71">
        <f t="shared" si="12"/>
        <v>0</v>
      </c>
      <c r="T53" s="283"/>
      <c r="U53" s="283"/>
      <c r="V53" s="71">
        <f t="shared" si="13"/>
        <v>0</v>
      </c>
      <c r="W53" s="351"/>
      <c r="X53" s="354">
        <f t="shared" si="14"/>
        <v>0</v>
      </c>
      <c r="Y53" s="356" t="s">
        <v>228</v>
      </c>
    </row>
    <row r="54" spans="1:25" ht="15" thickBot="1" x14ac:dyDescent="0.4"/>
    <row r="55" spans="1:25" ht="104.5" thickBot="1" x14ac:dyDescent="0.4">
      <c r="A55" s="46" t="s">
        <v>187</v>
      </c>
      <c r="B55" s="60">
        <f>IF('2 - Project Admin'!E28="",0,IF(SUM(B62:B91)&gt;0,1,0))</f>
        <v>0</v>
      </c>
      <c r="C55" s="762" t="str">
        <f>IF(OR('2 - Project Admin'!E28="", '2 - Project Admin'!E28="n/a"),"Project 2: Not Applicable", CONCATENATE("Project 2: ", '2 - Project Admin'!E28))</f>
        <v>Project 2: 8 Angel Street</v>
      </c>
      <c r="D55" s="763"/>
      <c r="E55" s="763"/>
      <c r="F55" s="763"/>
      <c r="G55" s="763"/>
      <c r="H55" s="763"/>
      <c r="I55" s="763"/>
      <c r="J55" s="763"/>
      <c r="K55" s="763"/>
      <c r="L55" s="763"/>
      <c r="M55" s="763"/>
      <c r="N55" s="763"/>
      <c r="O55" s="763"/>
      <c r="P55" s="763"/>
      <c r="Q55" s="763"/>
      <c r="R55" s="763"/>
      <c r="S55" s="763"/>
      <c r="T55" s="763"/>
      <c r="U55" s="763"/>
      <c r="V55" s="763"/>
      <c r="W55" s="763"/>
      <c r="X55" s="763"/>
      <c r="Y55" s="764"/>
    </row>
    <row r="56" spans="1:25" ht="15" thickBot="1" x14ac:dyDescent="0.4">
      <c r="C56" s="144"/>
      <c r="D56" s="145"/>
      <c r="E56" s="146"/>
      <c r="F56" s="146"/>
      <c r="G56" s="146"/>
      <c r="H56" s="146"/>
      <c r="I56" s="146"/>
      <c r="J56" s="146"/>
      <c r="K56" s="146"/>
    </row>
    <row r="57" spans="1:25" ht="15.75" customHeight="1" outlineLevel="1" x14ac:dyDescent="0.35">
      <c r="C57" s="775" t="s">
        <v>215</v>
      </c>
      <c r="D57" s="775" t="s">
        <v>216</v>
      </c>
      <c r="E57" s="765" t="s">
        <v>217</v>
      </c>
      <c r="F57" s="766"/>
      <c r="G57" s="767"/>
      <c r="H57" s="765" t="s">
        <v>218</v>
      </c>
      <c r="I57" s="766"/>
      <c r="J57" s="767"/>
      <c r="K57" s="765" t="s">
        <v>219</v>
      </c>
      <c r="L57" s="766"/>
      <c r="M57" s="767"/>
      <c r="N57" s="765" t="s">
        <v>220</v>
      </c>
      <c r="O57" s="766"/>
      <c r="P57" s="767"/>
      <c r="Q57" s="765" t="s">
        <v>221</v>
      </c>
      <c r="R57" s="766"/>
      <c r="S57" s="767"/>
      <c r="T57" s="765" t="s">
        <v>222</v>
      </c>
      <c r="U57" s="766"/>
      <c r="V57" s="767"/>
      <c r="W57" s="621" t="s">
        <v>223</v>
      </c>
      <c r="X57" s="771" t="s">
        <v>163</v>
      </c>
      <c r="Y57" s="778" t="s">
        <v>224</v>
      </c>
    </row>
    <row r="58" spans="1:25" ht="15.75" customHeight="1" outlineLevel="1" thickBot="1" x14ac:dyDescent="0.4">
      <c r="C58" s="776"/>
      <c r="D58" s="776"/>
      <c r="E58" s="768"/>
      <c r="F58" s="769"/>
      <c r="G58" s="770"/>
      <c r="H58" s="768"/>
      <c r="I58" s="769"/>
      <c r="J58" s="770"/>
      <c r="K58" s="768"/>
      <c r="L58" s="769"/>
      <c r="M58" s="770"/>
      <c r="N58" s="768"/>
      <c r="O58" s="769"/>
      <c r="P58" s="770"/>
      <c r="Q58" s="768"/>
      <c r="R58" s="769"/>
      <c r="S58" s="770"/>
      <c r="T58" s="768"/>
      <c r="U58" s="769"/>
      <c r="V58" s="770"/>
      <c r="W58" s="622"/>
      <c r="X58" s="772"/>
      <c r="Y58" s="779"/>
    </row>
    <row r="59" spans="1:25" ht="15" customHeight="1" outlineLevel="1" thickBot="1" x14ac:dyDescent="0.4">
      <c r="C59" s="776"/>
      <c r="D59" s="776"/>
      <c r="E59" s="195" t="s">
        <v>164</v>
      </c>
      <c r="F59" s="196" t="s">
        <v>165</v>
      </c>
      <c r="G59" s="621" t="s">
        <v>207</v>
      </c>
      <c r="H59" s="195" t="s">
        <v>164</v>
      </c>
      <c r="I59" s="196" t="s">
        <v>165</v>
      </c>
      <c r="J59" s="621" t="s">
        <v>207</v>
      </c>
      <c r="K59" s="195" t="s">
        <v>164</v>
      </c>
      <c r="L59" s="196" t="s">
        <v>165</v>
      </c>
      <c r="M59" s="621" t="s">
        <v>207</v>
      </c>
      <c r="N59" s="195" t="s">
        <v>164</v>
      </c>
      <c r="O59" s="196" t="s">
        <v>165</v>
      </c>
      <c r="P59" s="773" t="s">
        <v>207</v>
      </c>
      <c r="Q59" s="195" t="s">
        <v>164</v>
      </c>
      <c r="R59" s="196" t="s">
        <v>165</v>
      </c>
      <c r="S59" s="773" t="s">
        <v>207</v>
      </c>
      <c r="T59" s="195" t="s">
        <v>164</v>
      </c>
      <c r="U59" s="196" t="s">
        <v>165</v>
      </c>
      <c r="V59" s="773" t="s">
        <v>207</v>
      </c>
      <c r="W59" s="773" t="s">
        <v>207</v>
      </c>
      <c r="X59" s="772"/>
      <c r="Y59" s="779"/>
    </row>
    <row r="60" spans="1:25" ht="16.5" customHeight="1" outlineLevel="1" thickBot="1" x14ac:dyDescent="0.4">
      <c r="C60" s="777"/>
      <c r="D60" s="776"/>
      <c r="E60" s="197" t="s">
        <v>167</v>
      </c>
      <c r="F60" s="197" t="s">
        <v>167</v>
      </c>
      <c r="G60" s="623"/>
      <c r="H60" s="197" t="s">
        <v>167</v>
      </c>
      <c r="I60" s="207" t="str">
        <f>IF(INDEX('Reference Data'!$G$5:$G$18,MATCH('Reference Data'!$C$4,'Reference Data'!$F$5:$F$21,0),1)&gt;=I$18,"Actual","Forecast")</f>
        <v>Actual</v>
      </c>
      <c r="J60" s="623"/>
      <c r="K60" s="207" t="str">
        <f>IF(INDEX('Reference Data'!$G$5:$G$18,MATCH('Reference Data'!$C$4,'Reference Data'!$F$5:$F$21,0),1)&gt;=K$18,"Actual","Forecast")</f>
        <v>Actual</v>
      </c>
      <c r="L60" s="207" t="str">
        <f>IF(INDEX('Reference Data'!$G$5:$G$18,MATCH('Reference Data'!$C$4,'Reference Data'!$F$5:$F$21,0),1)&gt;=L$18,"Actual","Forecast")</f>
        <v>Actual</v>
      </c>
      <c r="M60" s="623"/>
      <c r="N60" s="207" t="str">
        <f>IF(INDEX('Reference Data'!$G$5:$G$18,MATCH('Reference Data'!$C$4,'Reference Data'!$F$5:$F$21,0),1)&gt;=N$18,"Actual","Forecast")</f>
        <v>Actual</v>
      </c>
      <c r="O60" s="207" t="str">
        <f>IF(INDEX('Reference Data'!$G$5:$G$18,MATCH('Reference Data'!$C$4,'Reference Data'!$F$5:$F$21,0),1)&gt;=O$18,"Actual","Forecast")</f>
        <v>Forecast</v>
      </c>
      <c r="P60" s="774"/>
      <c r="Q60" s="207" t="str">
        <f>IF(INDEX('Reference Data'!$G$5:$G$18,MATCH('Reference Data'!$C$4,'Reference Data'!$F$5:$F$21,0),1)&gt;=Q$18,"Actual","Forecast")</f>
        <v>Forecast</v>
      </c>
      <c r="R60" s="207" t="str">
        <f>IF(INDEX('Reference Data'!$G$5:$G$18,MATCH('Reference Data'!$C$4,'Reference Data'!$F$5:$F$21,0),1)&gt;=R$18,"Actual","Forecast")</f>
        <v>Forecast</v>
      </c>
      <c r="S60" s="774"/>
      <c r="T60" s="207" t="str">
        <f>IF(INDEX('Reference Data'!$G$5:$G$18,MATCH('Reference Data'!$C$4,'Reference Data'!$F$5:$F$21,0),1)&gt;=T$18,"Actual","Forecast")</f>
        <v>Forecast</v>
      </c>
      <c r="U60" s="207" t="str">
        <f>IF(INDEX('Reference Data'!$G$5:$G$18,MATCH('Reference Data'!$C$4,'Reference Data'!$F$5:$F$21,0),1)&gt;=U$18,"Actual","Forecast")</f>
        <v>Forecast</v>
      </c>
      <c r="V60" s="774"/>
      <c r="W60" s="774"/>
      <c r="X60" s="772"/>
      <c r="Y60" s="780"/>
    </row>
    <row r="61" spans="1:25" ht="15" customHeight="1" outlineLevel="1" thickBot="1" x14ac:dyDescent="0.4">
      <c r="C61" s="111" t="s">
        <v>225</v>
      </c>
      <c r="D61" s="273"/>
      <c r="E61" s="273"/>
      <c r="F61" s="273"/>
      <c r="G61" s="273"/>
      <c r="H61" s="273"/>
      <c r="I61" s="273"/>
      <c r="J61" s="273"/>
      <c r="K61" s="273"/>
      <c r="L61" s="273"/>
      <c r="M61" s="273"/>
      <c r="N61" s="273"/>
      <c r="O61" s="273"/>
      <c r="P61" s="273"/>
      <c r="Q61" s="273"/>
      <c r="R61" s="273"/>
      <c r="S61" s="273"/>
      <c r="T61" s="273"/>
      <c r="U61" s="273"/>
      <c r="V61" s="273"/>
      <c r="W61" s="273"/>
      <c r="X61" s="273"/>
      <c r="Y61" s="507"/>
    </row>
    <row r="62" spans="1:25" outlineLevel="1" x14ac:dyDescent="0.35">
      <c r="C62" s="151" t="s">
        <v>226</v>
      </c>
      <c r="D62" s="426" t="s">
        <v>227</v>
      </c>
      <c r="E62" s="357">
        <v>1</v>
      </c>
      <c r="F62" s="358">
        <v>1</v>
      </c>
      <c r="G62" s="359">
        <f>SUM(E62:F62)</f>
        <v>2</v>
      </c>
      <c r="H62" s="357">
        <v>1</v>
      </c>
      <c r="I62" s="358">
        <v>1</v>
      </c>
      <c r="J62" s="359">
        <f>SUM(H62:I62)</f>
        <v>2</v>
      </c>
      <c r="K62" s="357">
        <v>1</v>
      </c>
      <c r="L62" s="358">
        <v>1</v>
      </c>
      <c r="M62" s="359">
        <f>SUM(K62:L62)</f>
        <v>2</v>
      </c>
      <c r="N62" s="357">
        <v>1</v>
      </c>
      <c r="O62" s="358">
        <v>1</v>
      </c>
      <c r="P62" s="359">
        <f>SUM(N62:O62)</f>
        <v>2</v>
      </c>
      <c r="Q62" s="357">
        <v>1</v>
      </c>
      <c r="R62" s="358">
        <v>1</v>
      </c>
      <c r="S62" s="359">
        <f>SUM(Q62:R62)</f>
        <v>2</v>
      </c>
      <c r="T62" s="357">
        <v>1</v>
      </c>
      <c r="U62" s="358">
        <v>1</v>
      </c>
      <c r="V62" s="359">
        <f>SUM(T62:U62)</f>
        <v>2</v>
      </c>
      <c r="W62" s="341">
        <v>1</v>
      </c>
      <c r="X62" s="353">
        <f>SUM(P62+S62+M62+J62+G62+V62+W62)</f>
        <v>13</v>
      </c>
      <c r="Y62" s="360" t="s">
        <v>228</v>
      </c>
    </row>
    <row r="63" spans="1:25" ht="28" outlineLevel="1" x14ac:dyDescent="0.35">
      <c r="C63" s="151" t="s">
        <v>229</v>
      </c>
      <c r="D63" s="426" t="s">
        <v>230</v>
      </c>
      <c r="E63" s="67">
        <v>1</v>
      </c>
      <c r="F63" s="68">
        <v>1</v>
      </c>
      <c r="G63" s="69">
        <f>SUM(E63:F63)</f>
        <v>2</v>
      </c>
      <c r="H63" s="67">
        <v>1</v>
      </c>
      <c r="I63" s="68">
        <v>1</v>
      </c>
      <c r="J63" s="69">
        <f>SUM(H63:I63)</f>
        <v>2</v>
      </c>
      <c r="K63" s="67">
        <v>1</v>
      </c>
      <c r="L63" s="68">
        <v>1</v>
      </c>
      <c r="M63" s="69">
        <f>SUM(K63:L63)</f>
        <v>2</v>
      </c>
      <c r="N63" s="67">
        <v>1</v>
      </c>
      <c r="O63" s="68">
        <v>1</v>
      </c>
      <c r="P63" s="69">
        <f>SUM(N63:O63)</f>
        <v>2</v>
      </c>
      <c r="Q63" s="67">
        <v>1</v>
      </c>
      <c r="R63" s="68">
        <v>1</v>
      </c>
      <c r="S63" s="69">
        <f>SUM(Q63:R63)</f>
        <v>2</v>
      </c>
      <c r="T63" s="67">
        <v>1</v>
      </c>
      <c r="U63" s="68">
        <v>1</v>
      </c>
      <c r="V63" s="69">
        <f>SUM(T63:U63)</f>
        <v>2</v>
      </c>
      <c r="W63" s="335">
        <v>1</v>
      </c>
      <c r="X63" s="352">
        <f>SUM(P63+S63+M63+J63+G63+V63+W63)</f>
        <v>13</v>
      </c>
      <c r="Y63" s="355" t="s">
        <v>228</v>
      </c>
    </row>
    <row r="64" spans="1:25" ht="28.5" outlineLevel="1" thickBot="1" x14ac:dyDescent="0.4">
      <c r="C64" s="361" t="s">
        <v>231</v>
      </c>
      <c r="D64" s="427" t="s">
        <v>230</v>
      </c>
      <c r="E64" s="107">
        <v>1</v>
      </c>
      <c r="F64" s="108">
        <v>1</v>
      </c>
      <c r="G64" s="143">
        <f>SUM(E64:F64)</f>
        <v>2</v>
      </c>
      <c r="H64" s="107">
        <v>1</v>
      </c>
      <c r="I64" s="108">
        <v>1</v>
      </c>
      <c r="J64" s="143">
        <f>SUM(H64:I64)</f>
        <v>2</v>
      </c>
      <c r="K64" s="107">
        <v>1</v>
      </c>
      <c r="L64" s="108">
        <v>1</v>
      </c>
      <c r="M64" s="143">
        <f>SUM(K64:L64)</f>
        <v>2</v>
      </c>
      <c r="N64" s="107">
        <v>1</v>
      </c>
      <c r="O64" s="108">
        <v>1</v>
      </c>
      <c r="P64" s="143">
        <f>SUM(N64:O64)</f>
        <v>2</v>
      </c>
      <c r="Q64" s="107">
        <v>1</v>
      </c>
      <c r="R64" s="108">
        <v>1</v>
      </c>
      <c r="S64" s="143">
        <f>SUM(Q64:R64)</f>
        <v>2</v>
      </c>
      <c r="T64" s="107">
        <v>1</v>
      </c>
      <c r="U64" s="108">
        <v>1</v>
      </c>
      <c r="V64" s="143">
        <f>SUM(T64:U64)</f>
        <v>2</v>
      </c>
      <c r="W64" s="349">
        <v>1</v>
      </c>
      <c r="X64" s="362">
        <f>SUM(P64+S64+M64+J64+G64+V64+W64)</f>
        <v>13</v>
      </c>
      <c r="Y64" s="363" t="s">
        <v>228</v>
      </c>
    </row>
    <row r="65" spans="2:26" ht="15" customHeight="1" outlineLevel="1" thickBot="1" x14ac:dyDescent="0.4">
      <c r="C65" s="503" t="s">
        <v>232</v>
      </c>
      <c r="D65" s="501"/>
      <c r="E65" s="501"/>
      <c r="F65" s="501"/>
      <c r="G65" s="501"/>
      <c r="H65" s="501"/>
      <c r="I65" s="501"/>
      <c r="J65" s="501"/>
      <c r="K65" s="501"/>
      <c r="L65" s="501"/>
      <c r="M65" s="501"/>
      <c r="N65" s="501"/>
      <c r="O65" s="501"/>
      <c r="P65" s="501"/>
      <c r="Q65" s="501"/>
      <c r="R65" s="501"/>
      <c r="S65" s="501"/>
      <c r="T65" s="501"/>
      <c r="U65" s="501"/>
      <c r="V65" s="501"/>
      <c r="W65" s="501"/>
      <c r="X65" s="501"/>
      <c r="Y65" s="502"/>
    </row>
    <row r="66" spans="2:26" outlineLevel="1" x14ac:dyDescent="0.35">
      <c r="B66" s="1">
        <f t="shared" ref="B66:B80" si="15">IF(AND($D$14="You do not need to provide output data for this reporting period",X66=0),0,IF(C66="&lt; Select &gt;",IF((X66=0),0,1),COUNTBLANK(G66)+COUNTBLANK(J66)+COUNTBLANK(M66)+COUNTBLANK(P66)+COUNTBLANK(S66)+COUNTBLANK(V66)+COUNTBLANK(W66)))</f>
        <v>0</v>
      </c>
      <c r="C66" s="357" t="s">
        <v>5894</v>
      </c>
      <c r="D66" s="423" t="str">
        <f>INDEX(MasterOutputs!$C$3:$C$63,MATCH(C66,MasterOutputs!$B$3:$B$63,0))</f>
        <v>Number of routes</v>
      </c>
      <c r="E66" s="365">
        <v>1</v>
      </c>
      <c r="F66" s="365">
        <v>0</v>
      </c>
      <c r="G66" s="359">
        <f>SUM(E66:F66)</f>
        <v>1</v>
      </c>
      <c r="H66" s="365">
        <v>1</v>
      </c>
      <c r="I66" s="365">
        <v>0</v>
      </c>
      <c r="J66" s="359">
        <f>SUM(H66:I66)</f>
        <v>1</v>
      </c>
      <c r="K66" s="365">
        <v>1</v>
      </c>
      <c r="L66" s="365">
        <v>0</v>
      </c>
      <c r="M66" s="359">
        <f>SUM(K66:L66)</f>
        <v>1</v>
      </c>
      <c r="N66" s="365">
        <v>1</v>
      </c>
      <c r="O66" s="365">
        <v>0</v>
      </c>
      <c r="P66" s="359">
        <f>SUM(N66:O66)</f>
        <v>1</v>
      </c>
      <c r="Q66" s="365">
        <v>1</v>
      </c>
      <c r="R66" s="365">
        <v>0</v>
      </c>
      <c r="S66" s="359">
        <f>SUM(Q66:R66)</f>
        <v>1</v>
      </c>
      <c r="T66" s="365">
        <v>1</v>
      </c>
      <c r="U66" s="365">
        <v>0</v>
      </c>
      <c r="V66" s="359">
        <f>SUM(T66:U66)</f>
        <v>1</v>
      </c>
      <c r="W66" s="366">
        <v>1</v>
      </c>
      <c r="X66" s="353">
        <f>SUM(P66+S66+M66+J66+G66+V66+W66)</f>
        <v>7</v>
      </c>
      <c r="Y66" s="342"/>
      <c r="Z66" s="201" t="str">
        <f>INDEX(MasterOutputs!$I$3:$I$63,MATCH('5 - Project Outputs'!C66,MasterOutputs!$B$3:$B$63,0))</f>
        <v>Public_transport</v>
      </c>
    </row>
    <row r="67" spans="2:26" outlineLevel="1" x14ac:dyDescent="0.35">
      <c r="B67" s="1">
        <f t="shared" si="15"/>
        <v>0</v>
      </c>
      <c r="C67" s="67" t="s">
        <v>18</v>
      </c>
      <c r="D67" s="424" t="str">
        <f>INDEX(MasterOutputs!$C$3:$C$63,MATCH(C67,MasterOutputs!$B$3:$B$63,0))</f>
        <v>N/A</v>
      </c>
      <c r="E67" s="282"/>
      <c r="F67" s="282"/>
      <c r="G67" s="69">
        <f>SUM(E67:F67)</f>
        <v>0</v>
      </c>
      <c r="H67" s="282"/>
      <c r="I67" s="282"/>
      <c r="J67" s="69">
        <f>SUM(H67:I67)</f>
        <v>0</v>
      </c>
      <c r="K67" s="282"/>
      <c r="L67" s="282"/>
      <c r="M67" s="69">
        <f>SUM(K67:L67)</f>
        <v>0</v>
      </c>
      <c r="N67" s="282"/>
      <c r="O67" s="282"/>
      <c r="P67" s="69">
        <f>SUM(N67:O67)</f>
        <v>0</v>
      </c>
      <c r="Q67" s="282"/>
      <c r="R67" s="282"/>
      <c r="S67" s="69">
        <f>SUM(Q67:R67)</f>
        <v>0</v>
      </c>
      <c r="T67" s="282"/>
      <c r="U67" s="282"/>
      <c r="V67" s="69">
        <f>SUM(T67:U67)</f>
        <v>0</v>
      </c>
      <c r="W67" s="350"/>
      <c r="X67" s="352">
        <f>SUM(P67+S67+M67+J67+G67+V67+W67)</f>
        <v>0</v>
      </c>
      <c r="Y67" s="337"/>
      <c r="Z67" s="201">
        <f>INDEX(MasterOutputs!$I$3:$I$63,MATCH('5 - Project Outputs'!C67,MasterOutputs!$B$3:$B$63,0))</f>
        <v>0</v>
      </c>
    </row>
    <row r="68" spans="2:26" outlineLevel="1" x14ac:dyDescent="0.35">
      <c r="B68" s="1">
        <f t="shared" si="15"/>
        <v>0</v>
      </c>
      <c r="C68" s="67" t="s">
        <v>18</v>
      </c>
      <c r="D68" s="424" t="str">
        <f>INDEX(MasterOutputs!$C$3:$C$63,MATCH(C68,MasterOutputs!$B$3:$B$63,0))</f>
        <v>N/A</v>
      </c>
      <c r="E68" s="282"/>
      <c r="F68" s="282"/>
      <c r="G68" s="69">
        <f t="shared" ref="G68:G80" si="16">SUM(E68:F68)</f>
        <v>0</v>
      </c>
      <c r="H68" s="282"/>
      <c r="I68" s="282"/>
      <c r="J68" s="69">
        <f t="shared" ref="J68:J80" si="17">SUM(H68:I68)</f>
        <v>0</v>
      </c>
      <c r="K68" s="282"/>
      <c r="L68" s="282"/>
      <c r="M68" s="69">
        <f t="shared" ref="M68:M80" si="18">SUM(K68:L68)</f>
        <v>0</v>
      </c>
      <c r="N68" s="282"/>
      <c r="O68" s="282"/>
      <c r="P68" s="69">
        <f t="shared" ref="P68:P80" si="19">SUM(N68:O68)</f>
        <v>0</v>
      </c>
      <c r="Q68" s="282"/>
      <c r="R68" s="282"/>
      <c r="S68" s="69">
        <f t="shared" ref="S68:S80" si="20">SUM(Q68:R68)</f>
        <v>0</v>
      </c>
      <c r="T68" s="282"/>
      <c r="U68" s="282"/>
      <c r="V68" s="69">
        <f t="shared" ref="V68:V80" si="21">SUM(T68:U68)</f>
        <v>0</v>
      </c>
      <c r="W68" s="350"/>
      <c r="X68" s="352">
        <f t="shared" ref="X68:X80" si="22">SUM(P68+S68+M68+J68+G68+V68+W68)</f>
        <v>0</v>
      </c>
      <c r="Y68" s="337"/>
      <c r="Z68" s="201">
        <f>INDEX(MasterOutputs!$I$3:$I$63,MATCH('5 - Project Outputs'!C68,MasterOutputs!$B$3:$B$63,0))</f>
        <v>0</v>
      </c>
    </row>
    <row r="69" spans="2:26" outlineLevel="1" x14ac:dyDescent="0.35">
      <c r="B69" s="1">
        <f t="shared" si="15"/>
        <v>0</v>
      </c>
      <c r="C69" s="67" t="s">
        <v>18</v>
      </c>
      <c r="D69" s="424" t="str">
        <f>INDEX(MasterOutputs!$C$3:$C$63,MATCH(C69,MasterOutputs!$B$3:$B$63,0))</f>
        <v>N/A</v>
      </c>
      <c r="E69" s="282"/>
      <c r="F69" s="282"/>
      <c r="G69" s="69">
        <f t="shared" si="16"/>
        <v>0</v>
      </c>
      <c r="H69" s="282"/>
      <c r="I69" s="282"/>
      <c r="J69" s="69">
        <f t="shared" si="17"/>
        <v>0</v>
      </c>
      <c r="K69" s="282"/>
      <c r="L69" s="282"/>
      <c r="M69" s="69">
        <f t="shared" si="18"/>
        <v>0</v>
      </c>
      <c r="N69" s="282"/>
      <c r="O69" s="282"/>
      <c r="P69" s="69">
        <f t="shared" si="19"/>
        <v>0</v>
      </c>
      <c r="Q69" s="282"/>
      <c r="R69" s="282"/>
      <c r="S69" s="69">
        <f t="shared" si="20"/>
        <v>0</v>
      </c>
      <c r="T69" s="282"/>
      <c r="U69" s="282"/>
      <c r="V69" s="69">
        <f t="shared" si="21"/>
        <v>0</v>
      </c>
      <c r="W69" s="350"/>
      <c r="X69" s="352">
        <f t="shared" si="22"/>
        <v>0</v>
      </c>
      <c r="Y69" s="337"/>
      <c r="Z69" s="201">
        <f>INDEX(MasterOutputs!$I$3:$I$63,MATCH('5 - Project Outputs'!C69,MasterOutputs!$B$3:$B$63,0))</f>
        <v>0</v>
      </c>
    </row>
    <row r="70" spans="2:26" outlineLevel="1" x14ac:dyDescent="0.35">
      <c r="B70" s="1">
        <f t="shared" si="15"/>
        <v>0</v>
      </c>
      <c r="C70" s="67" t="s">
        <v>18</v>
      </c>
      <c r="D70" s="424" t="str">
        <f>INDEX(MasterOutputs!$C$3:$C$63,MATCH(C70,MasterOutputs!$B$3:$B$63,0))</f>
        <v>N/A</v>
      </c>
      <c r="E70" s="282"/>
      <c r="F70" s="282"/>
      <c r="G70" s="69">
        <f t="shared" si="16"/>
        <v>0</v>
      </c>
      <c r="H70" s="282"/>
      <c r="I70" s="282"/>
      <c r="J70" s="69">
        <f t="shared" si="17"/>
        <v>0</v>
      </c>
      <c r="K70" s="282"/>
      <c r="L70" s="282"/>
      <c r="M70" s="69">
        <f t="shared" si="18"/>
        <v>0</v>
      </c>
      <c r="N70" s="282"/>
      <c r="O70" s="282"/>
      <c r="P70" s="69">
        <f t="shared" si="19"/>
        <v>0</v>
      </c>
      <c r="Q70" s="282"/>
      <c r="R70" s="282"/>
      <c r="S70" s="69">
        <f t="shared" si="20"/>
        <v>0</v>
      </c>
      <c r="T70" s="282"/>
      <c r="U70" s="282"/>
      <c r="V70" s="69">
        <f t="shared" si="21"/>
        <v>0</v>
      </c>
      <c r="W70" s="350"/>
      <c r="X70" s="352">
        <f t="shared" si="22"/>
        <v>0</v>
      </c>
      <c r="Y70" s="337"/>
      <c r="Z70" s="201">
        <f>INDEX(MasterOutputs!$I$3:$I$63,MATCH('5 - Project Outputs'!C70,MasterOutputs!$B$3:$B$63,0))</f>
        <v>0</v>
      </c>
    </row>
    <row r="71" spans="2:26" outlineLevel="1" x14ac:dyDescent="0.35">
      <c r="B71" s="1">
        <f t="shared" si="15"/>
        <v>0</v>
      </c>
      <c r="C71" s="67" t="s">
        <v>18</v>
      </c>
      <c r="D71" s="424" t="str">
        <f>INDEX(MasterOutputs!$C$3:$C$63,MATCH(C71,MasterOutputs!$B$3:$B$63,0))</f>
        <v>N/A</v>
      </c>
      <c r="E71" s="282"/>
      <c r="F71" s="282"/>
      <c r="G71" s="69">
        <f t="shared" si="16"/>
        <v>0</v>
      </c>
      <c r="H71" s="282"/>
      <c r="I71" s="282"/>
      <c r="J71" s="69">
        <f t="shared" si="17"/>
        <v>0</v>
      </c>
      <c r="K71" s="282"/>
      <c r="L71" s="282"/>
      <c r="M71" s="69">
        <f t="shared" si="18"/>
        <v>0</v>
      </c>
      <c r="N71" s="282"/>
      <c r="O71" s="282"/>
      <c r="P71" s="69">
        <f t="shared" si="19"/>
        <v>0</v>
      </c>
      <c r="Q71" s="282"/>
      <c r="R71" s="282"/>
      <c r="S71" s="69">
        <f t="shared" si="20"/>
        <v>0</v>
      </c>
      <c r="T71" s="282"/>
      <c r="U71" s="282"/>
      <c r="V71" s="69">
        <f t="shared" si="21"/>
        <v>0</v>
      </c>
      <c r="W71" s="350"/>
      <c r="X71" s="352">
        <f t="shared" si="22"/>
        <v>0</v>
      </c>
      <c r="Y71" s="337"/>
      <c r="Z71" s="201">
        <f>INDEX(MasterOutputs!$I$3:$I$63,MATCH('5 - Project Outputs'!C71,MasterOutputs!$B$3:$B$63,0))</f>
        <v>0</v>
      </c>
    </row>
    <row r="72" spans="2:26" outlineLevel="1" x14ac:dyDescent="0.35">
      <c r="B72" s="1">
        <f t="shared" si="15"/>
        <v>0</v>
      </c>
      <c r="C72" s="67" t="s">
        <v>18</v>
      </c>
      <c r="D72" s="424" t="str">
        <f>INDEX(MasterOutputs!$C$3:$C$63,MATCH(C72,MasterOutputs!$B$3:$B$63,0))</f>
        <v>N/A</v>
      </c>
      <c r="E72" s="282"/>
      <c r="F72" s="282"/>
      <c r="G72" s="69">
        <f t="shared" si="16"/>
        <v>0</v>
      </c>
      <c r="H72" s="282"/>
      <c r="I72" s="282"/>
      <c r="J72" s="69">
        <f t="shared" si="17"/>
        <v>0</v>
      </c>
      <c r="K72" s="282"/>
      <c r="L72" s="282"/>
      <c r="M72" s="69">
        <f t="shared" si="18"/>
        <v>0</v>
      </c>
      <c r="N72" s="282"/>
      <c r="O72" s="282"/>
      <c r="P72" s="69">
        <f t="shared" si="19"/>
        <v>0</v>
      </c>
      <c r="Q72" s="282"/>
      <c r="R72" s="282"/>
      <c r="S72" s="69">
        <f t="shared" si="20"/>
        <v>0</v>
      </c>
      <c r="T72" s="282"/>
      <c r="U72" s="282"/>
      <c r="V72" s="69">
        <f t="shared" si="21"/>
        <v>0</v>
      </c>
      <c r="W72" s="350"/>
      <c r="X72" s="352">
        <f t="shared" si="22"/>
        <v>0</v>
      </c>
      <c r="Y72" s="337"/>
      <c r="Z72" s="201">
        <f>INDEX(MasterOutputs!$I$3:$I$63,MATCH('5 - Project Outputs'!C72,MasterOutputs!$B$3:$B$63,0))</f>
        <v>0</v>
      </c>
    </row>
    <row r="73" spans="2:26" outlineLevel="1" x14ac:dyDescent="0.35">
      <c r="B73" s="1">
        <f t="shared" si="15"/>
        <v>0</v>
      </c>
      <c r="C73" s="67" t="s">
        <v>18</v>
      </c>
      <c r="D73" s="424" t="str">
        <f>INDEX(MasterOutputs!$C$3:$C$63,MATCH(C73,MasterOutputs!$B$3:$B$63,0))</f>
        <v>N/A</v>
      </c>
      <c r="E73" s="282"/>
      <c r="F73" s="282"/>
      <c r="G73" s="69">
        <f t="shared" si="16"/>
        <v>0</v>
      </c>
      <c r="H73" s="282"/>
      <c r="I73" s="282"/>
      <c r="J73" s="69">
        <f t="shared" si="17"/>
        <v>0</v>
      </c>
      <c r="K73" s="282"/>
      <c r="L73" s="282"/>
      <c r="M73" s="69">
        <f t="shared" si="18"/>
        <v>0</v>
      </c>
      <c r="N73" s="282"/>
      <c r="O73" s="282"/>
      <c r="P73" s="69">
        <f t="shared" si="19"/>
        <v>0</v>
      </c>
      <c r="Q73" s="282"/>
      <c r="R73" s="282"/>
      <c r="S73" s="69">
        <f t="shared" si="20"/>
        <v>0</v>
      </c>
      <c r="T73" s="282"/>
      <c r="U73" s="282"/>
      <c r="V73" s="69">
        <f t="shared" si="21"/>
        <v>0</v>
      </c>
      <c r="W73" s="350"/>
      <c r="X73" s="352">
        <f t="shared" si="22"/>
        <v>0</v>
      </c>
      <c r="Y73" s="337"/>
      <c r="Z73" s="201">
        <f>INDEX(MasterOutputs!$I$3:$I$63,MATCH('5 - Project Outputs'!C73,MasterOutputs!$B$3:$B$63,0))</f>
        <v>0</v>
      </c>
    </row>
    <row r="74" spans="2:26" outlineLevel="1" x14ac:dyDescent="0.35">
      <c r="B74" s="1">
        <f t="shared" si="15"/>
        <v>0</v>
      </c>
      <c r="C74" s="67" t="s">
        <v>18</v>
      </c>
      <c r="D74" s="424" t="str">
        <f>INDEX(MasterOutputs!$C$3:$C$63,MATCH(C74,MasterOutputs!$B$3:$B$63,0))</f>
        <v>N/A</v>
      </c>
      <c r="E74" s="282"/>
      <c r="F74" s="282"/>
      <c r="G74" s="69">
        <f t="shared" si="16"/>
        <v>0</v>
      </c>
      <c r="H74" s="282"/>
      <c r="I74" s="282"/>
      <c r="J74" s="69">
        <f t="shared" si="17"/>
        <v>0</v>
      </c>
      <c r="K74" s="282"/>
      <c r="L74" s="282"/>
      <c r="M74" s="69">
        <f t="shared" si="18"/>
        <v>0</v>
      </c>
      <c r="N74" s="282"/>
      <c r="O74" s="282"/>
      <c r="P74" s="69">
        <f t="shared" si="19"/>
        <v>0</v>
      </c>
      <c r="Q74" s="282"/>
      <c r="R74" s="282"/>
      <c r="S74" s="69">
        <f t="shared" si="20"/>
        <v>0</v>
      </c>
      <c r="T74" s="282"/>
      <c r="U74" s="282"/>
      <c r="V74" s="69">
        <f t="shared" si="21"/>
        <v>0</v>
      </c>
      <c r="W74" s="350"/>
      <c r="X74" s="352">
        <f t="shared" si="22"/>
        <v>0</v>
      </c>
      <c r="Y74" s="337"/>
      <c r="Z74" s="201">
        <f>INDEX(MasterOutputs!$I$3:$I$63,MATCH('5 - Project Outputs'!C74,MasterOutputs!$B$3:$B$63,0))</f>
        <v>0</v>
      </c>
    </row>
    <row r="75" spans="2:26" outlineLevel="1" x14ac:dyDescent="0.35">
      <c r="B75" s="1">
        <f t="shared" si="15"/>
        <v>0</v>
      </c>
      <c r="C75" s="67" t="s">
        <v>18</v>
      </c>
      <c r="D75" s="424" t="str">
        <f>INDEX(MasterOutputs!$C$3:$C$63,MATCH(C75,MasterOutputs!$B$3:$B$63,0))</f>
        <v>N/A</v>
      </c>
      <c r="E75" s="282"/>
      <c r="F75" s="282"/>
      <c r="G75" s="69">
        <f t="shared" si="16"/>
        <v>0</v>
      </c>
      <c r="H75" s="282"/>
      <c r="I75" s="282"/>
      <c r="J75" s="69">
        <f t="shared" si="17"/>
        <v>0</v>
      </c>
      <c r="K75" s="282"/>
      <c r="L75" s="282"/>
      <c r="M75" s="69">
        <f t="shared" si="18"/>
        <v>0</v>
      </c>
      <c r="N75" s="282"/>
      <c r="O75" s="282"/>
      <c r="P75" s="69">
        <f t="shared" si="19"/>
        <v>0</v>
      </c>
      <c r="Q75" s="282"/>
      <c r="R75" s="282"/>
      <c r="S75" s="69">
        <f t="shared" si="20"/>
        <v>0</v>
      </c>
      <c r="T75" s="282"/>
      <c r="U75" s="282"/>
      <c r="V75" s="69">
        <f t="shared" si="21"/>
        <v>0</v>
      </c>
      <c r="W75" s="350"/>
      <c r="X75" s="352">
        <f t="shared" si="22"/>
        <v>0</v>
      </c>
      <c r="Y75" s="337"/>
      <c r="Z75" s="201">
        <f>INDEX(MasterOutputs!$I$3:$I$63,MATCH('5 - Project Outputs'!C75,MasterOutputs!$B$3:$B$63,0))</f>
        <v>0</v>
      </c>
    </row>
    <row r="76" spans="2:26" outlineLevel="1" x14ac:dyDescent="0.35">
      <c r="B76" s="1">
        <f t="shared" si="15"/>
        <v>0</v>
      </c>
      <c r="C76" s="67" t="s">
        <v>18</v>
      </c>
      <c r="D76" s="424" t="str">
        <f>INDEX(MasterOutputs!$C$3:$C$63,MATCH(C76,MasterOutputs!$B$3:$B$63,0))</f>
        <v>N/A</v>
      </c>
      <c r="E76" s="282"/>
      <c r="F76" s="282"/>
      <c r="G76" s="69">
        <f t="shared" si="16"/>
        <v>0</v>
      </c>
      <c r="H76" s="282"/>
      <c r="I76" s="282"/>
      <c r="J76" s="69">
        <f t="shared" si="17"/>
        <v>0</v>
      </c>
      <c r="K76" s="282"/>
      <c r="L76" s="282"/>
      <c r="M76" s="69">
        <f t="shared" si="18"/>
        <v>0</v>
      </c>
      <c r="N76" s="282"/>
      <c r="O76" s="282"/>
      <c r="P76" s="69">
        <f t="shared" si="19"/>
        <v>0</v>
      </c>
      <c r="Q76" s="282"/>
      <c r="R76" s="282"/>
      <c r="S76" s="69">
        <f t="shared" si="20"/>
        <v>0</v>
      </c>
      <c r="T76" s="282"/>
      <c r="U76" s="282"/>
      <c r="V76" s="69">
        <f t="shared" si="21"/>
        <v>0</v>
      </c>
      <c r="W76" s="350"/>
      <c r="X76" s="352">
        <f t="shared" si="22"/>
        <v>0</v>
      </c>
      <c r="Y76" s="337"/>
      <c r="Z76" s="201">
        <f>INDEX(MasterOutputs!$I$3:$I$63,MATCH('5 - Project Outputs'!C76,MasterOutputs!$B$3:$B$63,0))</f>
        <v>0</v>
      </c>
    </row>
    <row r="77" spans="2:26" outlineLevel="1" x14ac:dyDescent="0.35">
      <c r="B77" s="1">
        <f t="shared" si="15"/>
        <v>0</v>
      </c>
      <c r="C77" s="67" t="s">
        <v>18</v>
      </c>
      <c r="D77" s="424" t="str">
        <f>INDEX(MasterOutputs!$C$3:$C$63,MATCH(C77,MasterOutputs!$B$3:$B$63,0))</f>
        <v>N/A</v>
      </c>
      <c r="E77" s="282"/>
      <c r="F77" s="282"/>
      <c r="G77" s="69">
        <f t="shared" si="16"/>
        <v>0</v>
      </c>
      <c r="H77" s="282"/>
      <c r="I77" s="282"/>
      <c r="J77" s="69">
        <f t="shared" si="17"/>
        <v>0</v>
      </c>
      <c r="K77" s="282"/>
      <c r="L77" s="282"/>
      <c r="M77" s="69">
        <f t="shared" si="18"/>
        <v>0</v>
      </c>
      <c r="N77" s="282"/>
      <c r="O77" s="282"/>
      <c r="P77" s="69">
        <f t="shared" si="19"/>
        <v>0</v>
      </c>
      <c r="Q77" s="282"/>
      <c r="R77" s="282"/>
      <c r="S77" s="69">
        <f t="shared" si="20"/>
        <v>0</v>
      </c>
      <c r="T77" s="282"/>
      <c r="U77" s="282"/>
      <c r="V77" s="69">
        <f t="shared" si="21"/>
        <v>0</v>
      </c>
      <c r="W77" s="350"/>
      <c r="X77" s="352">
        <f t="shared" si="22"/>
        <v>0</v>
      </c>
      <c r="Y77" s="337"/>
      <c r="Z77" s="201">
        <f>INDEX(MasterOutputs!$I$3:$I$63,MATCH('5 - Project Outputs'!C77,MasterOutputs!$B$3:$B$63,0))</f>
        <v>0</v>
      </c>
    </row>
    <row r="78" spans="2:26" outlineLevel="1" x14ac:dyDescent="0.35">
      <c r="B78" s="1">
        <f t="shared" si="15"/>
        <v>0</v>
      </c>
      <c r="C78" s="67" t="s">
        <v>18</v>
      </c>
      <c r="D78" s="424" t="str">
        <f>INDEX(MasterOutputs!$C$3:$C$63,MATCH(C78,MasterOutputs!$B$3:$B$63,0))</f>
        <v>N/A</v>
      </c>
      <c r="E78" s="282"/>
      <c r="F78" s="282"/>
      <c r="G78" s="69">
        <f t="shared" si="16"/>
        <v>0</v>
      </c>
      <c r="H78" s="282"/>
      <c r="I78" s="282"/>
      <c r="J78" s="69">
        <f t="shared" si="17"/>
        <v>0</v>
      </c>
      <c r="K78" s="282"/>
      <c r="L78" s="282"/>
      <c r="M78" s="69">
        <f t="shared" si="18"/>
        <v>0</v>
      </c>
      <c r="N78" s="282"/>
      <c r="O78" s="282"/>
      <c r="P78" s="69">
        <f t="shared" si="19"/>
        <v>0</v>
      </c>
      <c r="Q78" s="282"/>
      <c r="R78" s="282"/>
      <c r="S78" s="69">
        <f t="shared" si="20"/>
        <v>0</v>
      </c>
      <c r="T78" s="282"/>
      <c r="U78" s="282"/>
      <c r="V78" s="69">
        <f t="shared" si="21"/>
        <v>0</v>
      </c>
      <c r="W78" s="350"/>
      <c r="X78" s="352">
        <f t="shared" si="22"/>
        <v>0</v>
      </c>
      <c r="Y78" s="337"/>
      <c r="Z78" s="201">
        <f>INDEX(MasterOutputs!$I$3:$I$63,MATCH('5 - Project Outputs'!C78,MasterOutputs!$B$3:$B$63,0))</f>
        <v>0</v>
      </c>
    </row>
    <row r="79" spans="2:26" outlineLevel="1" x14ac:dyDescent="0.35">
      <c r="B79" s="1">
        <f t="shared" si="15"/>
        <v>0</v>
      </c>
      <c r="C79" s="67" t="s">
        <v>18</v>
      </c>
      <c r="D79" s="424" t="str">
        <f>INDEX(MasterOutputs!$C$3:$C$63,MATCH(C79,MasterOutputs!$B$3:$B$63,0))</f>
        <v>N/A</v>
      </c>
      <c r="E79" s="282"/>
      <c r="F79" s="282"/>
      <c r="G79" s="69">
        <f t="shared" si="16"/>
        <v>0</v>
      </c>
      <c r="H79" s="282"/>
      <c r="I79" s="282"/>
      <c r="J79" s="69">
        <f t="shared" si="17"/>
        <v>0</v>
      </c>
      <c r="K79" s="282"/>
      <c r="L79" s="282"/>
      <c r="M79" s="69">
        <f t="shared" si="18"/>
        <v>0</v>
      </c>
      <c r="N79" s="282"/>
      <c r="O79" s="282"/>
      <c r="P79" s="69">
        <f t="shared" si="19"/>
        <v>0</v>
      </c>
      <c r="Q79" s="282"/>
      <c r="R79" s="282"/>
      <c r="S79" s="69">
        <f t="shared" si="20"/>
        <v>0</v>
      </c>
      <c r="T79" s="282"/>
      <c r="U79" s="282"/>
      <c r="V79" s="69">
        <f t="shared" si="21"/>
        <v>0</v>
      </c>
      <c r="W79" s="350"/>
      <c r="X79" s="352">
        <f t="shared" si="22"/>
        <v>0</v>
      </c>
      <c r="Y79" s="337"/>
      <c r="Z79" s="201">
        <f>INDEX(MasterOutputs!$I$3:$I$63,MATCH('5 - Project Outputs'!C79,MasterOutputs!$B$3:$B$63,0))</f>
        <v>0</v>
      </c>
    </row>
    <row r="80" spans="2:26" ht="15.65" customHeight="1" outlineLevel="1" thickBot="1" x14ac:dyDescent="0.4">
      <c r="B80" s="1">
        <f t="shared" si="15"/>
        <v>0</v>
      </c>
      <c r="C80" s="107" t="s">
        <v>18</v>
      </c>
      <c r="D80" s="425" t="str">
        <f>INDEX(MasterOutputs!$C$3:$C$63,MATCH(C80,MasterOutputs!$B$3:$B$63,0))</f>
        <v>N/A</v>
      </c>
      <c r="E80" s="367"/>
      <c r="F80" s="367"/>
      <c r="G80" s="143">
        <f t="shared" si="16"/>
        <v>0</v>
      </c>
      <c r="H80" s="367"/>
      <c r="I80" s="367"/>
      <c r="J80" s="143">
        <f t="shared" si="17"/>
        <v>0</v>
      </c>
      <c r="K80" s="367"/>
      <c r="L80" s="367"/>
      <c r="M80" s="143">
        <f t="shared" si="18"/>
        <v>0</v>
      </c>
      <c r="N80" s="367"/>
      <c r="O80" s="367"/>
      <c r="P80" s="143">
        <f t="shared" si="19"/>
        <v>0</v>
      </c>
      <c r="Q80" s="367"/>
      <c r="R80" s="367"/>
      <c r="S80" s="143">
        <f t="shared" si="20"/>
        <v>0</v>
      </c>
      <c r="T80" s="367"/>
      <c r="U80" s="367"/>
      <c r="V80" s="143">
        <f t="shared" si="21"/>
        <v>0</v>
      </c>
      <c r="W80" s="368"/>
      <c r="X80" s="369">
        <f t="shared" si="22"/>
        <v>0</v>
      </c>
      <c r="Y80" s="370"/>
      <c r="Z80" s="201">
        <f>INDEX(MasterOutputs!$I$3:$I$63,MATCH('5 - Project Outputs'!C80,MasterOutputs!$B$3:$B$63,0))</f>
        <v>0</v>
      </c>
    </row>
    <row r="81" spans="1:25" ht="16.5" customHeight="1" outlineLevel="1" thickBot="1" x14ac:dyDescent="0.4">
      <c r="C81" s="504" t="s">
        <v>233</v>
      </c>
      <c r="D81" s="505"/>
      <c r="E81" s="505"/>
      <c r="F81" s="505"/>
      <c r="G81" s="505"/>
      <c r="H81" s="505"/>
      <c r="I81" s="505"/>
      <c r="J81" s="505"/>
      <c r="K81" s="505"/>
      <c r="L81" s="505"/>
      <c r="M81" s="505"/>
      <c r="N81" s="505"/>
      <c r="O81" s="505"/>
      <c r="P81" s="505"/>
      <c r="Q81" s="505"/>
      <c r="R81" s="505"/>
      <c r="S81" s="505"/>
      <c r="T81" s="505"/>
      <c r="U81" s="505"/>
      <c r="V81" s="505"/>
      <c r="W81" s="505"/>
      <c r="X81" s="505"/>
      <c r="Y81" s="506"/>
    </row>
    <row r="82" spans="1:25" outlineLevel="1" x14ac:dyDescent="0.35">
      <c r="B82" s="1">
        <f t="shared" ref="B82:B91" si="23">IF(AND($D$14="You do not need to provide output data for this reporting period",X82=0),0,IF(C82="",IF((X82=0),0,1),COUNTBLANK(E82:W82)))</f>
        <v>0</v>
      </c>
      <c r="C82" s="371"/>
      <c r="D82" s="364"/>
      <c r="E82" s="365"/>
      <c r="F82" s="365"/>
      <c r="G82" s="359">
        <f t="shared" ref="G82:G87" si="24">SUM(E82:F82)</f>
        <v>0</v>
      </c>
      <c r="H82" s="365"/>
      <c r="I82" s="365"/>
      <c r="J82" s="359">
        <f t="shared" ref="J82:J87" si="25">SUM(H82:I82)</f>
        <v>0</v>
      </c>
      <c r="K82" s="365"/>
      <c r="L82" s="365"/>
      <c r="M82" s="359">
        <f t="shared" ref="M82:M87" si="26">SUM(K82:L82)</f>
        <v>0</v>
      </c>
      <c r="N82" s="365"/>
      <c r="O82" s="365"/>
      <c r="P82" s="359">
        <f t="shared" ref="P82:P87" si="27">SUM(N82:O82)</f>
        <v>0</v>
      </c>
      <c r="Q82" s="365"/>
      <c r="R82" s="365"/>
      <c r="S82" s="359">
        <f t="shared" ref="S82:S87" si="28">SUM(Q82:R82)</f>
        <v>0</v>
      </c>
      <c r="T82" s="365"/>
      <c r="U82" s="365"/>
      <c r="V82" s="359">
        <f t="shared" ref="V82:V87" si="29">SUM(T82:U82)</f>
        <v>0</v>
      </c>
      <c r="W82" s="366"/>
      <c r="X82" s="353">
        <f>SUM(P82+S82+M82+J82+G82+V82+W82)</f>
        <v>0</v>
      </c>
      <c r="Y82" s="360" t="s">
        <v>228</v>
      </c>
    </row>
    <row r="83" spans="1:25" outlineLevel="1" x14ac:dyDescent="0.35">
      <c r="B83" s="1">
        <f t="shared" si="23"/>
        <v>0</v>
      </c>
      <c r="C83" s="73"/>
      <c r="D83" s="286"/>
      <c r="E83" s="282"/>
      <c r="F83" s="282"/>
      <c r="G83" s="69">
        <f t="shared" si="24"/>
        <v>0</v>
      </c>
      <c r="H83" s="282"/>
      <c r="I83" s="282"/>
      <c r="J83" s="69">
        <f t="shared" si="25"/>
        <v>0</v>
      </c>
      <c r="K83" s="282"/>
      <c r="L83" s="282"/>
      <c r="M83" s="69">
        <f t="shared" si="26"/>
        <v>0</v>
      </c>
      <c r="N83" s="282"/>
      <c r="O83" s="282"/>
      <c r="P83" s="69">
        <f t="shared" si="27"/>
        <v>0</v>
      </c>
      <c r="Q83" s="282"/>
      <c r="R83" s="282"/>
      <c r="S83" s="69">
        <f t="shared" si="28"/>
        <v>0</v>
      </c>
      <c r="T83" s="282"/>
      <c r="U83" s="282"/>
      <c r="V83" s="69">
        <f t="shared" si="29"/>
        <v>0</v>
      </c>
      <c r="W83" s="350"/>
      <c r="X83" s="352">
        <f>SUM(P83+S83+M83+J83+G83+V83+W83)</f>
        <v>0</v>
      </c>
      <c r="Y83" s="355" t="s">
        <v>228</v>
      </c>
    </row>
    <row r="84" spans="1:25" outlineLevel="1" x14ac:dyDescent="0.35">
      <c r="B84" s="1">
        <f t="shared" si="23"/>
        <v>0</v>
      </c>
      <c r="C84" s="73"/>
      <c r="D84" s="286"/>
      <c r="E84" s="282"/>
      <c r="F84" s="282"/>
      <c r="G84" s="69">
        <f t="shared" si="24"/>
        <v>0</v>
      </c>
      <c r="H84" s="282"/>
      <c r="I84" s="282"/>
      <c r="J84" s="69">
        <f t="shared" si="25"/>
        <v>0</v>
      </c>
      <c r="K84" s="282"/>
      <c r="L84" s="282"/>
      <c r="M84" s="69">
        <f t="shared" si="26"/>
        <v>0</v>
      </c>
      <c r="N84" s="282"/>
      <c r="O84" s="282"/>
      <c r="P84" s="69">
        <f t="shared" si="27"/>
        <v>0</v>
      </c>
      <c r="Q84" s="282"/>
      <c r="R84" s="282"/>
      <c r="S84" s="69">
        <f t="shared" si="28"/>
        <v>0</v>
      </c>
      <c r="T84" s="282"/>
      <c r="U84" s="282"/>
      <c r="V84" s="69">
        <f t="shared" si="29"/>
        <v>0</v>
      </c>
      <c r="W84" s="350"/>
      <c r="X84" s="352">
        <f t="shared" ref="X84:X91" si="30">SUM(P84+S84+M84+J84+G84+V84+W84)</f>
        <v>0</v>
      </c>
      <c r="Y84" s="355" t="s">
        <v>228</v>
      </c>
    </row>
    <row r="85" spans="1:25" outlineLevel="1" x14ac:dyDescent="0.35">
      <c r="B85" s="1">
        <f t="shared" si="23"/>
        <v>0</v>
      </c>
      <c r="C85" s="73"/>
      <c r="D85" s="286"/>
      <c r="E85" s="282"/>
      <c r="F85" s="282"/>
      <c r="G85" s="69">
        <f t="shared" si="24"/>
        <v>0</v>
      </c>
      <c r="H85" s="282"/>
      <c r="I85" s="282"/>
      <c r="J85" s="69">
        <f t="shared" si="25"/>
        <v>0</v>
      </c>
      <c r="K85" s="282"/>
      <c r="L85" s="282"/>
      <c r="M85" s="69">
        <f t="shared" si="26"/>
        <v>0</v>
      </c>
      <c r="N85" s="282"/>
      <c r="O85" s="282"/>
      <c r="P85" s="69">
        <f t="shared" si="27"/>
        <v>0</v>
      </c>
      <c r="Q85" s="282"/>
      <c r="R85" s="282"/>
      <c r="S85" s="69">
        <f t="shared" si="28"/>
        <v>0</v>
      </c>
      <c r="T85" s="282"/>
      <c r="U85" s="282"/>
      <c r="V85" s="69">
        <f t="shared" si="29"/>
        <v>0</v>
      </c>
      <c r="W85" s="350"/>
      <c r="X85" s="352">
        <f t="shared" si="30"/>
        <v>0</v>
      </c>
      <c r="Y85" s="355" t="s">
        <v>228</v>
      </c>
    </row>
    <row r="86" spans="1:25" outlineLevel="1" x14ac:dyDescent="0.35">
      <c r="B86" s="1">
        <f t="shared" si="23"/>
        <v>0</v>
      </c>
      <c r="C86" s="73"/>
      <c r="D86" s="286"/>
      <c r="E86" s="282"/>
      <c r="F86" s="282"/>
      <c r="G86" s="69">
        <f t="shared" si="24"/>
        <v>0</v>
      </c>
      <c r="H86" s="282"/>
      <c r="I86" s="282"/>
      <c r="J86" s="69">
        <f t="shared" si="25"/>
        <v>0</v>
      </c>
      <c r="K86" s="282"/>
      <c r="L86" s="282"/>
      <c r="M86" s="69">
        <f t="shared" si="26"/>
        <v>0</v>
      </c>
      <c r="N86" s="282"/>
      <c r="O86" s="282"/>
      <c r="P86" s="69">
        <f t="shared" si="27"/>
        <v>0</v>
      </c>
      <c r="Q86" s="282"/>
      <c r="R86" s="282"/>
      <c r="S86" s="69">
        <f t="shared" si="28"/>
        <v>0</v>
      </c>
      <c r="T86" s="282"/>
      <c r="U86" s="282"/>
      <c r="V86" s="69">
        <f t="shared" si="29"/>
        <v>0</v>
      </c>
      <c r="W86" s="350"/>
      <c r="X86" s="352">
        <f t="shared" si="30"/>
        <v>0</v>
      </c>
      <c r="Y86" s="355" t="s">
        <v>228</v>
      </c>
    </row>
    <row r="87" spans="1:25" outlineLevel="1" x14ac:dyDescent="0.35">
      <c r="B87" s="1">
        <f t="shared" si="23"/>
        <v>0</v>
      </c>
      <c r="C87" s="73"/>
      <c r="D87" s="286"/>
      <c r="E87" s="282"/>
      <c r="F87" s="282"/>
      <c r="G87" s="69">
        <f t="shared" si="24"/>
        <v>0</v>
      </c>
      <c r="H87" s="282"/>
      <c r="I87" s="282"/>
      <c r="J87" s="69">
        <f t="shared" si="25"/>
        <v>0</v>
      </c>
      <c r="K87" s="282"/>
      <c r="L87" s="282"/>
      <c r="M87" s="69">
        <f t="shared" si="26"/>
        <v>0</v>
      </c>
      <c r="N87" s="282"/>
      <c r="O87" s="282"/>
      <c r="P87" s="69">
        <f t="shared" si="27"/>
        <v>0</v>
      </c>
      <c r="Q87" s="282"/>
      <c r="R87" s="282"/>
      <c r="S87" s="69">
        <f t="shared" si="28"/>
        <v>0</v>
      </c>
      <c r="T87" s="282"/>
      <c r="U87" s="282"/>
      <c r="V87" s="69">
        <f t="shared" si="29"/>
        <v>0</v>
      </c>
      <c r="W87" s="350"/>
      <c r="X87" s="352">
        <f t="shared" si="30"/>
        <v>0</v>
      </c>
      <c r="Y87" s="355" t="s">
        <v>228</v>
      </c>
    </row>
    <row r="88" spans="1:25" outlineLevel="1" x14ac:dyDescent="0.35">
      <c r="B88" s="1">
        <f t="shared" si="23"/>
        <v>0</v>
      </c>
      <c r="C88" s="73"/>
      <c r="D88" s="286"/>
      <c r="E88" s="282"/>
      <c r="F88" s="282"/>
      <c r="G88" s="69">
        <f>SUM(E88:F88)</f>
        <v>0</v>
      </c>
      <c r="H88" s="282"/>
      <c r="I88" s="282"/>
      <c r="J88" s="69">
        <f>SUM(H88:I88)</f>
        <v>0</v>
      </c>
      <c r="K88" s="282"/>
      <c r="L88" s="282"/>
      <c r="M88" s="69">
        <f>SUM(K88:L88)</f>
        <v>0</v>
      </c>
      <c r="N88" s="282"/>
      <c r="O88" s="282"/>
      <c r="P88" s="69">
        <f>SUM(N88:O88)</f>
        <v>0</v>
      </c>
      <c r="Q88" s="282"/>
      <c r="R88" s="282"/>
      <c r="S88" s="69">
        <f>SUM(Q88:R88)</f>
        <v>0</v>
      </c>
      <c r="T88" s="282"/>
      <c r="U88" s="282"/>
      <c r="V88" s="69">
        <f>SUM(T88:U88)</f>
        <v>0</v>
      </c>
      <c r="W88" s="350"/>
      <c r="X88" s="352">
        <f t="shared" si="30"/>
        <v>0</v>
      </c>
      <c r="Y88" s="355" t="s">
        <v>228</v>
      </c>
    </row>
    <row r="89" spans="1:25" outlineLevel="1" x14ac:dyDescent="0.35">
      <c r="B89" s="1">
        <f t="shared" si="23"/>
        <v>0</v>
      </c>
      <c r="C89" s="73"/>
      <c r="D89" s="286"/>
      <c r="E89" s="282"/>
      <c r="F89" s="282"/>
      <c r="G89" s="69">
        <f>SUM(E89:F89)</f>
        <v>0</v>
      </c>
      <c r="H89" s="282"/>
      <c r="I89" s="282"/>
      <c r="J89" s="69">
        <f>SUM(H89:I89)</f>
        <v>0</v>
      </c>
      <c r="K89" s="282"/>
      <c r="L89" s="282"/>
      <c r="M89" s="69">
        <f>SUM(K89:L89)</f>
        <v>0</v>
      </c>
      <c r="N89" s="282"/>
      <c r="O89" s="282"/>
      <c r="P89" s="69">
        <f>SUM(N89:O89)</f>
        <v>0</v>
      </c>
      <c r="Q89" s="282"/>
      <c r="R89" s="282"/>
      <c r="S89" s="69">
        <f>SUM(Q89:R89)</f>
        <v>0</v>
      </c>
      <c r="T89" s="282"/>
      <c r="U89" s="282"/>
      <c r="V89" s="69">
        <f>SUM(T89:U89)</f>
        <v>0</v>
      </c>
      <c r="W89" s="350"/>
      <c r="X89" s="352">
        <f t="shared" si="30"/>
        <v>0</v>
      </c>
      <c r="Y89" s="355" t="s">
        <v>228</v>
      </c>
    </row>
    <row r="90" spans="1:25" outlineLevel="1" x14ac:dyDescent="0.35">
      <c r="B90" s="1">
        <f t="shared" si="23"/>
        <v>0</v>
      </c>
      <c r="C90" s="73"/>
      <c r="D90" s="286"/>
      <c r="E90" s="282"/>
      <c r="F90" s="282"/>
      <c r="G90" s="69">
        <f>SUM(E90:F90)</f>
        <v>0</v>
      </c>
      <c r="H90" s="282"/>
      <c r="I90" s="282"/>
      <c r="J90" s="69">
        <f>SUM(H90:I90)</f>
        <v>0</v>
      </c>
      <c r="K90" s="282"/>
      <c r="L90" s="282"/>
      <c r="M90" s="69">
        <f>SUM(K90:L90)</f>
        <v>0</v>
      </c>
      <c r="N90" s="282"/>
      <c r="O90" s="282"/>
      <c r="P90" s="69">
        <f>SUM(N90:O90)</f>
        <v>0</v>
      </c>
      <c r="Q90" s="282"/>
      <c r="R90" s="282"/>
      <c r="S90" s="69">
        <f>SUM(Q90:R90)</f>
        <v>0</v>
      </c>
      <c r="T90" s="282"/>
      <c r="U90" s="282"/>
      <c r="V90" s="69">
        <f>SUM(T90:U90)</f>
        <v>0</v>
      </c>
      <c r="W90" s="350"/>
      <c r="X90" s="352">
        <f t="shared" si="30"/>
        <v>0</v>
      </c>
      <c r="Y90" s="355" t="s">
        <v>228</v>
      </c>
    </row>
    <row r="91" spans="1:25" ht="15" outlineLevel="1" thickBot="1" x14ac:dyDescent="0.4">
      <c r="B91" s="1">
        <f t="shared" si="23"/>
        <v>0</v>
      </c>
      <c r="C91" s="74"/>
      <c r="D91" s="287"/>
      <c r="E91" s="283"/>
      <c r="F91" s="283"/>
      <c r="G91" s="71">
        <f>SUM(E91:F91)</f>
        <v>0</v>
      </c>
      <c r="H91" s="283"/>
      <c r="I91" s="283"/>
      <c r="J91" s="71">
        <f>SUM(H91:I91)</f>
        <v>0</v>
      </c>
      <c r="K91" s="283"/>
      <c r="L91" s="283"/>
      <c r="M91" s="71">
        <f>SUM(K91:L91)</f>
        <v>0</v>
      </c>
      <c r="N91" s="283"/>
      <c r="O91" s="283"/>
      <c r="P91" s="71">
        <f>SUM(N91:O91)</f>
        <v>0</v>
      </c>
      <c r="Q91" s="283"/>
      <c r="R91" s="283"/>
      <c r="S91" s="71">
        <f>SUM(Q91:R91)</f>
        <v>0</v>
      </c>
      <c r="T91" s="283"/>
      <c r="U91" s="283"/>
      <c r="V91" s="71">
        <f>SUM(T91:U91)</f>
        <v>0</v>
      </c>
      <c r="W91" s="351"/>
      <c r="X91" s="354">
        <f t="shared" si="30"/>
        <v>0</v>
      </c>
      <c r="Y91" s="356" t="s">
        <v>228</v>
      </c>
    </row>
    <row r="92" spans="1:25" ht="15" thickBot="1" x14ac:dyDescent="0.4"/>
    <row r="93" spans="1:25" ht="104.5" thickBot="1" x14ac:dyDescent="0.4">
      <c r="A93" s="46" t="s">
        <v>187</v>
      </c>
      <c r="B93" s="60">
        <f>IF('2 - Project Admin'!E29="",0,IF(SUM(B100:B129)&gt;0,1,0))</f>
        <v>0</v>
      </c>
      <c r="C93" s="762" t="str">
        <f>IF(OR('2 - Project Admin'!E29="", '2 - Project Admin'!E29="n/a"),"Project 3: Not Applicable", CONCATENATE("Project 3: ", '2 - Project Admin'!E29))</f>
        <v>Project 3: Vacant Premises Scheme</v>
      </c>
      <c r="D93" s="763"/>
      <c r="E93" s="763"/>
      <c r="F93" s="763"/>
      <c r="G93" s="763"/>
      <c r="H93" s="763"/>
      <c r="I93" s="763"/>
      <c r="J93" s="763"/>
      <c r="K93" s="763"/>
      <c r="L93" s="763"/>
      <c r="M93" s="763"/>
      <c r="N93" s="763"/>
      <c r="O93" s="763"/>
      <c r="P93" s="763"/>
      <c r="Q93" s="763"/>
      <c r="R93" s="763"/>
      <c r="S93" s="763"/>
      <c r="T93" s="763"/>
      <c r="U93" s="763"/>
      <c r="V93" s="763"/>
      <c r="W93" s="763"/>
      <c r="X93" s="763"/>
      <c r="Y93" s="764"/>
    </row>
    <row r="94" spans="1:25" ht="15" thickBot="1" x14ac:dyDescent="0.4">
      <c r="C94" s="144"/>
      <c r="D94" s="145"/>
      <c r="E94" s="146"/>
      <c r="F94" s="146"/>
      <c r="G94" s="146"/>
      <c r="H94" s="146"/>
      <c r="I94" s="146"/>
      <c r="J94" s="146"/>
      <c r="K94" s="146"/>
    </row>
    <row r="95" spans="1:25" ht="15.75" customHeight="1" outlineLevel="1" x14ac:dyDescent="0.35">
      <c r="C95" s="775" t="s">
        <v>215</v>
      </c>
      <c r="D95" s="775" t="s">
        <v>216</v>
      </c>
      <c r="E95" s="765" t="s">
        <v>217</v>
      </c>
      <c r="F95" s="766"/>
      <c r="G95" s="767"/>
      <c r="H95" s="765" t="s">
        <v>218</v>
      </c>
      <c r="I95" s="766"/>
      <c r="J95" s="767"/>
      <c r="K95" s="765" t="s">
        <v>219</v>
      </c>
      <c r="L95" s="766"/>
      <c r="M95" s="767"/>
      <c r="N95" s="765" t="s">
        <v>220</v>
      </c>
      <c r="O95" s="766"/>
      <c r="P95" s="767"/>
      <c r="Q95" s="765" t="s">
        <v>221</v>
      </c>
      <c r="R95" s="766"/>
      <c r="S95" s="767"/>
      <c r="T95" s="765" t="s">
        <v>222</v>
      </c>
      <c r="U95" s="766"/>
      <c r="V95" s="767"/>
      <c r="W95" s="621" t="s">
        <v>223</v>
      </c>
      <c r="X95" s="771" t="s">
        <v>163</v>
      </c>
      <c r="Y95" s="778" t="s">
        <v>224</v>
      </c>
    </row>
    <row r="96" spans="1:25" ht="15.75" customHeight="1" outlineLevel="1" thickBot="1" x14ac:dyDescent="0.4">
      <c r="C96" s="776"/>
      <c r="D96" s="776"/>
      <c r="E96" s="768"/>
      <c r="F96" s="769"/>
      <c r="G96" s="770"/>
      <c r="H96" s="768"/>
      <c r="I96" s="769"/>
      <c r="J96" s="770"/>
      <c r="K96" s="768"/>
      <c r="L96" s="769"/>
      <c r="M96" s="770"/>
      <c r="N96" s="768"/>
      <c r="O96" s="769"/>
      <c r="P96" s="770"/>
      <c r="Q96" s="768"/>
      <c r="R96" s="769"/>
      <c r="S96" s="770"/>
      <c r="T96" s="768"/>
      <c r="U96" s="769"/>
      <c r="V96" s="770"/>
      <c r="W96" s="622"/>
      <c r="X96" s="772"/>
      <c r="Y96" s="779"/>
    </row>
    <row r="97" spans="2:26" ht="15" customHeight="1" outlineLevel="1" thickBot="1" x14ac:dyDescent="0.4">
      <c r="C97" s="776"/>
      <c r="D97" s="776"/>
      <c r="E97" s="195" t="s">
        <v>164</v>
      </c>
      <c r="F97" s="196" t="s">
        <v>165</v>
      </c>
      <c r="G97" s="621" t="s">
        <v>207</v>
      </c>
      <c r="H97" s="195" t="s">
        <v>164</v>
      </c>
      <c r="I97" s="196" t="s">
        <v>165</v>
      </c>
      <c r="J97" s="621" t="s">
        <v>207</v>
      </c>
      <c r="K97" s="195" t="s">
        <v>164</v>
      </c>
      <c r="L97" s="196" t="s">
        <v>165</v>
      </c>
      <c r="M97" s="621" t="s">
        <v>207</v>
      </c>
      <c r="N97" s="195" t="s">
        <v>164</v>
      </c>
      <c r="O97" s="196" t="s">
        <v>165</v>
      </c>
      <c r="P97" s="773" t="s">
        <v>207</v>
      </c>
      <c r="Q97" s="195" t="s">
        <v>164</v>
      </c>
      <c r="R97" s="196" t="s">
        <v>165</v>
      </c>
      <c r="S97" s="773" t="s">
        <v>207</v>
      </c>
      <c r="T97" s="195" t="s">
        <v>164</v>
      </c>
      <c r="U97" s="196" t="s">
        <v>165</v>
      </c>
      <c r="V97" s="773" t="s">
        <v>207</v>
      </c>
      <c r="W97" s="773" t="s">
        <v>207</v>
      </c>
      <c r="X97" s="772"/>
      <c r="Y97" s="779"/>
    </row>
    <row r="98" spans="2:26" ht="15" customHeight="1" outlineLevel="1" thickBot="1" x14ac:dyDescent="0.4">
      <c r="C98" s="777"/>
      <c r="D98" s="776"/>
      <c r="E98" s="197" t="s">
        <v>167</v>
      </c>
      <c r="F98" s="197" t="s">
        <v>167</v>
      </c>
      <c r="G98" s="623"/>
      <c r="H98" s="197" t="s">
        <v>167</v>
      </c>
      <c r="I98" s="207" t="str">
        <f>IF(INDEX('Reference Data'!$G$5:$G$18,MATCH('Reference Data'!$C$4,'Reference Data'!$F$5:$F$21,0),1)&gt;=I$18,"Actual","Forecast")</f>
        <v>Actual</v>
      </c>
      <c r="J98" s="623"/>
      <c r="K98" s="207" t="str">
        <f>IF(INDEX('Reference Data'!$G$5:$G$18,MATCH('Reference Data'!$C$4,'Reference Data'!$F$5:$F$21,0),1)&gt;=K$18,"Actual","Forecast")</f>
        <v>Actual</v>
      </c>
      <c r="L98" s="207" t="str">
        <f>IF(INDEX('Reference Data'!$G$5:$G$18,MATCH('Reference Data'!$C$4,'Reference Data'!$F$5:$F$21,0),1)&gt;=L$18,"Actual","Forecast")</f>
        <v>Actual</v>
      </c>
      <c r="M98" s="623"/>
      <c r="N98" s="207" t="str">
        <f>IF(INDEX('Reference Data'!$G$5:$G$18,MATCH('Reference Data'!$C$4,'Reference Data'!$F$5:$F$21,0),1)&gt;=N$18,"Actual","Forecast")</f>
        <v>Actual</v>
      </c>
      <c r="O98" s="207" t="str">
        <f>IF(INDEX('Reference Data'!$G$5:$G$18,MATCH('Reference Data'!$C$4,'Reference Data'!$F$5:$F$21,0),1)&gt;=O$18,"Actual","Forecast")</f>
        <v>Forecast</v>
      </c>
      <c r="P98" s="774"/>
      <c r="Q98" s="207" t="str">
        <f>IF(INDEX('Reference Data'!$G$5:$G$18,MATCH('Reference Data'!$C$4,'Reference Data'!$F$5:$F$21,0),1)&gt;=Q$18,"Actual","Forecast")</f>
        <v>Forecast</v>
      </c>
      <c r="R98" s="207" t="str">
        <f>IF(INDEX('Reference Data'!$G$5:$G$18,MATCH('Reference Data'!$C$4,'Reference Data'!$F$5:$F$21,0),1)&gt;=R$18,"Actual","Forecast")</f>
        <v>Forecast</v>
      </c>
      <c r="S98" s="774"/>
      <c r="T98" s="207" t="str">
        <f>IF(INDEX('Reference Data'!$G$5:$G$18,MATCH('Reference Data'!$C$4,'Reference Data'!$F$5:$F$21,0),1)&gt;=T$18,"Actual","Forecast")</f>
        <v>Forecast</v>
      </c>
      <c r="U98" s="207" t="str">
        <f>IF(INDEX('Reference Data'!$G$5:$G$18,MATCH('Reference Data'!$C$4,'Reference Data'!$F$5:$F$21,0),1)&gt;=U$18,"Actual","Forecast")</f>
        <v>Forecast</v>
      </c>
      <c r="V98" s="774"/>
      <c r="W98" s="774"/>
      <c r="X98" s="772"/>
      <c r="Y98" s="780"/>
    </row>
    <row r="99" spans="2:26" ht="15" customHeight="1" outlineLevel="1" thickBot="1" x14ac:dyDescent="0.4">
      <c r="C99" s="111" t="s">
        <v>225</v>
      </c>
      <c r="D99" s="273"/>
      <c r="E99" s="273"/>
      <c r="F99" s="273"/>
      <c r="G99" s="273"/>
      <c r="H99" s="273"/>
      <c r="I99" s="273"/>
      <c r="J99" s="273"/>
      <c r="K99" s="273"/>
      <c r="L99" s="273"/>
      <c r="M99" s="273"/>
      <c r="N99" s="273"/>
      <c r="O99" s="273"/>
      <c r="P99" s="273"/>
      <c r="Q99" s="273"/>
      <c r="R99" s="273"/>
      <c r="S99" s="273"/>
      <c r="T99" s="273"/>
      <c r="U99" s="273"/>
      <c r="V99" s="273"/>
      <c r="W99" s="273"/>
      <c r="X99" s="273"/>
      <c r="Y99" s="507"/>
    </row>
    <row r="100" spans="2:26" outlineLevel="1" x14ac:dyDescent="0.35">
      <c r="C100" s="151" t="s">
        <v>226</v>
      </c>
      <c r="D100" s="426" t="s">
        <v>227</v>
      </c>
      <c r="E100" s="357">
        <v>1</v>
      </c>
      <c r="F100" s="358">
        <v>1</v>
      </c>
      <c r="G100" s="359">
        <f>SUM(E100:F100)</f>
        <v>2</v>
      </c>
      <c r="H100" s="357">
        <v>1</v>
      </c>
      <c r="I100" s="358">
        <v>1</v>
      </c>
      <c r="J100" s="359">
        <f>SUM(H100:I100)</f>
        <v>2</v>
      </c>
      <c r="K100" s="357">
        <v>1</v>
      </c>
      <c r="L100" s="358">
        <v>1</v>
      </c>
      <c r="M100" s="359">
        <f>SUM(K100:L100)</f>
        <v>2</v>
      </c>
      <c r="N100" s="357">
        <v>1</v>
      </c>
      <c r="O100" s="358">
        <v>1</v>
      </c>
      <c r="P100" s="359">
        <f>SUM(N100:O100)</f>
        <v>2</v>
      </c>
      <c r="Q100" s="357">
        <v>1</v>
      </c>
      <c r="R100" s="358">
        <v>1</v>
      </c>
      <c r="S100" s="359">
        <f>SUM(Q100:R100)</f>
        <v>2</v>
      </c>
      <c r="T100" s="357">
        <v>1</v>
      </c>
      <c r="U100" s="358">
        <v>1</v>
      </c>
      <c r="V100" s="359">
        <f>SUM(T100:U100)</f>
        <v>2</v>
      </c>
      <c r="W100" s="341">
        <v>1</v>
      </c>
      <c r="X100" s="353">
        <f>SUM(P100+S100+M100+J100+G100+V100+W100)</f>
        <v>13</v>
      </c>
      <c r="Y100" s="360" t="s">
        <v>228</v>
      </c>
    </row>
    <row r="101" spans="2:26" ht="28" outlineLevel="1" x14ac:dyDescent="0.35">
      <c r="C101" s="151" t="s">
        <v>229</v>
      </c>
      <c r="D101" s="426" t="s">
        <v>230</v>
      </c>
      <c r="E101" s="67">
        <v>1</v>
      </c>
      <c r="F101" s="68">
        <v>1</v>
      </c>
      <c r="G101" s="69">
        <f>SUM(E101:F101)</f>
        <v>2</v>
      </c>
      <c r="H101" s="67">
        <v>1</v>
      </c>
      <c r="I101" s="68">
        <v>1</v>
      </c>
      <c r="J101" s="69">
        <f>SUM(H101:I101)</f>
        <v>2</v>
      </c>
      <c r="K101" s="67">
        <v>1</v>
      </c>
      <c r="L101" s="68">
        <v>1</v>
      </c>
      <c r="M101" s="69">
        <f>SUM(K101:L101)</f>
        <v>2</v>
      </c>
      <c r="N101" s="67">
        <v>1</v>
      </c>
      <c r="O101" s="68">
        <v>1</v>
      </c>
      <c r="P101" s="69">
        <f>SUM(N101:O101)</f>
        <v>2</v>
      </c>
      <c r="Q101" s="67">
        <v>1</v>
      </c>
      <c r="R101" s="68">
        <v>1</v>
      </c>
      <c r="S101" s="69">
        <f>SUM(Q101:R101)</f>
        <v>2</v>
      </c>
      <c r="T101" s="67">
        <v>1</v>
      </c>
      <c r="U101" s="68">
        <v>1</v>
      </c>
      <c r="V101" s="69">
        <f>SUM(T101:U101)</f>
        <v>2</v>
      </c>
      <c r="W101" s="335">
        <v>1</v>
      </c>
      <c r="X101" s="352">
        <f>SUM(P101+S101+M101+J101+G101+V101+W101)</f>
        <v>13</v>
      </c>
      <c r="Y101" s="355" t="s">
        <v>228</v>
      </c>
    </row>
    <row r="102" spans="2:26" ht="28.5" outlineLevel="1" thickBot="1" x14ac:dyDescent="0.4">
      <c r="C102" s="361" t="s">
        <v>231</v>
      </c>
      <c r="D102" s="427" t="s">
        <v>230</v>
      </c>
      <c r="E102" s="107">
        <v>1</v>
      </c>
      <c r="F102" s="108">
        <v>1</v>
      </c>
      <c r="G102" s="143">
        <f>SUM(E102:F102)</f>
        <v>2</v>
      </c>
      <c r="H102" s="107">
        <v>1</v>
      </c>
      <c r="I102" s="108">
        <v>1</v>
      </c>
      <c r="J102" s="143">
        <f>SUM(H102:I102)</f>
        <v>2</v>
      </c>
      <c r="K102" s="107">
        <v>1</v>
      </c>
      <c r="L102" s="108">
        <v>1</v>
      </c>
      <c r="M102" s="143">
        <f>SUM(K102:L102)</f>
        <v>2</v>
      </c>
      <c r="N102" s="107">
        <v>1</v>
      </c>
      <c r="O102" s="108">
        <v>1</v>
      </c>
      <c r="P102" s="143">
        <f>SUM(N102:O102)</f>
        <v>2</v>
      </c>
      <c r="Q102" s="107">
        <v>1</v>
      </c>
      <c r="R102" s="108">
        <v>1</v>
      </c>
      <c r="S102" s="143">
        <f>SUM(Q102:R102)</f>
        <v>2</v>
      </c>
      <c r="T102" s="107">
        <v>1</v>
      </c>
      <c r="U102" s="108">
        <v>1</v>
      </c>
      <c r="V102" s="143">
        <f>SUM(T102:U102)</f>
        <v>2</v>
      </c>
      <c r="W102" s="349">
        <v>1</v>
      </c>
      <c r="X102" s="362">
        <f>SUM(P102+S102+M102+J102+G102+V102+W102)</f>
        <v>13</v>
      </c>
      <c r="Y102" s="363" t="s">
        <v>228</v>
      </c>
    </row>
    <row r="103" spans="2:26" ht="15" customHeight="1" outlineLevel="1" thickBot="1" x14ac:dyDescent="0.4">
      <c r="C103" s="503" t="s">
        <v>232</v>
      </c>
      <c r="D103" s="501"/>
      <c r="E103" s="501"/>
      <c r="F103" s="501"/>
      <c r="G103" s="501"/>
      <c r="H103" s="501"/>
      <c r="I103" s="501"/>
      <c r="J103" s="501"/>
      <c r="K103" s="501"/>
      <c r="L103" s="501"/>
      <c r="M103" s="501"/>
      <c r="N103" s="501"/>
      <c r="O103" s="501"/>
      <c r="P103" s="501"/>
      <c r="Q103" s="501"/>
      <c r="R103" s="501"/>
      <c r="S103" s="501"/>
      <c r="T103" s="501"/>
      <c r="U103" s="501"/>
      <c r="V103" s="501"/>
      <c r="W103" s="501"/>
      <c r="X103" s="501"/>
      <c r="Y103" s="502"/>
    </row>
    <row r="104" spans="2:26" outlineLevel="1" x14ac:dyDescent="0.35">
      <c r="B104" s="1">
        <f t="shared" ref="B104:B118" si="31">IF(AND($D$14="You do not need to provide output data for this reporting period",X104=0),0,IF(C104="&lt; Select &gt;",IF((X104=0),0,1),COUNTBLANK(G104)+COUNTBLANK(J104)+COUNTBLANK(M104)+COUNTBLANK(P104)+COUNTBLANK(S104)+COUNTBLANK(V104)+COUNTBLANK(W104)))</f>
        <v>0</v>
      </c>
      <c r="C104" s="357" t="s">
        <v>18</v>
      </c>
      <c r="D104" s="423" t="str">
        <f>INDEX(MasterOutputs!$C$3:$C$63,MATCH(C104,MasterOutputs!$B$3:$B$63,0))</f>
        <v>N/A</v>
      </c>
      <c r="E104" s="365"/>
      <c r="F104" s="365"/>
      <c r="G104" s="359">
        <f>SUM(E104:F104)</f>
        <v>0</v>
      </c>
      <c r="H104" s="365"/>
      <c r="I104" s="365"/>
      <c r="J104" s="359">
        <f>SUM(H104:I104)</f>
        <v>0</v>
      </c>
      <c r="K104" s="365"/>
      <c r="L104" s="365"/>
      <c r="M104" s="359">
        <f>SUM(K104:L104)</f>
        <v>0</v>
      </c>
      <c r="N104" s="365"/>
      <c r="O104" s="365"/>
      <c r="P104" s="359">
        <f>SUM(N104:O104)</f>
        <v>0</v>
      </c>
      <c r="Q104" s="365"/>
      <c r="R104" s="365"/>
      <c r="S104" s="359">
        <f>SUM(Q104:R104)</f>
        <v>0</v>
      </c>
      <c r="T104" s="365"/>
      <c r="U104" s="365"/>
      <c r="V104" s="359">
        <f>SUM(T104:U104)</f>
        <v>0</v>
      </c>
      <c r="W104" s="366"/>
      <c r="X104" s="353">
        <f>SUM(P104+S104+M104+J104+G104+V104+W104)</f>
        <v>0</v>
      </c>
      <c r="Y104" s="342"/>
      <c r="Z104" s="201">
        <f>INDEX(MasterOutputs!$I$3:$I$63,MATCH('5 - Project Outputs'!C104,MasterOutputs!$B$3:$B$63,0))</f>
        <v>0</v>
      </c>
    </row>
    <row r="105" spans="2:26" outlineLevel="1" x14ac:dyDescent="0.35">
      <c r="B105" s="1">
        <f t="shared" si="31"/>
        <v>0</v>
      </c>
      <c r="C105" s="67" t="s">
        <v>18</v>
      </c>
      <c r="D105" s="424" t="str">
        <f>INDEX(MasterOutputs!$C$3:$C$63,MATCH(C105,MasterOutputs!$B$3:$B$63,0))</f>
        <v>N/A</v>
      </c>
      <c r="E105" s="282"/>
      <c r="F105" s="282"/>
      <c r="G105" s="69">
        <f>SUM(E105:F105)</f>
        <v>0</v>
      </c>
      <c r="H105" s="282"/>
      <c r="I105" s="282"/>
      <c r="J105" s="69">
        <f>SUM(H105:I105)</f>
        <v>0</v>
      </c>
      <c r="K105" s="282"/>
      <c r="L105" s="282"/>
      <c r="M105" s="69">
        <f>SUM(K105:L105)</f>
        <v>0</v>
      </c>
      <c r="N105" s="282"/>
      <c r="O105" s="282"/>
      <c r="P105" s="69">
        <f>SUM(N105:O105)</f>
        <v>0</v>
      </c>
      <c r="Q105" s="282"/>
      <c r="R105" s="282"/>
      <c r="S105" s="69">
        <f>SUM(Q105:R105)</f>
        <v>0</v>
      </c>
      <c r="T105" s="282"/>
      <c r="U105" s="282"/>
      <c r="V105" s="69">
        <f>SUM(T105:U105)</f>
        <v>0</v>
      </c>
      <c r="W105" s="350"/>
      <c r="X105" s="352">
        <f>SUM(P105+S105+M105+J105+G105+V105+W105)</f>
        <v>0</v>
      </c>
      <c r="Y105" s="337"/>
      <c r="Z105" s="201">
        <f>INDEX(MasterOutputs!$I$3:$I$63,MATCH('5 - Project Outputs'!C105,MasterOutputs!$B$3:$B$63,0))</f>
        <v>0</v>
      </c>
    </row>
    <row r="106" spans="2:26" outlineLevel="1" x14ac:dyDescent="0.35">
      <c r="B106" s="1">
        <f t="shared" si="31"/>
        <v>0</v>
      </c>
      <c r="C106" s="67" t="s">
        <v>18</v>
      </c>
      <c r="D106" s="424" t="str">
        <f>INDEX(MasterOutputs!$C$3:$C$63,MATCH(C106,MasterOutputs!$B$3:$B$63,0))</f>
        <v>N/A</v>
      </c>
      <c r="E106" s="282"/>
      <c r="F106" s="282"/>
      <c r="G106" s="69">
        <f t="shared" ref="G106:G118" si="32">SUM(E106:F106)</f>
        <v>0</v>
      </c>
      <c r="H106" s="282"/>
      <c r="I106" s="282"/>
      <c r="J106" s="69">
        <f t="shared" ref="J106:J118" si="33">SUM(H106:I106)</f>
        <v>0</v>
      </c>
      <c r="K106" s="282"/>
      <c r="L106" s="282"/>
      <c r="M106" s="69">
        <f t="shared" ref="M106:M118" si="34">SUM(K106:L106)</f>
        <v>0</v>
      </c>
      <c r="N106" s="282"/>
      <c r="O106" s="282"/>
      <c r="P106" s="69">
        <f t="shared" ref="P106:P118" si="35">SUM(N106:O106)</f>
        <v>0</v>
      </c>
      <c r="Q106" s="282"/>
      <c r="R106" s="282"/>
      <c r="S106" s="69">
        <f t="shared" ref="S106:S118" si="36">SUM(Q106:R106)</f>
        <v>0</v>
      </c>
      <c r="T106" s="282"/>
      <c r="U106" s="282"/>
      <c r="V106" s="69">
        <f t="shared" ref="V106:V118" si="37">SUM(T106:U106)</f>
        <v>0</v>
      </c>
      <c r="W106" s="350"/>
      <c r="X106" s="352">
        <f t="shared" ref="X106:X118" si="38">SUM(P106+S106+M106+J106+G106+V106+W106)</f>
        <v>0</v>
      </c>
      <c r="Y106" s="337"/>
      <c r="Z106" s="201">
        <f>INDEX(MasterOutputs!$I$3:$I$63,MATCH('5 - Project Outputs'!C106,MasterOutputs!$B$3:$B$63,0))</f>
        <v>0</v>
      </c>
    </row>
    <row r="107" spans="2:26" outlineLevel="1" x14ac:dyDescent="0.35">
      <c r="B107" s="1">
        <f t="shared" si="31"/>
        <v>0</v>
      </c>
      <c r="C107" s="67" t="s">
        <v>18</v>
      </c>
      <c r="D107" s="424" t="str">
        <f>INDEX(MasterOutputs!$C$3:$C$63,MATCH(C107,MasterOutputs!$B$3:$B$63,0))</f>
        <v>N/A</v>
      </c>
      <c r="E107" s="282"/>
      <c r="F107" s="282"/>
      <c r="G107" s="69">
        <f t="shared" si="32"/>
        <v>0</v>
      </c>
      <c r="H107" s="282"/>
      <c r="I107" s="282"/>
      <c r="J107" s="69">
        <f t="shared" si="33"/>
        <v>0</v>
      </c>
      <c r="K107" s="282"/>
      <c r="L107" s="282"/>
      <c r="M107" s="69">
        <f t="shared" si="34"/>
        <v>0</v>
      </c>
      <c r="N107" s="282"/>
      <c r="O107" s="282"/>
      <c r="P107" s="69">
        <f t="shared" si="35"/>
        <v>0</v>
      </c>
      <c r="Q107" s="282"/>
      <c r="R107" s="282"/>
      <c r="S107" s="69">
        <f t="shared" si="36"/>
        <v>0</v>
      </c>
      <c r="T107" s="282"/>
      <c r="U107" s="282"/>
      <c r="V107" s="69">
        <f t="shared" si="37"/>
        <v>0</v>
      </c>
      <c r="W107" s="350"/>
      <c r="X107" s="352">
        <f t="shared" si="38"/>
        <v>0</v>
      </c>
      <c r="Y107" s="337"/>
      <c r="Z107" s="201">
        <f>INDEX(MasterOutputs!$I$3:$I$63,MATCH('5 - Project Outputs'!C107,MasterOutputs!$B$3:$B$63,0))</f>
        <v>0</v>
      </c>
    </row>
    <row r="108" spans="2:26" outlineLevel="1" x14ac:dyDescent="0.35">
      <c r="B108" s="1">
        <f t="shared" si="31"/>
        <v>0</v>
      </c>
      <c r="C108" s="67" t="s">
        <v>18</v>
      </c>
      <c r="D108" s="424" t="str">
        <f>INDEX(MasterOutputs!$C$3:$C$63,MATCH(C108,MasterOutputs!$B$3:$B$63,0))</f>
        <v>N/A</v>
      </c>
      <c r="E108" s="282"/>
      <c r="F108" s="282"/>
      <c r="G108" s="69">
        <f t="shared" si="32"/>
        <v>0</v>
      </c>
      <c r="H108" s="282"/>
      <c r="I108" s="282"/>
      <c r="J108" s="69">
        <f t="shared" si="33"/>
        <v>0</v>
      </c>
      <c r="K108" s="282"/>
      <c r="L108" s="282"/>
      <c r="M108" s="69">
        <f t="shared" si="34"/>
        <v>0</v>
      </c>
      <c r="N108" s="282"/>
      <c r="O108" s="282"/>
      <c r="P108" s="69">
        <f t="shared" si="35"/>
        <v>0</v>
      </c>
      <c r="Q108" s="282"/>
      <c r="R108" s="282"/>
      <c r="S108" s="69">
        <f t="shared" si="36"/>
        <v>0</v>
      </c>
      <c r="T108" s="282"/>
      <c r="U108" s="282"/>
      <c r="V108" s="69">
        <f t="shared" si="37"/>
        <v>0</v>
      </c>
      <c r="W108" s="350"/>
      <c r="X108" s="352">
        <f t="shared" si="38"/>
        <v>0</v>
      </c>
      <c r="Y108" s="337"/>
      <c r="Z108" s="201">
        <f>INDEX(MasterOutputs!$I$3:$I$63,MATCH('5 - Project Outputs'!C108,MasterOutputs!$B$3:$B$63,0))</f>
        <v>0</v>
      </c>
    </row>
    <row r="109" spans="2:26" outlineLevel="1" x14ac:dyDescent="0.35">
      <c r="B109" s="1">
        <f t="shared" si="31"/>
        <v>0</v>
      </c>
      <c r="C109" s="67" t="s">
        <v>18</v>
      </c>
      <c r="D109" s="424" t="str">
        <f>INDEX(MasterOutputs!$C$3:$C$63,MATCH(C109,MasterOutputs!$B$3:$B$63,0))</f>
        <v>N/A</v>
      </c>
      <c r="E109" s="282"/>
      <c r="F109" s="282"/>
      <c r="G109" s="69">
        <f t="shared" si="32"/>
        <v>0</v>
      </c>
      <c r="H109" s="282"/>
      <c r="I109" s="282"/>
      <c r="J109" s="69">
        <f t="shared" si="33"/>
        <v>0</v>
      </c>
      <c r="K109" s="282"/>
      <c r="L109" s="282"/>
      <c r="M109" s="69">
        <f t="shared" si="34"/>
        <v>0</v>
      </c>
      <c r="N109" s="282"/>
      <c r="O109" s="282"/>
      <c r="P109" s="69">
        <f t="shared" si="35"/>
        <v>0</v>
      </c>
      <c r="Q109" s="282"/>
      <c r="R109" s="282"/>
      <c r="S109" s="69">
        <f t="shared" si="36"/>
        <v>0</v>
      </c>
      <c r="T109" s="282"/>
      <c r="U109" s="282"/>
      <c r="V109" s="69">
        <f t="shared" si="37"/>
        <v>0</v>
      </c>
      <c r="W109" s="350"/>
      <c r="X109" s="352">
        <f t="shared" si="38"/>
        <v>0</v>
      </c>
      <c r="Y109" s="337"/>
      <c r="Z109" s="201">
        <f>INDEX(MasterOutputs!$I$3:$I$63,MATCH('5 - Project Outputs'!C109,MasterOutputs!$B$3:$B$63,0))</f>
        <v>0</v>
      </c>
    </row>
    <row r="110" spans="2:26" outlineLevel="1" x14ac:dyDescent="0.35">
      <c r="B110" s="1">
        <f t="shared" si="31"/>
        <v>0</v>
      </c>
      <c r="C110" s="67" t="s">
        <v>18</v>
      </c>
      <c r="D110" s="424" t="str">
        <f>INDEX(MasterOutputs!$C$3:$C$63,MATCH(C110,MasterOutputs!$B$3:$B$63,0))</f>
        <v>N/A</v>
      </c>
      <c r="E110" s="282"/>
      <c r="F110" s="282"/>
      <c r="G110" s="69">
        <f t="shared" si="32"/>
        <v>0</v>
      </c>
      <c r="H110" s="282"/>
      <c r="I110" s="282"/>
      <c r="J110" s="69">
        <f t="shared" si="33"/>
        <v>0</v>
      </c>
      <c r="K110" s="282"/>
      <c r="L110" s="282"/>
      <c r="M110" s="69">
        <f t="shared" si="34"/>
        <v>0</v>
      </c>
      <c r="N110" s="282"/>
      <c r="O110" s="282"/>
      <c r="P110" s="69">
        <f t="shared" si="35"/>
        <v>0</v>
      </c>
      <c r="Q110" s="282"/>
      <c r="R110" s="282"/>
      <c r="S110" s="69">
        <f t="shared" si="36"/>
        <v>0</v>
      </c>
      <c r="T110" s="282"/>
      <c r="U110" s="282"/>
      <c r="V110" s="69">
        <f t="shared" si="37"/>
        <v>0</v>
      </c>
      <c r="W110" s="350"/>
      <c r="X110" s="352">
        <f t="shared" si="38"/>
        <v>0</v>
      </c>
      <c r="Y110" s="337"/>
      <c r="Z110" s="201">
        <f>INDEX(MasterOutputs!$I$3:$I$63,MATCH('5 - Project Outputs'!C110,MasterOutputs!$B$3:$B$63,0))</f>
        <v>0</v>
      </c>
    </row>
    <row r="111" spans="2:26" outlineLevel="1" x14ac:dyDescent="0.35">
      <c r="B111" s="1">
        <f t="shared" si="31"/>
        <v>0</v>
      </c>
      <c r="C111" s="67" t="s">
        <v>18</v>
      </c>
      <c r="D111" s="424" t="str">
        <f>INDEX(MasterOutputs!$C$3:$C$63,MATCH(C111,MasterOutputs!$B$3:$B$63,0))</f>
        <v>N/A</v>
      </c>
      <c r="E111" s="282"/>
      <c r="F111" s="282"/>
      <c r="G111" s="69">
        <f t="shared" si="32"/>
        <v>0</v>
      </c>
      <c r="H111" s="282"/>
      <c r="I111" s="282"/>
      <c r="J111" s="69">
        <f t="shared" si="33"/>
        <v>0</v>
      </c>
      <c r="K111" s="282"/>
      <c r="L111" s="282"/>
      <c r="M111" s="69">
        <f t="shared" si="34"/>
        <v>0</v>
      </c>
      <c r="N111" s="282"/>
      <c r="O111" s="282"/>
      <c r="P111" s="69">
        <f t="shared" si="35"/>
        <v>0</v>
      </c>
      <c r="Q111" s="282"/>
      <c r="R111" s="282"/>
      <c r="S111" s="69">
        <f t="shared" si="36"/>
        <v>0</v>
      </c>
      <c r="T111" s="282"/>
      <c r="U111" s="282"/>
      <c r="V111" s="69">
        <f t="shared" si="37"/>
        <v>0</v>
      </c>
      <c r="W111" s="350"/>
      <c r="X111" s="352">
        <f t="shared" si="38"/>
        <v>0</v>
      </c>
      <c r="Y111" s="337"/>
      <c r="Z111" s="201">
        <f>INDEX(MasterOutputs!$I$3:$I$63,MATCH('5 - Project Outputs'!C111,MasterOutputs!$B$3:$B$63,0))</f>
        <v>0</v>
      </c>
    </row>
    <row r="112" spans="2:26" outlineLevel="1" x14ac:dyDescent="0.35">
      <c r="B112" s="1">
        <f t="shared" si="31"/>
        <v>0</v>
      </c>
      <c r="C112" s="67" t="s">
        <v>18</v>
      </c>
      <c r="D112" s="424" t="str">
        <f>INDEX(MasterOutputs!$C$3:$C$63,MATCH(C112,MasterOutputs!$B$3:$B$63,0))</f>
        <v>N/A</v>
      </c>
      <c r="E112" s="282"/>
      <c r="F112" s="282"/>
      <c r="G112" s="69">
        <f t="shared" si="32"/>
        <v>0</v>
      </c>
      <c r="H112" s="282"/>
      <c r="I112" s="282"/>
      <c r="J112" s="69">
        <f t="shared" si="33"/>
        <v>0</v>
      </c>
      <c r="K112" s="282"/>
      <c r="L112" s="282"/>
      <c r="M112" s="69">
        <f t="shared" si="34"/>
        <v>0</v>
      </c>
      <c r="N112" s="282"/>
      <c r="O112" s="282"/>
      <c r="P112" s="69">
        <f t="shared" si="35"/>
        <v>0</v>
      </c>
      <c r="Q112" s="282"/>
      <c r="R112" s="282"/>
      <c r="S112" s="69">
        <f t="shared" si="36"/>
        <v>0</v>
      </c>
      <c r="T112" s="282"/>
      <c r="U112" s="282"/>
      <c r="V112" s="69">
        <f t="shared" si="37"/>
        <v>0</v>
      </c>
      <c r="W112" s="350"/>
      <c r="X112" s="352">
        <f t="shared" si="38"/>
        <v>0</v>
      </c>
      <c r="Y112" s="337"/>
      <c r="Z112" s="201">
        <f>INDEX(MasterOutputs!$I$3:$I$63,MATCH('5 - Project Outputs'!C112,MasterOutputs!$B$3:$B$63,0))</f>
        <v>0</v>
      </c>
    </row>
    <row r="113" spans="2:26" outlineLevel="1" x14ac:dyDescent="0.35">
      <c r="B113" s="1">
        <f t="shared" si="31"/>
        <v>0</v>
      </c>
      <c r="C113" s="67" t="s">
        <v>18</v>
      </c>
      <c r="D113" s="424" t="str">
        <f>INDEX(MasterOutputs!$C$3:$C$63,MATCH(C113,MasterOutputs!$B$3:$B$63,0))</f>
        <v>N/A</v>
      </c>
      <c r="E113" s="282"/>
      <c r="F113" s="282"/>
      <c r="G113" s="69">
        <f t="shared" si="32"/>
        <v>0</v>
      </c>
      <c r="H113" s="282"/>
      <c r="I113" s="282"/>
      <c r="J113" s="69">
        <f t="shared" si="33"/>
        <v>0</v>
      </c>
      <c r="K113" s="282"/>
      <c r="L113" s="282"/>
      <c r="M113" s="69">
        <f t="shared" si="34"/>
        <v>0</v>
      </c>
      <c r="N113" s="282"/>
      <c r="O113" s="282"/>
      <c r="P113" s="69">
        <f t="shared" si="35"/>
        <v>0</v>
      </c>
      <c r="Q113" s="282"/>
      <c r="R113" s="282"/>
      <c r="S113" s="69">
        <f t="shared" si="36"/>
        <v>0</v>
      </c>
      <c r="T113" s="282"/>
      <c r="U113" s="282"/>
      <c r="V113" s="69">
        <f t="shared" si="37"/>
        <v>0</v>
      </c>
      <c r="W113" s="350"/>
      <c r="X113" s="352">
        <f t="shared" si="38"/>
        <v>0</v>
      </c>
      <c r="Y113" s="337"/>
      <c r="Z113" s="201">
        <f>INDEX(MasterOutputs!$I$3:$I$63,MATCH('5 - Project Outputs'!C113,MasterOutputs!$B$3:$B$63,0))</f>
        <v>0</v>
      </c>
    </row>
    <row r="114" spans="2:26" outlineLevel="1" x14ac:dyDescent="0.35">
      <c r="B114" s="1">
        <f t="shared" si="31"/>
        <v>0</v>
      </c>
      <c r="C114" s="67" t="s">
        <v>18</v>
      </c>
      <c r="D114" s="424" t="str">
        <f>INDEX(MasterOutputs!$C$3:$C$63,MATCH(C114,MasterOutputs!$B$3:$B$63,0))</f>
        <v>N/A</v>
      </c>
      <c r="E114" s="282"/>
      <c r="F114" s="282"/>
      <c r="G114" s="69">
        <f t="shared" si="32"/>
        <v>0</v>
      </c>
      <c r="H114" s="282"/>
      <c r="I114" s="282"/>
      <c r="J114" s="69">
        <f t="shared" si="33"/>
        <v>0</v>
      </c>
      <c r="K114" s="282"/>
      <c r="L114" s="282"/>
      <c r="M114" s="69">
        <f t="shared" si="34"/>
        <v>0</v>
      </c>
      <c r="N114" s="282"/>
      <c r="O114" s="282"/>
      <c r="P114" s="69">
        <f t="shared" si="35"/>
        <v>0</v>
      </c>
      <c r="Q114" s="282"/>
      <c r="R114" s="282"/>
      <c r="S114" s="69">
        <f t="shared" si="36"/>
        <v>0</v>
      </c>
      <c r="T114" s="282"/>
      <c r="U114" s="282"/>
      <c r="V114" s="69">
        <f t="shared" si="37"/>
        <v>0</v>
      </c>
      <c r="W114" s="350"/>
      <c r="X114" s="352">
        <f t="shared" si="38"/>
        <v>0</v>
      </c>
      <c r="Y114" s="337"/>
      <c r="Z114" s="201">
        <f>INDEX(MasterOutputs!$I$3:$I$63,MATCH('5 - Project Outputs'!C114,MasterOutputs!$B$3:$B$63,0))</f>
        <v>0</v>
      </c>
    </row>
    <row r="115" spans="2:26" outlineLevel="1" x14ac:dyDescent="0.35">
      <c r="B115" s="1">
        <f t="shared" si="31"/>
        <v>0</v>
      </c>
      <c r="C115" s="67" t="s">
        <v>18</v>
      </c>
      <c r="D115" s="424" t="str">
        <f>INDEX(MasterOutputs!$C$3:$C$63,MATCH(C115,MasterOutputs!$B$3:$B$63,0))</f>
        <v>N/A</v>
      </c>
      <c r="E115" s="282"/>
      <c r="F115" s="282"/>
      <c r="G115" s="69">
        <f t="shared" si="32"/>
        <v>0</v>
      </c>
      <c r="H115" s="282"/>
      <c r="I115" s="282"/>
      <c r="J115" s="69">
        <f t="shared" si="33"/>
        <v>0</v>
      </c>
      <c r="K115" s="282"/>
      <c r="L115" s="282"/>
      <c r="M115" s="69">
        <f t="shared" si="34"/>
        <v>0</v>
      </c>
      <c r="N115" s="282"/>
      <c r="O115" s="282"/>
      <c r="P115" s="69">
        <f t="shared" si="35"/>
        <v>0</v>
      </c>
      <c r="Q115" s="282"/>
      <c r="R115" s="282"/>
      <c r="S115" s="69">
        <f t="shared" si="36"/>
        <v>0</v>
      </c>
      <c r="T115" s="282"/>
      <c r="U115" s="282"/>
      <c r="V115" s="69">
        <f t="shared" si="37"/>
        <v>0</v>
      </c>
      <c r="W115" s="350"/>
      <c r="X115" s="352">
        <f t="shared" si="38"/>
        <v>0</v>
      </c>
      <c r="Y115" s="337"/>
      <c r="Z115" s="201">
        <f>INDEX(MasterOutputs!$I$3:$I$63,MATCH('5 - Project Outputs'!C115,MasterOutputs!$B$3:$B$63,0))</f>
        <v>0</v>
      </c>
    </row>
    <row r="116" spans="2:26" outlineLevel="1" x14ac:dyDescent="0.35">
      <c r="B116" s="1">
        <f t="shared" si="31"/>
        <v>0</v>
      </c>
      <c r="C116" s="67" t="s">
        <v>18</v>
      </c>
      <c r="D116" s="424" t="str">
        <f>INDEX(MasterOutputs!$C$3:$C$63,MATCH(C116,MasterOutputs!$B$3:$B$63,0))</f>
        <v>N/A</v>
      </c>
      <c r="E116" s="282"/>
      <c r="F116" s="282"/>
      <c r="G116" s="69">
        <f t="shared" si="32"/>
        <v>0</v>
      </c>
      <c r="H116" s="282"/>
      <c r="I116" s="282"/>
      <c r="J116" s="69">
        <f t="shared" si="33"/>
        <v>0</v>
      </c>
      <c r="K116" s="282"/>
      <c r="L116" s="282"/>
      <c r="M116" s="69">
        <f t="shared" si="34"/>
        <v>0</v>
      </c>
      <c r="N116" s="282"/>
      <c r="O116" s="282"/>
      <c r="P116" s="69">
        <f t="shared" si="35"/>
        <v>0</v>
      </c>
      <c r="Q116" s="282"/>
      <c r="R116" s="282"/>
      <c r="S116" s="69">
        <f t="shared" si="36"/>
        <v>0</v>
      </c>
      <c r="T116" s="282"/>
      <c r="U116" s="282"/>
      <c r="V116" s="69">
        <f t="shared" si="37"/>
        <v>0</v>
      </c>
      <c r="W116" s="350"/>
      <c r="X116" s="352">
        <f t="shared" si="38"/>
        <v>0</v>
      </c>
      <c r="Y116" s="337"/>
      <c r="Z116" s="201">
        <f>INDEX(MasterOutputs!$I$3:$I$63,MATCH('5 - Project Outputs'!C116,MasterOutputs!$B$3:$B$63,0))</f>
        <v>0</v>
      </c>
    </row>
    <row r="117" spans="2:26" outlineLevel="1" x14ac:dyDescent="0.35">
      <c r="B117" s="1">
        <f t="shared" si="31"/>
        <v>0</v>
      </c>
      <c r="C117" s="67" t="s">
        <v>18</v>
      </c>
      <c r="D117" s="424" t="str">
        <f>INDEX(MasterOutputs!$C$3:$C$63,MATCH(C117,MasterOutputs!$B$3:$B$63,0))</f>
        <v>N/A</v>
      </c>
      <c r="E117" s="282"/>
      <c r="F117" s="282"/>
      <c r="G117" s="69">
        <f t="shared" si="32"/>
        <v>0</v>
      </c>
      <c r="H117" s="282"/>
      <c r="I117" s="282"/>
      <c r="J117" s="69">
        <f t="shared" si="33"/>
        <v>0</v>
      </c>
      <c r="K117" s="282"/>
      <c r="L117" s="282"/>
      <c r="M117" s="69">
        <f t="shared" si="34"/>
        <v>0</v>
      </c>
      <c r="N117" s="282"/>
      <c r="O117" s="282"/>
      <c r="P117" s="69">
        <f t="shared" si="35"/>
        <v>0</v>
      </c>
      <c r="Q117" s="282"/>
      <c r="R117" s="282"/>
      <c r="S117" s="69">
        <f t="shared" si="36"/>
        <v>0</v>
      </c>
      <c r="T117" s="282"/>
      <c r="U117" s="282"/>
      <c r="V117" s="69">
        <f t="shared" si="37"/>
        <v>0</v>
      </c>
      <c r="W117" s="350"/>
      <c r="X117" s="352">
        <f t="shared" si="38"/>
        <v>0</v>
      </c>
      <c r="Y117" s="337"/>
      <c r="Z117" s="201">
        <f>INDEX(MasterOutputs!$I$3:$I$63,MATCH('5 - Project Outputs'!C117,MasterOutputs!$B$3:$B$63,0))</f>
        <v>0</v>
      </c>
    </row>
    <row r="118" spans="2:26" ht="15.65" customHeight="1" outlineLevel="1" thickBot="1" x14ac:dyDescent="0.4">
      <c r="B118" s="1">
        <f t="shared" si="31"/>
        <v>0</v>
      </c>
      <c r="C118" s="107" t="s">
        <v>18</v>
      </c>
      <c r="D118" s="425" t="str">
        <f>INDEX(MasterOutputs!$C$3:$C$63,MATCH(C118,MasterOutputs!$B$3:$B$63,0))</f>
        <v>N/A</v>
      </c>
      <c r="E118" s="367"/>
      <c r="F118" s="367"/>
      <c r="G118" s="143">
        <f t="shared" si="32"/>
        <v>0</v>
      </c>
      <c r="H118" s="367"/>
      <c r="I118" s="367"/>
      <c r="J118" s="143">
        <f t="shared" si="33"/>
        <v>0</v>
      </c>
      <c r="K118" s="367"/>
      <c r="L118" s="367"/>
      <c r="M118" s="143">
        <f t="shared" si="34"/>
        <v>0</v>
      </c>
      <c r="N118" s="367"/>
      <c r="O118" s="367"/>
      <c r="P118" s="143">
        <f t="shared" si="35"/>
        <v>0</v>
      </c>
      <c r="Q118" s="367"/>
      <c r="R118" s="367"/>
      <c r="S118" s="143">
        <f t="shared" si="36"/>
        <v>0</v>
      </c>
      <c r="T118" s="367"/>
      <c r="U118" s="367"/>
      <c r="V118" s="143">
        <f t="shared" si="37"/>
        <v>0</v>
      </c>
      <c r="W118" s="368"/>
      <c r="X118" s="369">
        <f t="shared" si="38"/>
        <v>0</v>
      </c>
      <c r="Y118" s="370"/>
      <c r="Z118" s="201">
        <f>INDEX(MasterOutputs!$I$3:$I$63,MATCH('5 - Project Outputs'!C118,MasterOutputs!$B$3:$B$63,0))</f>
        <v>0</v>
      </c>
    </row>
    <row r="119" spans="2:26" ht="16.5" customHeight="1" outlineLevel="1" thickBot="1" x14ac:dyDescent="0.4">
      <c r="C119" s="504" t="s">
        <v>233</v>
      </c>
      <c r="D119" s="505"/>
      <c r="E119" s="505"/>
      <c r="F119" s="505"/>
      <c r="G119" s="505"/>
      <c r="H119" s="505"/>
      <c r="I119" s="505"/>
      <c r="J119" s="505"/>
      <c r="K119" s="505"/>
      <c r="L119" s="505"/>
      <c r="M119" s="505"/>
      <c r="N119" s="505"/>
      <c r="O119" s="505"/>
      <c r="P119" s="505"/>
      <c r="Q119" s="505"/>
      <c r="R119" s="505"/>
      <c r="S119" s="505"/>
      <c r="T119" s="505"/>
      <c r="U119" s="505"/>
      <c r="V119" s="505"/>
      <c r="W119" s="505"/>
      <c r="X119" s="505"/>
      <c r="Y119" s="506"/>
    </row>
    <row r="120" spans="2:26" outlineLevel="1" x14ac:dyDescent="0.35">
      <c r="B120" s="1">
        <f t="shared" ref="B120:B129" si="39">IF(AND($D$14="You do not need to provide output data for this reporting period",X120=0),0,IF(C120="",IF((X120=0),0,1),COUNTBLANK(E120:W120)))</f>
        <v>0</v>
      </c>
      <c r="C120" s="371"/>
      <c r="D120" s="364"/>
      <c r="E120" s="365"/>
      <c r="F120" s="365"/>
      <c r="G120" s="359">
        <f t="shared" ref="G120:G125" si="40">SUM(E120:F120)</f>
        <v>0</v>
      </c>
      <c r="H120" s="365"/>
      <c r="I120" s="365"/>
      <c r="J120" s="359">
        <f t="shared" ref="J120:J125" si="41">SUM(H120:I120)</f>
        <v>0</v>
      </c>
      <c r="K120" s="365"/>
      <c r="L120" s="365"/>
      <c r="M120" s="359">
        <f t="shared" ref="M120:M125" si="42">SUM(K120:L120)</f>
        <v>0</v>
      </c>
      <c r="N120" s="365"/>
      <c r="O120" s="365"/>
      <c r="P120" s="359">
        <f t="shared" ref="P120:P125" si="43">SUM(N120:O120)</f>
        <v>0</v>
      </c>
      <c r="Q120" s="365"/>
      <c r="R120" s="365"/>
      <c r="S120" s="359">
        <f t="shared" ref="S120:S125" si="44">SUM(Q120:R120)</f>
        <v>0</v>
      </c>
      <c r="T120" s="365"/>
      <c r="U120" s="365"/>
      <c r="V120" s="359">
        <f t="shared" ref="V120:V125" si="45">SUM(T120:U120)</f>
        <v>0</v>
      </c>
      <c r="W120" s="366"/>
      <c r="X120" s="353">
        <f>SUM(P120+S120+M120+J120+G120+V120+W120)</f>
        <v>0</v>
      </c>
      <c r="Y120" s="360" t="s">
        <v>228</v>
      </c>
    </row>
    <row r="121" spans="2:26" outlineLevel="1" x14ac:dyDescent="0.35">
      <c r="B121" s="1">
        <f t="shared" si="39"/>
        <v>0</v>
      </c>
      <c r="C121" s="73"/>
      <c r="D121" s="286"/>
      <c r="E121" s="282"/>
      <c r="F121" s="282"/>
      <c r="G121" s="69">
        <f t="shared" si="40"/>
        <v>0</v>
      </c>
      <c r="H121" s="282"/>
      <c r="I121" s="282"/>
      <c r="J121" s="69">
        <f t="shared" si="41"/>
        <v>0</v>
      </c>
      <c r="K121" s="282"/>
      <c r="L121" s="282"/>
      <c r="M121" s="69">
        <f t="shared" si="42"/>
        <v>0</v>
      </c>
      <c r="N121" s="282"/>
      <c r="O121" s="282"/>
      <c r="P121" s="69">
        <f t="shared" si="43"/>
        <v>0</v>
      </c>
      <c r="Q121" s="282"/>
      <c r="R121" s="282"/>
      <c r="S121" s="69">
        <f t="shared" si="44"/>
        <v>0</v>
      </c>
      <c r="T121" s="282"/>
      <c r="U121" s="282"/>
      <c r="V121" s="69">
        <f t="shared" si="45"/>
        <v>0</v>
      </c>
      <c r="W121" s="350"/>
      <c r="X121" s="352">
        <f>SUM(P121+S121+M121+J121+G121+V121+W121)</f>
        <v>0</v>
      </c>
      <c r="Y121" s="355" t="s">
        <v>228</v>
      </c>
    </row>
    <row r="122" spans="2:26" outlineLevel="1" x14ac:dyDescent="0.35">
      <c r="B122" s="1">
        <f t="shared" si="39"/>
        <v>0</v>
      </c>
      <c r="C122" s="73"/>
      <c r="D122" s="286"/>
      <c r="E122" s="282"/>
      <c r="F122" s="282"/>
      <c r="G122" s="69">
        <f t="shared" si="40"/>
        <v>0</v>
      </c>
      <c r="H122" s="282"/>
      <c r="I122" s="282"/>
      <c r="J122" s="69">
        <f t="shared" si="41"/>
        <v>0</v>
      </c>
      <c r="K122" s="282"/>
      <c r="L122" s="282"/>
      <c r="M122" s="69">
        <f t="shared" si="42"/>
        <v>0</v>
      </c>
      <c r="N122" s="282"/>
      <c r="O122" s="282"/>
      <c r="P122" s="69">
        <f t="shared" si="43"/>
        <v>0</v>
      </c>
      <c r="Q122" s="282"/>
      <c r="R122" s="282"/>
      <c r="S122" s="69">
        <f t="shared" si="44"/>
        <v>0</v>
      </c>
      <c r="T122" s="282"/>
      <c r="U122" s="282"/>
      <c r="V122" s="69">
        <f t="shared" si="45"/>
        <v>0</v>
      </c>
      <c r="W122" s="350"/>
      <c r="X122" s="352">
        <f t="shared" ref="X122:X129" si="46">SUM(P122+S122+M122+J122+G122+V122+W122)</f>
        <v>0</v>
      </c>
      <c r="Y122" s="355" t="s">
        <v>228</v>
      </c>
    </row>
    <row r="123" spans="2:26" outlineLevel="1" x14ac:dyDescent="0.35">
      <c r="B123" s="1">
        <f t="shared" si="39"/>
        <v>0</v>
      </c>
      <c r="C123" s="73"/>
      <c r="D123" s="286"/>
      <c r="E123" s="282"/>
      <c r="F123" s="282"/>
      <c r="G123" s="69">
        <f t="shared" si="40"/>
        <v>0</v>
      </c>
      <c r="H123" s="282"/>
      <c r="I123" s="282"/>
      <c r="J123" s="69">
        <f t="shared" si="41"/>
        <v>0</v>
      </c>
      <c r="K123" s="282"/>
      <c r="L123" s="282"/>
      <c r="M123" s="69">
        <f t="shared" si="42"/>
        <v>0</v>
      </c>
      <c r="N123" s="282"/>
      <c r="O123" s="282"/>
      <c r="P123" s="69">
        <f t="shared" si="43"/>
        <v>0</v>
      </c>
      <c r="Q123" s="282"/>
      <c r="R123" s="282"/>
      <c r="S123" s="69">
        <f t="shared" si="44"/>
        <v>0</v>
      </c>
      <c r="T123" s="282"/>
      <c r="U123" s="282"/>
      <c r="V123" s="69">
        <f t="shared" si="45"/>
        <v>0</v>
      </c>
      <c r="W123" s="350"/>
      <c r="X123" s="352">
        <f t="shared" si="46"/>
        <v>0</v>
      </c>
      <c r="Y123" s="355" t="s">
        <v>228</v>
      </c>
    </row>
    <row r="124" spans="2:26" outlineLevel="1" x14ac:dyDescent="0.35">
      <c r="B124" s="1">
        <f t="shared" si="39"/>
        <v>0</v>
      </c>
      <c r="C124" s="73"/>
      <c r="D124" s="286"/>
      <c r="E124" s="282"/>
      <c r="F124" s="282"/>
      <c r="G124" s="69">
        <f t="shared" si="40"/>
        <v>0</v>
      </c>
      <c r="H124" s="282"/>
      <c r="I124" s="282"/>
      <c r="J124" s="69">
        <f t="shared" si="41"/>
        <v>0</v>
      </c>
      <c r="K124" s="282"/>
      <c r="L124" s="282"/>
      <c r="M124" s="69">
        <f t="shared" si="42"/>
        <v>0</v>
      </c>
      <c r="N124" s="282"/>
      <c r="O124" s="282"/>
      <c r="P124" s="69">
        <f t="shared" si="43"/>
        <v>0</v>
      </c>
      <c r="Q124" s="282"/>
      <c r="R124" s="282"/>
      <c r="S124" s="69">
        <f t="shared" si="44"/>
        <v>0</v>
      </c>
      <c r="T124" s="282"/>
      <c r="U124" s="282"/>
      <c r="V124" s="69">
        <f t="shared" si="45"/>
        <v>0</v>
      </c>
      <c r="W124" s="350"/>
      <c r="X124" s="352">
        <f t="shared" si="46"/>
        <v>0</v>
      </c>
      <c r="Y124" s="355" t="s">
        <v>228</v>
      </c>
    </row>
    <row r="125" spans="2:26" outlineLevel="1" x14ac:dyDescent="0.35">
      <c r="B125" s="1">
        <f t="shared" si="39"/>
        <v>0</v>
      </c>
      <c r="C125" s="73"/>
      <c r="D125" s="286"/>
      <c r="E125" s="282"/>
      <c r="F125" s="282"/>
      <c r="G125" s="69">
        <f t="shared" si="40"/>
        <v>0</v>
      </c>
      <c r="H125" s="282"/>
      <c r="I125" s="282"/>
      <c r="J125" s="69">
        <f t="shared" si="41"/>
        <v>0</v>
      </c>
      <c r="K125" s="282"/>
      <c r="L125" s="282"/>
      <c r="M125" s="69">
        <f t="shared" si="42"/>
        <v>0</v>
      </c>
      <c r="N125" s="282"/>
      <c r="O125" s="282"/>
      <c r="P125" s="69">
        <f t="shared" si="43"/>
        <v>0</v>
      </c>
      <c r="Q125" s="282"/>
      <c r="R125" s="282"/>
      <c r="S125" s="69">
        <f t="shared" si="44"/>
        <v>0</v>
      </c>
      <c r="T125" s="282"/>
      <c r="U125" s="282"/>
      <c r="V125" s="69">
        <f t="shared" si="45"/>
        <v>0</v>
      </c>
      <c r="W125" s="350"/>
      <c r="X125" s="352">
        <f t="shared" si="46"/>
        <v>0</v>
      </c>
      <c r="Y125" s="355" t="s">
        <v>228</v>
      </c>
    </row>
    <row r="126" spans="2:26" outlineLevel="1" x14ac:dyDescent="0.35">
      <c r="B126" s="1">
        <f t="shared" si="39"/>
        <v>0</v>
      </c>
      <c r="C126" s="73"/>
      <c r="D126" s="286"/>
      <c r="E126" s="282"/>
      <c r="F126" s="282"/>
      <c r="G126" s="69">
        <f>SUM(E126:F126)</f>
        <v>0</v>
      </c>
      <c r="H126" s="282"/>
      <c r="I126" s="282"/>
      <c r="J126" s="69">
        <f>SUM(H126:I126)</f>
        <v>0</v>
      </c>
      <c r="K126" s="282"/>
      <c r="L126" s="282"/>
      <c r="M126" s="69">
        <f>SUM(K126:L126)</f>
        <v>0</v>
      </c>
      <c r="N126" s="282"/>
      <c r="O126" s="282"/>
      <c r="P126" s="69">
        <f>SUM(N126:O126)</f>
        <v>0</v>
      </c>
      <c r="Q126" s="282"/>
      <c r="R126" s="282"/>
      <c r="S126" s="69">
        <f>SUM(Q126:R126)</f>
        <v>0</v>
      </c>
      <c r="T126" s="282"/>
      <c r="U126" s="282"/>
      <c r="V126" s="69">
        <f>SUM(T126:U126)</f>
        <v>0</v>
      </c>
      <c r="W126" s="350"/>
      <c r="X126" s="352">
        <f t="shared" si="46"/>
        <v>0</v>
      </c>
      <c r="Y126" s="355" t="s">
        <v>228</v>
      </c>
    </row>
    <row r="127" spans="2:26" outlineLevel="1" x14ac:dyDescent="0.35">
      <c r="B127" s="1">
        <f t="shared" si="39"/>
        <v>0</v>
      </c>
      <c r="C127" s="73"/>
      <c r="D127" s="286"/>
      <c r="E127" s="282"/>
      <c r="F127" s="282"/>
      <c r="G127" s="69">
        <f>SUM(E127:F127)</f>
        <v>0</v>
      </c>
      <c r="H127" s="282"/>
      <c r="I127" s="282"/>
      <c r="J127" s="69">
        <f>SUM(H127:I127)</f>
        <v>0</v>
      </c>
      <c r="K127" s="282"/>
      <c r="L127" s="282"/>
      <c r="M127" s="69">
        <f>SUM(K127:L127)</f>
        <v>0</v>
      </c>
      <c r="N127" s="282"/>
      <c r="O127" s="282"/>
      <c r="P127" s="69">
        <f>SUM(N127:O127)</f>
        <v>0</v>
      </c>
      <c r="Q127" s="282"/>
      <c r="R127" s="282"/>
      <c r="S127" s="69">
        <f>SUM(Q127:R127)</f>
        <v>0</v>
      </c>
      <c r="T127" s="282"/>
      <c r="U127" s="282"/>
      <c r="V127" s="69">
        <f>SUM(T127:U127)</f>
        <v>0</v>
      </c>
      <c r="W127" s="350"/>
      <c r="X127" s="352">
        <f t="shared" si="46"/>
        <v>0</v>
      </c>
      <c r="Y127" s="355" t="s">
        <v>228</v>
      </c>
    </row>
    <row r="128" spans="2:26" outlineLevel="1" x14ac:dyDescent="0.35">
      <c r="B128" s="1">
        <f t="shared" si="39"/>
        <v>0</v>
      </c>
      <c r="C128" s="73"/>
      <c r="D128" s="286"/>
      <c r="E128" s="282"/>
      <c r="F128" s="282"/>
      <c r="G128" s="69">
        <f>SUM(E128:F128)</f>
        <v>0</v>
      </c>
      <c r="H128" s="282"/>
      <c r="I128" s="282"/>
      <c r="J128" s="69">
        <f>SUM(H128:I128)</f>
        <v>0</v>
      </c>
      <c r="K128" s="282"/>
      <c r="L128" s="282"/>
      <c r="M128" s="69">
        <f>SUM(K128:L128)</f>
        <v>0</v>
      </c>
      <c r="N128" s="282"/>
      <c r="O128" s="282"/>
      <c r="P128" s="69">
        <f>SUM(N128:O128)</f>
        <v>0</v>
      </c>
      <c r="Q128" s="282"/>
      <c r="R128" s="282"/>
      <c r="S128" s="69">
        <f>SUM(Q128:R128)</f>
        <v>0</v>
      </c>
      <c r="T128" s="282"/>
      <c r="U128" s="282"/>
      <c r="V128" s="69">
        <f>SUM(T128:U128)</f>
        <v>0</v>
      </c>
      <c r="W128" s="350"/>
      <c r="X128" s="352">
        <f t="shared" si="46"/>
        <v>0</v>
      </c>
      <c r="Y128" s="355" t="s">
        <v>228</v>
      </c>
    </row>
    <row r="129" spans="1:26" ht="15" outlineLevel="1" thickBot="1" x14ac:dyDescent="0.4">
      <c r="B129" s="1">
        <f t="shared" si="39"/>
        <v>0</v>
      </c>
      <c r="C129" s="74"/>
      <c r="D129" s="287"/>
      <c r="E129" s="283"/>
      <c r="F129" s="283"/>
      <c r="G129" s="71">
        <f>SUM(E129:F129)</f>
        <v>0</v>
      </c>
      <c r="H129" s="283"/>
      <c r="I129" s="283"/>
      <c r="J129" s="71">
        <f>SUM(H129:I129)</f>
        <v>0</v>
      </c>
      <c r="K129" s="283"/>
      <c r="L129" s="283"/>
      <c r="M129" s="71">
        <f>SUM(K129:L129)</f>
        <v>0</v>
      </c>
      <c r="N129" s="283"/>
      <c r="O129" s="283"/>
      <c r="P129" s="71">
        <f>SUM(N129:O129)</f>
        <v>0</v>
      </c>
      <c r="Q129" s="283"/>
      <c r="R129" s="283"/>
      <c r="S129" s="71">
        <f>SUM(Q129:R129)</f>
        <v>0</v>
      </c>
      <c r="T129" s="283"/>
      <c r="U129" s="283"/>
      <c r="V129" s="71">
        <f>SUM(T129:U129)</f>
        <v>0</v>
      </c>
      <c r="W129" s="351"/>
      <c r="X129" s="354">
        <f t="shared" si="46"/>
        <v>0</v>
      </c>
      <c r="Y129" s="356" t="s">
        <v>228</v>
      </c>
    </row>
    <row r="130" spans="1:26" ht="15" thickBot="1" x14ac:dyDescent="0.4">
      <c r="C130" s="285"/>
      <c r="D130" s="284"/>
      <c r="E130" s="3"/>
      <c r="F130" s="3"/>
      <c r="G130" s="3"/>
      <c r="H130" s="3"/>
      <c r="I130" s="3"/>
      <c r="J130" s="3"/>
      <c r="K130" s="3"/>
      <c r="L130" s="3"/>
      <c r="M130" s="3"/>
      <c r="N130" s="3"/>
      <c r="O130" s="3"/>
      <c r="P130" s="3"/>
      <c r="Q130" s="3"/>
      <c r="R130" s="3"/>
      <c r="S130" s="3"/>
      <c r="T130" s="3"/>
      <c r="U130" s="3"/>
      <c r="V130" s="3"/>
      <c r="W130" s="3"/>
      <c r="X130" s="3"/>
    </row>
    <row r="131" spans="1:26" ht="104.5" thickBot="1" x14ac:dyDescent="0.4">
      <c r="A131" s="46" t="s">
        <v>187</v>
      </c>
      <c r="B131" s="60">
        <f>IF('2 - Project Admin'!E30="",0,IF(SUM(B138:B167)&gt;0,1,0))</f>
        <v>0</v>
      </c>
      <c r="C131" s="762" t="str">
        <f>IF(OR('2 - Project Admin'!E30="", '2 - Project Admin'!E30="n/a"),"Project 4: Not Applicable", CONCATENATE("Project 4: ", '2 - Project Admin'!E30))</f>
        <v>Project 4: Angel Place</v>
      </c>
      <c r="D131" s="763"/>
      <c r="E131" s="763"/>
      <c r="F131" s="763"/>
      <c r="G131" s="763"/>
      <c r="H131" s="763"/>
      <c r="I131" s="763"/>
      <c r="J131" s="763"/>
      <c r="K131" s="763"/>
      <c r="L131" s="763"/>
      <c r="M131" s="763"/>
      <c r="N131" s="763"/>
      <c r="O131" s="763"/>
      <c r="P131" s="763"/>
      <c r="Q131" s="763"/>
      <c r="R131" s="763"/>
      <c r="S131" s="763"/>
      <c r="T131" s="763"/>
      <c r="U131" s="763"/>
      <c r="V131" s="763"/>
      <c r="W131" s="763"/>
      <c r="X131" s="763"/>
      <c r="Y131" s="764"/>
    </row>
    <row r="132" spans="1:26" ht="15" thickBot="1" x14ac:dyDescent="0.4">
      <c r="C132" s="144"/>
      <c r="D132" s="145"/>
      <c r="E132" s="146"/>
      <c r="F132" s="146"/>
      <c r="G132" s="146"/>
      <c r="H132" s="146"/>
      <c r="I132" s="146"/>
      <c r="J132" s="146"/>
      <c r="K132" s="146"/>
    </row>
    <row r="133" spans="1:26" ht="15.75" customHeight="1" outlineLevel="1" x14ac:dyDescent="0.35">
      <c r="C133" s="775" t="s">
        <v>215</v>
      </c>
      <c r="D133" s="775" t="s">
        <v>216</v>
      </c>
      <c r="E133" s="765" t="s">
        <v>217</v>
      </c>
      <c r="F133" s="766"/>
      <c r="G133" s="767"/>
      <c r="H133" s="765" t="s">
        <v>218</v>
      </c>
      <c r="I133" s="766"/>
      <c r="J133" s="767"/>
      <c r="K133" s="765" t="s">
        <v>219</v>
      </c>
      <c r="L133" s="766"/>
      <c r="M133" s="767"/>
      <c r="N133" s="765" t="s">
        <v>220</v>
      </c>
      <c r="O133" s="766"/>
      <c r="P133" s="767"/>
      <c r="Q133" s="765" t="s">
        <v>221</v>
      </c>
      <c r="R133" s="766"/>
      <c r="S133" s="767"/>
      <c r="T133" s="765" t="s">
        <v>222</v>
      </c>
      <c r="U133" s="766"/>
      <c r="V133" s="767"/>
      <c r="W133" s="621" t="s">
        <v>223</v>
      </c>
      <c r="X133" s="771" t="s">
        <v>163</v>
      </c>
      <c r="Y133" s="778" t="s">
        <v>224</v>
      </c>
    </row>
    <row r="134" spans="1:26" ht="15.75" customHeight="1" outlineLevel="1" thickBot="1" x14ac:dyDescent="0.4">
      <c r="C134" s="776"/>
      <c r="D134" s="776"/>
      <c r="E134" s="768"/>
      <c r="F134" s="769"/>
      <c r="G134" s="770"/>
      <c r="H134" s="768"/>
      <c r="I134" s="769"/>
      <c r="J134" s="770"/>
      <c r="K134" s="768"/>
      <c r="L134" s="769"/>
      <c r="M134" s="770"/>
      <c r="N134" s="768"/>
      <c r="O134" s="769"/>
      <c r="P134" s="770"/>
      <c r="Q134" s="768"/>
      <c r="R134" s="769"/>
      <c r="S134" s="770"/>
      <c r="T134" s="768"/>
      <c r="U134" s="769"/>
      <c r="V134" s="770"/>
      <c r="W134" s="622"/>
      <c r="X134" s="772"/>
      <c r="Y134" s="779"/>
    </row>
    <row r="135" spans="1:26" ht="15" customHeight="1" outlineLevel="1" thickBot="1" x14ac:dyDescent="0.4">
      <c r="C135" s="776"/>
      <c r="D135" s="776"/>
      <c r="E135" s="195" t="s">
        <v>164</v>
      </c>
      <c r="F135" s="196" t="s">
        <v>165</v>
      </c>
      <c r="G135" s="621" t="s">
        <v>207</v>
      </c>
      <c r="H135" s="195" t="s">
        <v>164</v>
      </c>
      <c r="I135" s="196" t="s">
        <v>165</v>
      </c>
      <c r="J135" s="621" t="s">
        <v>207</v>
      </c>
      <c r="K135" s="195" t="s">
        <v>164</v>
      </c>
      <c r="L135" s="196" t="s">
        <v>165</v>
      </c>
      <c r="M135" s="621" t="s">
        <v>207</v>
      </c>
      <c r="N135" s="195" t="s">
        <v>164</v>
      </c>
      <c r="O135" s="196" t="s">
        <v>165</v>
      </c>
      <c r="P135" s="773" t="s">
        <v>207</v>
      </c>
      <c r="Q135" s="195" t="s">
        <v>164</v>
      </c>
      <c r="R135" s="196" t="s">
        <v>165</v>
      </c>
      <c r="S135" s="773" t="s">
        <v>207</v>
      </c>
      <c r="T135" s="195" t="s">
        <v>164</v>
      </c>
      <c r="U135" s="196" t="s">
        <v>165</v>
      </c>
      <c r="V135" s="773" t="s">
        <v>207</v>
      </c>
      <c r="W135" s="773" t="s">
        <v>207</v>
      </c>
      <c r="X135" s="772"/>
      <c r="Y135" s="779"/>
    </row>
    <row r="136" spans="1:26" ht="15" customHeight="1" outlineLevel="1" thickBot="1" x14ac:dyDescent="0.4">
      <c r="C136" s="777"/>
      <c r="D136" s="776"/>
      <c r="E136" s="197" t="s">
        <v>167</v>
      </c>
      <c r="F136" s="197" t="s">
        <v>167</v>
      </c>
      <c r="G136" s="623"/>
      <c r="H136" s="197" t="s">
        <v>167</v>
      </c>
      <c r="I136" s="207" t="str">
        <f>IF(INDEX('Reference Data'!$G$5:$G$18,MATCH('Reference Data'!$C$4,'Reference Data'!$F$5:$F$21,0),1)&gt;=I$18,"Actual","Forecast")</f>
        <v>Actual</v>
      </c>
      <c r="J136" s="623"/>
      <c r="K136" s="207" t="str">
        <f>IF(INDEX('Reference Data'!$G$5:$G$18,MATCH('Reference Data'!$C$4,'Reference Data'!$F$5:$F$21,0),1)&gt;=K$18,"Actual","Forecast")</f>
        <v>Actual</v>
      </c>
      <c r="L136" s="207" t="str">
        <f>IF(INDEX('Reference Data'!$G$5:$G$18,MATCH('Reference Data'!$C$4,'Reference Data'!$F$5:$F$21,0),1)&gt;=L$18,"Actual","Forecast")</f>
        <v>Actual</v>
      </c>
      <c r="M136" s="623"/>
      <c r="N136" s="207" t="str">
        <f>IF(INDEX('Reference Data'!$G$5:$G$18,MATCH('Reference Data'!$C$4,'Reference Data'!$F$5:$F$21,0),1)&gt;=N$18,"Actual","Forecast")</f>
        <v>Actual</v>
      </c>
      <c r="O136" s="207" t="str">
        <f>IF(INDEX('Reference Data'!$G$5:$G$18,MATCH('Reference Data'!$C$4,'Reference Data'!$F$5:$F$21,0),1)&gt;=O$18,"Actual","Forecast")</f>
        <v>Forecast</v>
      </c>
      <c r="P136" s="774"/>
      <c r="Q136" s="207" t="str">
        <f>IF(INDEX('Reference Data'!$G$5:$G$18,MATCH('Reference Data'!$C$4,'Reference Data'!$F$5:$F$21,0),1)&gt;=Q$18,"Actual","Forecast")</f>
        <v>Forecast</v>
      </c>
      <c r="R136" s="207" t="str">
        <f>IF(INDEX('Reference Data'!$G$5:$G$18,MATCH('Reference Data'!$C$4,'Reference Data'!$F$5:$F$21,0),1)&gt;=R$18,"Actual","Forecast")</f>
        <v>Forecast</v>
      </c>
      <c r="S136" s="774"/>
      <c r="T136" s="207" t="str">
        <f>IF(INDEX('Reference Data'!$G$5:$G$18,MATCH('Reference Data'!$C$4,'Reference Data'!$F$5:$F$21,0),1)&gt;=T$18,"Actual","Forecast")</f>
        <v>Forecast</v>
      </c>
      <c r="U136" s="207" t="str">
        <f>IF(INDEX('Reference Data'!$G$5:$G$18,MATCH('Reference Data'!$C$4,'Reference Data'!$F$5:$F$21,0),1)&gt;=U$18,"Actual","Forecast")</f>
        <v>Forecast</v>
      </c>
      <c r="V136" s="774"/>
      <c r="W136" s="774"/>
      <c r="X136" s="772"/>
      <c r="Y136" s="780"/>
    </row>
    <row r="137" spans="1:26" ht="15" customHeight="1" outlineLevel="1" thickBot="1" x14ac:dyDescent="0.4">
      <c r="C137" s="111" t="s">
        <v>225</v>
      </c>
      <c r="D137" s="273"/>
      <c r="E137" s="273"/>
      <c r="F137" s="273"/>
      <c r="G137" s="273"/>
      <c r="H137" s="273"/>
      <c r="I137" s="273"/>
      <c r="J137" s="273"/>
      <c r="K137" s="273"/>
      <c r="L137" s="273"/>
      <c r="M137" s="273"/>
      <c r="N137" s="273"/>
      <c r="O137" s="273"/>
      <c r="P137" s="273"/>
      <c r="Q137" s="273"/>
      <c r="R137" s="273"/>
      <c r="S137" s="273"/>
      <c r="T137" s="273"/>
      <c r="U137" s="273"/>
      <c r="V137" s="273"/>
      <c r="W137" s="273"/>
      <c r="X137" s="273"/>
      <c r="Y137" s="507"/>
    </row>
    <row r="138" spans="1:26" outlineLevel="1" x14ac:dyDescent="0.35">
      <c r="C138" s="151" t="s">
        <v>226</v>
      </c>
      <c r="D138" s="426" t="s">
        <v>227</v>
      </c>
      <c r="E138" s="357">
        <v>1</v>
      </c>
      <c r="F138" s="358">
        <v>1</v>
      </c>
      <c r="G138" s="359">
        <f>SUM(E138:F138)</f>
        <v>2</v>
      </c>
      <c r="H138" s="357">
        <v>1</v>
      </c>
      <c r="I138" s="358">
        <v>1</v>
      </c>
      <c r="J138" s="359">
        <f>SUM(H138:I138)</f>
        <v>2</v>
      </c>
      <c r="K138" s="357">
        <v>1</v>
      </c>
      <c r="L138" s="358">
        <v>1</v>
      </c>
      <c r="M138" s="359">
        <f>SUM(K138:L138)</f>
        <v>2</v>
      </c>
      <c r="N138" s="357">
        <v>1</v>
      </c>
      <c r="O138" s="358">
        <v>1</v>
      </c>
      <c r="P138" s="359">
        <f>SUM(N138:O138)</f>
        <v>2</v>
      </c>
      <c r="Q138" s="357">
        <v>1</v>
      </c>
      <c r="R138" s="358">
        <v>1</v>
      </c>
      <c r="S138" s="359">
        <f>SUM(Q138:R138)</f>
        <v>2</v>
      </c>
      <c r="T138" s="357">
        <v>1</v>
      </c>
      <c r="U138" s="358">
        <v>1</v>
      </c>
      <c r="V138" s="359">
        <f>SUM(T138:U138)</f>
        <v>2</v>
      </c>
      <c r="W138" s="341">
        <v>1</v>
      </c>
      <c r="X138" s="353">
        <f>SUM(P138+S138+M138+J138+G138+V138+W138)</f>
        <v>13</v>
      </c>
      <c r="Y138" s="360" t="s">
        <v>228</v>
      </c>
    </row>
    <row r="139" spans="1:26" ht="28" outlineLevel="1" x14ac:dyDescent="0.35">
      <c r="C139" s="151" t="s">
        <v>229</v>
      </c>
      <c r="D139" s="426" t="s">
        <v>230</v>
      </c>
      <c r="E139" s="67">
        <v>1</v>
      </c>
      <c r="F139" s="68">
        <v>1</v>
      </c>
      <c r="G139" s="69">
        <f>SUM(E139:F139)</f>
        <v>2</v>
      </c>
      <c r="H139" s="67">
        <v>1</v>
      </c>
      <c r="I139" s="68">
        <v>1</v>
      </c>
      <c r="J139" s="69">
        <f>SUM(H139:I139)</f>
        <v>2</v>
      </c>
      <c r="K139" s="67">
        <v>1</v>
      </c>
      <c r="L139" s="68">
        <v>1</v>
      </c>
      <c r="M139" s="69">
        <f>SUM(K139:L139)</f>
        <v>2</v>
      </c>
      <c r="N139" s="67">
        <v>1</v>
      </c>
      <c r="O139" s="68">
        <v>1</v>
      </c>
      <c r="P139" s="69">
        <f>SUM(N139:O139)</f>
        <v>2</v>
      </c>
      <c r="Q139" s="67">
        <v>1</v>
      </c>
      <c r="R139" s="68">
        <v>1</v>
      </c>
      <c r="S139" s="69">
        <f>SUM(Q139:R139)</f>
        <v>2</v>
      </c>
      <c r="T139" s="67">
        <v>1</v>
      </c>
      <c r="U139" s="68">
        <v>1</v>
      </c>
      <c r="V139" s="69">
        <f>SUM(T139:U139)</f>
        <v>2</v>
      </c>
      <c r="W139" s="335">
        <v>1</v>
      </c>
      <c r="X139" s="352">
        <f>SUM(P139+S139+M139+J139+G139+V139+W139)</f>
        <v>13</v>
      </c>
      <c r="Y139" s="355" t="s">
        <v>228</v>
      </c>
    </row>
    <row r="140" spans="1:26" ht="28.5" outlineLevel="1" thickBot="1" x14ac:dyDescent="0.4">
      <c r="C140" s="361" t="s">
        <v>231</v>
      </c>
      <c r="D140" s="427" t="s">
        <v>230</v>
      </c>
      <c r="E140" s="107">
        <v>1</v>
      </c>
      <c r="F140" s="108">
        <v>1</v>
      </c>
      <c r="G140" s="143">
        <f>SUM(E140:F140)</f>
        <v>2</v>
      </c>
      <c r="H140" s="107">
        <v>1</v>
      </c>
      <c r="I140" s="108">
        <v>1</v>
      </c>
      <c r="J140" s="143">
        <f>SUM(H140:I140)</f>
        <v>2</v>
      </c>
      <c r="K140" s="107">
        <v>1</v>
      </c>
      <c r="L140" s="108">
        <v>1</v>
      </c>
      <c r="M140" s="143">
        <f>SUM(K140:L140)</f>
        <v>2</v>
      </c>
      <c r="N140" s="107">
        <v>1</v>
      </c>
      <c r="O140" s="108">
        <v>1</v>
      </c>
      <c r="P140" s="143">
        <f>SUM(N140:O140)</f>
        <v>2</v>
      </c>
      <c r="Q140" s="107">
        <v>1</v>
      </c>
      <c r="R140" s="108">
        <v>1</v>
      </c>
      <c r="S140" s="143">
        <f>SUM(Q140:R140)</f>
        <v>2</v>
      </c>
      <c r="T140" s="107">
        <v>1</v>
      </c>
      <c r="U140" s="108">
        <v>1</v>
      </c>
      <c r="V140" s="143">
        <f>SUM(T140:U140)</f>
        <v>2</v>
      </c>
      <c r="W140" s="349">
        <v>1</v>
      </c>
      <c r="X140" s="362">
        <f>SUM(P140+S140+M140+J140+G140+V140+W140)</f>
        <v>13</v>
      </c>
      <c r="Y140" s="363" t="s">
        <v>228</v>
      </c>
    </row>
    <row r="141" spans="1:26" ht="15" customHeight="1" outlineLevel="1" thickBot="1" x14ac:dyDescent="0.4">
      <c r="C141" s="503" t="s">
        <v>232</v>
      </c>
      <c r="D141" s="501"/>
      <c r="E141" s="501"/>
      <c r="F141" s="501"/>
      <c r="G141" s="501"/>
      <c r="H141" s="501"/>
      <c r="I141" s="501"/>
      <c r="J141" s="501"/>
      <c r="K141" s="501"/>
      <c r="L141" s="501"/>
      <c r="M141" s="501"/>
      <c r="N141" s="501"/>
      <c r="O141" s="501"/>
      <c r="P141" s="501"/>
      <c r="Q141" s="501"/>
      <c r="R141" s="501"/>
      <c r="S141" s="501"/>
      <c r="T141" s="501"/>
      <c r="U141" s="501"/>
      <c r="V141" s="501"/>
      <c r="W141" s="501"/>
      <c r="X141" s="501"/>
      <c r="Y141" s="502"/>
    </row>
    <row r="142" spans="1:26" outlineLevel="1" x14ac:dyDescent="0.35">
      <c r="B142" s="1">
        <f t="shared" ref="B142:B156" si="47">IF(AND($D$14="You do not need to provide output data for this reporting period",X142=0),0,IF(C142="&lt; Select &gt;",IF((X142=0),0,1),COUNTBLANK(G142)+COUNTBLANK(J142)+COUNTBLANK(M142)+COUNTBLANK(P142)+COUNTBLANK(S142)+COUNTBLANK(V142)+COUNTBLANK(W142)))</f>
        <v>0</v>
      </c>
      <c r="C142" s="357" t="s">
        <v>18</v>
      </c>
      <c r="D142" s="423" t="str">
        <f>INDEX(MasterOutputs!$C$3:$C$63,MATCH(C142,MasterOutputs!$B$3:$B$63,0))</f>
        <v>N/A</v>
      </c>
      <c r="E142" s="365"/>
      <c r="F142" s="365"/>
      <c r="G142" s="359">
        <f>SUM(E142:F142)</f>
        <v>0</v>
      </c>
      <c r="H142" s="365"/>
      <c r="I142" s="365"/>
      <c r="J142" s="359">
        <f>SUM(H142:I142)</f>
        <v>0</v>
      </c>
      <c r="K142" s="365"/>
      <c r="L142" s="365"/>
      <c r="M142" s="359">
        <f>SUM(K142:L142)</f>
        <v>0</v>
      </c>
      <c r="N142" s="365"/>
      <c r="O142" s="365"/>
      <c r="P142" s="359">
        <f>SUM(N142:O142)</f>
        <v>0</v>
      </c>
      <c r="Q142" s="365"/>
      <c r="R142" s="365"/>
      <c r="S142" s="359">
        <f>SUM(Q142:R142)</f>
        <v>0</v>
      </c>
      <c r="T142" s="365"/>
      <c r="U142" s="365"/>
      <c r="V142" s="359">
        <f>SUM(T142:U142)</f>
        <v>0</v>
      </c>
      <c r="W142" s="366"/>
      <c r="X142" s="353">
        <f>SUM(P142+S142+M142+J142+G142+V142+W142)</f>
        <v>0</v>
      </c>
      <c r="Y142" s="342"/>
      <c r="Z142" s="201">
        <f>INDEX(MasterOutputs!$I$3:$I$63,MATCH('5 - Project Outputs'!C142,MasterOutputs!$B$3:$B$63,0))</f>
        <v>0</v>
      </c>
    </row>
    <row r="143" spans="1:26" outlineLevel="1" x14ac:dyDescent="0.35">
      <c r="B143" s="1">
        <f t="shared" si="47"/>
        <v>0</v>
      </c>
      <c r="C143" s="67" t="s">
        <v>18</v>
      </c>
      <c r="D143" s="424" t="str">
        <f>INDEX(MasterOutputs!$C$3:$C$63,MATCH(C143,MasterOutputs!$B$3:$B$63,0))</f>
        <v>N/A</v>
      </c>
      <c r="E143" s="282"/>
      <c r="F143" s="282"/>
      <c r="G143" s="69">
        <f>SUM(E143:F143)</f>
        <v>0</v>
      </c>
      <c r="H143" s="282"/>
      <c r="I143" s="282"/>
      <c r="J143" s="69">
        <f>SUM(H143:I143)</f>
        <v>0</v>
      </c>
      <c r="K143" s="282"/>
      <c r="L143" s="282"/>
      <c r="M143" s="69">
        <f>SUM(K143:L143)</f>
        <v>0</v>
      </c>
      <c r="N143" s="282"/>
      <c r="O143" s="282"/>
      <c r="P143" s="69">
        <f>SUM(N143:O143)</f>
        <v>0</v>
      </c>
      <c r="Q143" s="282"/>
      <c r="R143" s="282"/>
      <c r="S143" s="69">
        <f>SUM(Q143:R143)</f>
        <v>0</v>
      </c>
      <c r="T143" s="282"/>
      <c r="U143" s="282"/>
      <c r="V143" s="69">
        <f>SUM(T143:U143)</f>
        <v>0</v>
      </c>
      <c r="W143" s="350"/>
      <c r="X143" s="352">
        <f>SUM(P143+S143+M143+J143+G143+V143+W143)</f>
        <v>0</v>
      </c>
      <c r="Y143" s="337"/>
      <c r="Z143" s="201">
        <f>INDEX(MasterOutputs!$I$3:$I$63,MATCH('5 - Project Outputs'!C143,MasterOutputs!$B$3:$B$63,0))</f>
        <v>0</v>
      </c>
    </row>
    <row r="144" spans="1:26" outlineLevel="1" x14ac:dyDescent="0.35">
      <c r="B144" s="1">
        <f t="shared" si="47"/>
        <v>0</v>
      </c>
      <c r="C144" s="67" t="s">
        <v>18</v>
      </c>
      <c r="D144" s="424" t="str">
        <f>INDEX(MasterOutputs!$C$3:$C$63,MATCH(C144,MasterOutputs!$B$3:$B$63,0))</f>
        <v>N/A</v>
      </c>
      <c r="E144" s="282"/>
      <c r="F144" s="282"/>
      <c r="G144" s="69">
        <f t="shared" ref="G144:G156" si="48">SUM(E144:F144)</f>
        <v>0</v>
      </c>
      <c r="H144" s="282"/>
      <c r="I144" s="282"/>
      <c r="J144" s="69">
        <f t="shared" ref="J144:J156" si="49">SUM(H144:I144)</f>
        <v>0</v>
      </c>
      <c r="K144" s="282"/>
      <c r="L144" s="282"/>
      <c r="M144" s="69">
        <f t="shared" ref="M144:M156" si="50">SUM(K144:L144)</f>
        <v>0</v>
      </c>
      <c r="N144" s="282"/>
      <c r="O144" s="282"/>
      <c r="P144" s="69">
        <f t="shared" ref="P144:P156" si="51">SUM(N144:O144)</f>
        <v>0</v>
      </c>
      <c r="Q144" s="282"/>
      <c r="R144" s="282"/>
      <c r="S144" s="69">
        <f t="shared" ref="S144:S156" si="52">SUM(Q144:R144)</f>
        <v>0</v>
      </c>
      <c r="T144" s="282"/>
      <c r="U144" s="282"/>
      <c r="V144" s="69">
        <f t="shared" ref="V144:V156" si="53">SUM(T144:U144)</f>
        <v>0</v>
      </c>
      <c r="W144" s="350"/>
      <c r="X144" s="352">
        <f t="shared" ref="X144:X156" si="54">SUM(P144+S144+M144+J144+G144+V144+W144)</f>
        <v>0</v>
      </c>
      <c r="Y144" s="337"/>
      <c r="Z144" s="201">
        <f>INDEX(MasterOutputs!$I$3:$I$63,MATCH('5 - Project Outputs'!C144,MasterOutputs!$B$3:$B$63,0))</f>
        <v>0</v>
      </c>
    </row>
    <row r="145" spans="2:26" outlineLevel="1" x14ac:dyDescent="0.35">
      <c r="B145" s="1">
        <f t="shared" si="47"/>
        <v>0</v>
      </c>
      <c r="C145" s="67" t="s">
        <v>18</v>
      </c>
      <c r="D145" s="424" t="str">
        <f>INDEX(MasterOutputs!$C$3:$C$63,MATCH(C145,MasterOutputs!$B$3:$B$63,0))</f>
        <v>N/A</v>
      </c>
      <c r="E145" s="282"/>
      <c r="F145" s="282"/>
      <c r="G145" s="69">
        <f t="shared" si="48"/>
        <v>0</v>
      </c>
      <c r="H145" s="282"/>
      <c r="I145" s="282"/>
      <c r="J145" s="69">
        <f t="shared" si="49"/>
        <v>0</v>
      </c>
      <c r="K145" s="282"/>
      <c r="L145" s="282"/>
      <c r="M145" s="69">
        <f t="shared" si="50"/>
        <v>0</v>
      </c>
      <c r="N145" s="282"/>
      <c r="O145" s="282"/>
      <c r="P145" s="69">
        <f t="shared" si="51"/>
        <v>0</v>
      </c>
      <c r="Q145" s="282"/>
      <c r="R145" s="282"/>
      <c r="S145" s="69">
        <f t="shared" si="52"/>
        <v>0</v>
      </c>
      <c r="T145" s="282"/>
      <c r="U145" s="282"/>
      <c r="V145" s="69">
        <f t="shared" si="53"/>
        <v>0</v>
      </c>
      <c r="W145" s="350"/>
      <c r="X145" s="352">
        <f t="shared" si="54"/>
        <v>0</v>
      </c>
      <c r="Y145" s="337"/>
      <c r="Z145" s="201">
        <f>INDEX(MasterOutputs!$I$3:$I$63,MATCH('5 - Project Outputs'!C145,MasterOutputs!$B$3:$B$63,0))</f>
        <v>0</v>
      </c>
    </row>
    <row r="146" spans="2:26" outlineLevel="1" x14ac:dyDescent="0.35">
      <c r="B146" s="1">
        <f t="shared" si="47"/>
        <v>0</v>
      </c>
      <c r="C146" s="67" t="s">
        <v>18</v>
      </c>
      <c r="D146" s="424" t="str">
        <f>INDEX(MasterOutputs!$C$3:$C$63,MATCH(C146,MasterOutputs!$B$3:$B$63,0))</f>
        <v>N/A</v>
      </c>
      <c r="E146" s="282"/>
      <c r="F146" s="282"/>
      <c r="G146" s="69">
        <f t="shared" si="48"/>
        <v>0</v>
      </c>
      <c r="H146" s="282"/>
      <c r="I146" s="282"/>
      <c r="J146" s="69">
        <f t="shared" si="49"/>
        <v>0</v>
      </c>
      <c r="K146" s="282"/>
      <c r="L146" s="282"/>
      <c r="M146" s="69">
        <f t="shared" si="50"/>
        <v>0</v>
      </c>
      <c r="N146" s="282"/>
      <c r="O146" s="282"/>
      <c r="P146" s="69">
        <f t="shared" si="51"/>
        <v>0</v>
      </c>
      <c r="Q146" s="282"/>
      <c r="R146" s="282"/>
      <c r="S146" s="69">
        <f t="shared" si="52"/>
        <v>0</v>
      </c>
      <c r="T146" s="282"/>
      <c r="U146" s="282"/>
      <c r="V146" s="69">
        <f t="shared" si="53"/>
        <v>0</v>
      </c>
      <c r="W146" s="350"/>
      <c r="X146" s="352">
        <f t="shared" si="54"/>
        <v>0</v>
      </c>
      <c r="Y146" s="337"/>
      <c r="Z146" s="201">
        <f>INDEX(MasterOutputs!$I$3:$I$63,MATCH('5 - Project Outputs'!C146,MasterOutputs!$B$3:$B$63,0))</f>
        <v>0</v>
      </c>
    </row>
    <row r="147" spans="2:26" outlineLevel="1" x14ac:dyDescent="0.35">
      <c r="B147" s="1">
        <f t="shared" si="47"/>
        <v>0</v>
      </c>
      <c r="C147" s="67" t="s">
        <v>18</v>
      </c>
      <c r="D147" s="424" t="str">
        <f>INDEX(MasterOutputs!$C$3:$C$63,MATCH(C147,MasterOutputs!$B$3:$B$63,0))</f>
        <v>N/A</v>
      </c>
      <c r="E147" s="282"/>
      <c r="F147" s="282"/>
      <c r="G147" s="69">
        <f t="shared" si="48"/>
        <v>0</v>
      </c>
      <c r="H147" s="282"/>
      <c r="I147" s="282"/>
      <c r="J147" s="69">
        <f t="shared" si="49"/>
        <v>0</v>
      </c>
      <c r="K147" s="282"/>
      <c r="L147" s="282"/>
      <c r="M147" s="69">
        <f t="shared" si="50"/>
        <v>0</v>
      </c>
      <c r="N147" s="282"/>
      <c r="O147" s="282"/>
      <c r="P147" s="69">
        <f t="shared" si="51"/>
        <v>0</v>
      </c>
      <c r="Q147" s="282"/>
      <c r="R147" s="282"/>
      <c r="S147" s="69">
        <f t="shared" si="52"/>
        <v>0</v>
      </c>
      <c r="T147" s="282"/>
      <c r="U147" s="282"/>
      <c r="V147" s="69">
        <f t="shared" si="53"/>
        <v>0</v>
      </c>
      <c r="W147" s="350"/>
      <c r="X147" s="352">
        <f t="shared" si="54"/>
        <v>0</v>
      </c>
      <c r="Y147" s="337"/>
      <c r="Z147" s="201">
        <f>INDEX(MasterOutputs!$I$3:$I$63,MATCH('5 - Project Outputs'!C147,MasterOutputs!$B$3:$B$63,0))</f>
        <v>0</v>
      </c>
    </row>
    <row r="148" spans="2:26" outlineLevel="1" x14ac:dyDescent="0.35">
      <c r="B148" s="1">
        <f t="shared" si="47"/>
        <v>0</v>
      </c>
      <c r="C148" s="67" t="s">
        <v>18</v>
      </c>
      <c r="D148" s="424" t="str">
        <f>INDEX(MasterOutputs!$C$3:$C$63,MATCH(C148,MasterOutputs!$B$3:$B$63,0))</f>
        <v>N/A</v>
      </c>
      <c r="E148" s="282"/>
      <c r="F148" s="282"/>
      <c r="G148" s="69">
        <f t="shared" si="48"/>
        <v>0</v>
      </c>
      <c r="H148" s="282"/>
      <c r="I148" s="282"/>
      <c r="J148" s="69">
        <f t="shared" si="49"/>
        <v>0</v>
      </c>
      <c r="K148" s="282"/>
      <c r="L148" s="282"/>
      <c r="M148" s="69">
        <f t="shared" si="50"/>
        <v>0</v>
      </c>
      <c r="N148" s="282"/>
      <c r="O148" s="282"/>
      <c r="P148" s="69">
        <f t="shared" si="51"/>
        <v>0</v>
      </c>
      <c r="Q148" s="282"/>
      <c r="R148" s="282"/>
      <c r="S148" s="69">
        <f t="shared" si="52"/>
        <v>0</v>
      </c>
      <c r="T148" s="282"/>
      <c r="U148" s="282"/>
      <c r="V148" s="69">
        <f t="shared" si="53"/>
        <v>0</v>
      </c>
      <c r="W148" s="350"/>
      <c r="X148" s="352">
        <f t="shared" si="54"/>
        <v>0</v>
      </c>
      <c r="Y148" s="337"/>
      <c r="Z148" s="201">
        <f>INDEX(MasterOutputs!$I$3:$I$63,MATCH('5 - Project Outputs'!C148,MasterOutputs!$B$3:$B$63,0))</f>
        <v>0</v>
      </c>
    </row>
    <row r="149" spans="2:26" outlineLevel="1" x14ac:dyDescent="0.35">
      <c r="B149" s="1">
        <f t="shared" si="47"/>
        <v>0</v>
      </c>
      <c r="C149" s="67" t="s">
        <v>5902</v>
      </c>
      <c r="D149" s="424" t="str">
        <f>INDEX(MasterOutputs!$C$3:$C$63,MATCH(C149,MasterOutputs!$B$3:$B$63,0))</f>
        <v>Km of cycle way</v>
      </c>
      <c r="E149" s="282">
        <v>1</v>
      </c>
      <c r="F149" s="282">
        <v>1</v>
      </c>
      <c r="G149" s="69">
        <f t="shared" si="48"/>
        <v>2</v>
      </c>
      <c r="H149" s="282">
        <v>1</v>
      </c>
      <c r="I149" s="282">
        <v>1</v>
      </c>
      <c r="J149" s="69">
        <f t="shared" si="49"/>
        <v>2</v>
      </c>
      <c r="K149" s="282">
        <v>1</v>
      </c>
      <c r="L149" s="282">
        <v>1</v>
      </c>
      <c r="M149" s="69">
        <f t="shared" si="50"/>
        <v>2</v>
      </c>
      <c r="N149" s="282">
        <v>1</v>
      </c>
      <c r="O149" s="282">
        <v>1</v>
      </c>
      <c r="P149" s="69">
        <f t="shared" si="51"/>
        <v>2</v>
      </c>
      <c r="Q149" s="282">
        <v>1</v>
      </c>
      <c r="R149" s="282">
        <v>1</v>
      </c>
      <c r="S149" s="69">
        <f t="shared" si="52"/>
        <v>2</v>
      </c>
      <c r="T149" s="282">
        <v>1</v>
      </c>
      <c r="U149" s="282">
        <v>1</v>
      </c>
      <c r="V149" s="69">
        <f t="shared" si="53"/>
        <v>2</v>
      </c>
      <c r="W149" s="350">
        <v>1</v>
      </c>
      <c r="X149" s="352">
        <f t="shared" si="54"/>
        <v>13</v>
      </c>
      <c r="Y149" s="337"/>
      <c r="Z149" s="201" t="str">
        <f>INDEX(MasterOutputs!$I$3:$I$63,MATCH('5 - Project Outputs'!C149,MasterOutputs!$B$3:$B$63,0))</f>
        <v>NotA</v>
      </c>
    </row>
    <row r="150" spans="2:26" outlineLevel="1" x14ac:dyDescent="0.35">
      <c r="B150" s="1">
        <f t="shared" si="47"/>
        <v>0</v>
      </c>
      <c r="C150" s="67" t="s">
        <v>18</v>
      </c>
      <c r="D150" s="424" t="str">
        <f>INDEX(MasterOutputs!$C$3:$C$63,MATCH(C150,MasterOutputs!$B$3:$B$63,0))</f>
        <v>N/A</v>
      </c>
      <c r="E150" s="282"/>
      <c r="F150" s="282"/>
      <c r="G150" s="69">
        <f t="shared" si="48"/>
        <v>0</v>
      </c>
      <c r="H150" s="282"/>
      <c r="I150" s="282"/>
      <c r="J150" s="69">
        <f t="shared" si="49"/>
        <v>0</v>
      </c>
      <c r="K150" s="282"/>
      <c r="L150" s="282"/>
      <c r="M150" s="69">
        <f t="shared" si="50"/>
        <v>0</v>
      </c>
      <c r="N150" s="282"/>
      <c r="O150" s="282"/>
      <c r="P150" s="69">
        <f t="shared" si="51"/>
        <v>0</v>
      </c>
      <c r="Q150" s="282"/>
      <c r="R150" s="282"/>
      <c r="S150" s="69">
        <f t="shared" si="52"/>
        <v>0</v>
      </c>
      <c r="T150" s="282"/>
      <c r="U150" s="282"/>
      <c r="V150" s="69">
        <f t="shared" si="53"/>
        <v>0</v>
      </c>
      <c r="W150" s="350"/>
      <c r="X150" s="352">
        <f t="shared" si="54"/>
        <v>0</v>
      </c>
      <c r="Y150" s="337"/>
      <c r="Z150" s="201">
        <f>INDEX(MasterOutputs!$I$3:$I$63,MATCH('5 - Project Outputs'!C150,MasterOutputs!$B$3:$B$63,0))</f>
        <v>0</v>
      </c>
    </row>
    <row r="151" spans="2:26" outlineLevel="1" x14ac:dyDescent="0.35">
      <c r="B151" s="1">
        <f t="shared" si="47"/>
        <v>0</v>
      </c>
      <c r="C151" s="67" t="s">
        <v>18</v>
      </c>
      <c r="D151" s="424" t="str">
        <f>INDEX(MasterOutputs!$C$3:$C$63,MATCH(C151,MasterOutputs!$B$3:$B$63,0))</f>
        <v>N/A</v>
      </c>
      <c r="E151" s="282"/>
      <c r="F151" s="282"/>
      <c r="G151" s="69">
        <f t="shared" si="48"/>
        <v>0</v>
      </c>
      <c r="H151" s="282"/>
      <c r="I151" s="282"/>
      <c r="J151" s="69">
        <f t="shared" si="49"/>
        <v>0</v>
      </c>
      <c r="K151" s="282"/>
      <c r="L151" s="282"/>
      <c r="M151" s="69">
        <f t="shared" si="50"/>
        <v>0</v>
      </c>
      <c r="N151" s="282"/>
      <c r="O151" s="282"/>
      <c r="P151" s="69">
        <f t="shared" si="51"/>
        <v>0</v>
      </c>
      <c r="Q151" s="282"/>
      <c r="R151" s="282"/>
      <c r="S151" s="69">
        <f t="shared" si="52"/>
        <v>0</v>
      </c>
      <c r="T151" s="282"/>
      <c r="U151" s="282"/>
      <c r="V151" s="69">
        <f t="shared" si="53"/>
        <v>0</v>
      </c>
      <c r="W151" s="350"/>
      <c r="X151" s="352">
        <f t="shared" si="54"/>
        <v>0</v>
      </c>
      <c r="Y151" s="337"/>
      <c r="Z151" s="201">
        <f>INDEX(MasterOutputs!$I$3:$I$63,MATCH('5 - Project Outputs'!C151,MasterOutputs!$B$3:$B$63,0))</f>
        <v>0</v>
      </c>
    </row>
    <row r="152" spans="2:26" outlineLevel="1" x14ac:dyDescent="0.35">
      <c r="B152" s="1">
        <f t="shared" si="47"/>
        <v>0</v>
      </c>
      <c r="C152" s="67" t="s">
        <v>18</v>
      </c>
      <c r="D152" s="424" t="str">
        <f>INDEX(MasterOutputs!$C$3:$C$63,MATCH(C152,MasterOutputs!$B$3:$B$63,0))</f>
        <v>N/A</v>
      </c>
      <c r="E152" s="282"/>
      <c r="F152" s="282"/>
      <c r="G152" s="69">
        <f t="shared" si="48"/>
        <v>0</v>
      </c>
      <c r="H152" s="282"/>
      <c r="I152" s="282"/>
      <c r="J152" s="69">
        <f t="shared" si="49"/>
        <v>0</v>
      </c>
      <c r="K152" s="282"/>
      <c r="L152" s="282"/>
      <c r="M152" s="69">
        <f t="shared" si="50"/>
        <v>0</v>
      </c>
      <c r="N152" s="282"/>
      <c r="O152" s="282"/>
      <c r="P152" s="69">
        <f t="shared" si="51"/>
        <v>0</v>
      </c>
      <c r="Q152" s="282"/>
      <c r="R152" s="282"/>
      <c r="S152" s="69">
        <f t="shared" si="52"/>
        <v>0</v>
      </c>
      <c r="T152" s="282"/>
      <c r="U152" s="282"/>
      <c r="V152" s="69">
        <f t="shared" si="53"/>
        <v>0</v>
      </c>
      <c r="W152" s="350"/>
      <c r="X152" s="352">
        <f t="shared" si="54"/>
        <v>0</v>
      </c>
      <c r="Y152" s="337"/>
      <c r="Z152" s="201">
        <f>INDEX(MasterOutputs!$I$3:$I$63,MATCH('5 - Project Outputs'!C152,MasterOutputs!$B$3:$B$63,0))</f>
        <v>0</v>
      </c>
    </row>
    <row r="153" spans="2:26" outlineLevel="1" x14ac:dyDescent="0.35">
      <c r="B153" s="1">
        <f t="shared" si="47"/>
        <v>0</v>
      </c>
      <c r="C153" s="67" t="s">
        <v>18</v>
      </c>
      <c r="D153" s="424" t="str">
        <f>INDEX(MasterOutputs!$C$3:$C$63,MATCH(C153,MasterOutputs!$B$3:$B$63,0))</f>
        <v>N/A</v>
      </c>
      <c r="E153" s="282"/>
      <c r="F153" s="282"/>
      <c r="G153" s="69">
        <f t="shared" si="48"/>
        <v>0</v>
      </c>
      <c r="H153" s="282"/>
      <c r="I153" s="282"/>
      <c r="J153" s="69">
        <f t="shared" si="49"/>
        <v>0</v>
      </c>
      <c r="K153" s="282"/>
      <c r="L153" s="282"/>
      <c r="M153" s="69">
        <f t="shared" si="50"/>
        <v>0</v>
      </c>
      <c r="N153" s="282"/>
      <c r="O153" s="282"/>
      <c r="P153" s="69">
        <f t="shared" si="51"/>
        <v>0</v>
      </c>
      <c r="Q153" s="282"/>
      <c r="R153" s="282"/>
      <c r="S153" s="69">
        <f t="shared" si="52"/>
        <v>0</v>
      </c>
      <c r="T153" s="282"/>
      <c r="U153" s="282"/>
      <c r="V153" s="69">
        <f t="shared" si="53"/>
        <v>0</v>
      </c>
      <c r="W153" s="350"/>
      <c r="X153" s="352">
        <f t="shared" si="54"/>
        <v>0</v>
      </c>
      <c r="Y153" s="337"/>
      <c r="Z153" s="201">
        <f>INDEX(MasterOutputs!$I$3:$I$63,MATCH('5 - Project Outputs'!C153,MasterOutputs!$B$3:$B$63,0))</f>
        <v>0</v>
      </c>
    </row>
    <row r="154" spans="2:26" outlineLevel="1" x14ac:dyDescent="0.35">
      <c r="B154" s="1">
        <f t="shared" si="47"/>
        <v>0</v>
      </c>
      <c r="C154" s="67" t="s">
        <v>18</v>
      </c>
      <c r="D154" s="424" t="str">
        <f>INDEX(MasterOutputs!$C$3:$C$63,MATCH(C154,MasterOutputs!$B$3:$B$63,0))</f>
        <v>N/A</v>
      </c>
      <c r="E154" s="282"/>
      <c r="F154" s="282"/>
      <c r="G154" s="69">
        <f t="shared" si="48"/>
        <v>0</v>
      </c>
      <c r="H154" s="282"/>
      <c r="I154" s="282"/>
      <c r="J154" s="69">
        <f t="shared" si="49"/>
        <v>0</v>
      </c>
      <c r="K154" s="282"/>
      <c r="L154" s="282"/>
      <c r="M154" s="69">
        <f t="shared" si="50"/>
        <v>0</v>
      </c>
      <c r="N154" s="282"/>
      <c r="O154" s="282"/>
      <c r="P154" s="69">
        <f t="shared" si="51"/>
        <v>0</v>
      </c>
      <c r="Q154" s="282"/>
      <c r="R154" s="282"/>
      <c r="S154" s="69">
        <f t="shared" si="52"/>
        <v>0</v>
      </c>
      <c r="T154" s="282"/>
      <c r="U154" s="282"/>
      <c r="V154" s="69">
        <f t="shared" si="53"/>
        <v>0</v>
      </c>
      <c r="W154" s="350"/>
      <c r="X154" s="352">
        <f t="shared" si="54"/>
        <v>0</v>
      </c>
      <c r="Y154" s="337"/>
      <c r="Z154" s="201">
        <f>INDEX(MasterOutputs!$I$3:$I$63,MATCH('5 - Project Outputs'!C154,MasterOutputs!$B$3:$B$63,0))</f>
        <v>0</v>
      </c>
    </row>
    <row r="155" spans="2:26" outlineLevel="1" x14ac:dyDescent="0.35">
      <c r="B155" s="1">
        <f t="shared" si="47"/>
        <v>0</v>
      </c>
      <c r="C155" s="67" t="s">
        <v>18</v>
      </c>
      <c r="D155" s="424" t="str">
        <f>INDEX(MasterOutputs!$C$3:$C$63,MATCH(C155,MasterOutputs!$B$3:$B$63,0))</f>
        <v>N/A</v>
      </c>
      <c r="E155" s="282"/>
      <c r="F155" s="282"/>
      <c r="G155" s="69">
        <f t="shared" si="48"/>
        <v>0</v>
      </c>
      <c r="H155" s="282"/>
      <c r="I155" s="282"/>
      <c r="J155" s="69">
        <f t="shared" si="49"/>
        <v>0</v>
      </c>
      <c r="K155" s="282"/>
      <c r="L155" s="282"/>
      <c r="M155" s="69">
        <f t="shared" si="50"/>
        <v>0</v>
      </c>
      <c r="N155" s="282"/>
      <c r="O155" s="282"/>
      <c r="P155" s="69">
        <f t="shared" si="51"/>
        <v>0</v>
      </c>
      <c r="Q155" s="282"/>
      <c r="R155" s="282"/>
      <c r="S155" s="69">
        <f t="shared" si="52"/>
        <v>0</v>
      </c>
      <c r="T155" s="282"/>
      <c r="U155" s="282"/>
      <c r="V155" s="69">
        <f t="shared" si="53"/>
        <v>0</v>
      </c>
      <c r="W155" s="350"/>
      <c r="X155" s="352">
        <f t="shared" si="54"/>
        <v>0</v>
      </c>
      <c r="Y155" s="337"/>
      <c r="Z155" s="201">
        <f>INDEX(MasterOutputs!$I$3:$I$63,MATCH('5 - Project Outputs'!C155,MasterOutputs!$B$3:$B$63,0))</f>
        <v>0</v>
      </c>
    </row>
    <row r="156" spans="2:26" ht="15.65" customHeight="1" outlineLevel="1" thickBot="1" x14ac:dyDescent="0.4">
      <c r="B156" s="1">
        <f t="shared" si="47"/>
        <v>0</v>
      </c>
      <c r="C156" s="107" t="s">
        <v>18</v>
      </c>
      <c r="D156" s="425" t="str">
        <f>INDEX(MasterOutputs!$C$3:$C$63,MATCH(C156,MasterOutputs!$B$3:$B$63,0))</f>
        <v>N/A</v>
      </c>
      <c r="E156" s="367"/>
      <c r="F156" s="367"/>
      <c r="G156" s="143">
        <f t="shared" si="48"/>
        <v>0</v>
      </c>
      <c r="H156" s="367"/>
      <c r="I156" s="367"/>
      <c r="J156" s="143">
        <f t="shared" si="49"/>
        <v>0</v>
      </c>
      <c r="K156" s="367"/>
      <c r="L156" s="367"/>
      <c r="M156" s="143">
        <f t="shared" si="50"/>
        <v>0</v>
      </c>
      <c r="N156" s="367"/>
      <c r="O156" s="367"/>
      <c r="P156" s="143">
        <f t="shared" si="51"/>
        <v>0</v>
      </c>
      <c r="Q156" s="367"/>
      <c r="R156" s="367"/>
      <c r="S156" s="143">
        <f t="shared" si="52"/>
        <v>0</v>
      </c>
      <c r="T156" s="367"/>
      <c r="U156" s="367"/>
      <c r="V156" s="143">
        <f t="shared" si="53"/>
        <v>0</v>
      </c>
      <c r="W156" s="368"/>
      <c r="X156" s="369">
        <f t="shared" si="54"/>
        <v>0</v>
      </c>
      <c r="Y156" s="370"/>
      <c r="Z156" s="201">
        <f>INDEX(MasterOutputs!$I$3:$I$63,MATCH('5 - Project Outputs'!C156,MasterOutputs!$B$3:$B$63,0))</f>
        <v>0</v>
      </c>
    </row>
    <row r="157" spans="2:26" ht="16.5" customHeight="1" outlineLevel="1" thickBot="1" x14ac:dyDescent="0.4">
      <c r="C157" s="504" t="s">
        <v>233</v>
      </c>
      <c r="D157" s="505"/>
      <c r="E157" s="505"/>
      <c r="F157" s="505"/>
      <c r="G157" s="505"/>
      <c r="H157" s="505"/>
      <c r="I157" s="505"/>
      <c r="J157" s="505"/>
      <c r="K157" s="505"/>
      <c r="L157" s="505"/>
      <c r="M157" s="505"/>
      <c r="N157" s="505"/>
      <c r="O157" s="505"/>
      <c r="P157" s="505"/>
      <c r="Q157" s="505"/>
      <c r="R157" s="505"/>
      <c r="S157" s="505"/>
      <c r="T157" s="505"/>
      <c r="U157" s="505"/>
      <c r="V157" s="505"/>
      <c r="W157" s="505"/>
      <c r="X157" s="505"/>
      <c r="Y157" s="506"/>
    </row>
    <row r="158" spans="2:26" outlineLevel="1" x14ac:dyDescent="0.35">
      <c r="B158" s="1">
        <f t="shared" ref="B158:B167" si="55">IF(AND($D$14="You do not need to provide output data for this reporting period",X158=0),0,IF(C158="",IF((X158=0),0,1),COUNTBLANK(E158:W158)))</f>
        <v>0</v>
      </c>
      <c r="C158" s="371"/>
      <c r="D158" s="364"/>
      <c r="E158" s="365"/>
      <c r="F158" s="365"/>
      <c r="G158" s="359">
        <f t="shared" ref="G158:G163" si="56">SUM(E158:F158)</f>
        <v>0</v>
      </c>
      <c r="H158" s="365"/>
      <c r="I158" s="365"/>
      <c r="J158" s="359">
        <f t="shared" ref="J158:J163" si="57">SUM(H158:I158)</f>
        <v>0</v>
      </c>
      <c r="K158" s="365"/>
      <c r="L158" s="365"/>
      <c r="M158" s="359">
        <f t="shared" ref="M158:M163" si="58">SUM(K158:L158)</f>
        <v>0</v>
      </c>
      <c r="N158" s="365"/>
      <c r="O158" s="365"/>
      <c r="P158" s="359">
        <f t="shared" ref="P158:P163" si="59">SUM(N158:O158)</f>
        <v>0</v>
      </c>
      <c r="Q158" s="365"/>
      <c r="R158" s="365"/>
      <c r="S158" s="359">
        <f t="shared" ref="S158:S163" si="60">SUM(Q158:R158)</f>
        <v>0</v>
      </c>
      <c r="T158" s="365"/>
      <c r="U158" s="365"/>
      <c r="V158" s="359">
        <f t="shared" ref="V158:V163" si="61">SUM(T158:U158)</f>
        <v>0</v>
      </c>
      <c r="W158" s="366"/>
      <c r="X158" s="353">
        <f>SUM(P158+S158+M158+J158+G158+V158+W158)</f>
        <v>0</v>
      </c>
      <c r="Y158" s="360" t="s">
        <v>228</v>
      </c>
    </row>
    <row r="159" spans="2:26" outlineLevel="1" x14ac:dyDescent="0.35">
      <c r="B159" s="1">
        <f t="shared" si="55"/>
        <v>0</v>
      </c>
      <c r="C159" s="73"/>
      <c r="D159" s="286"/>
      <c r="E159" s="282"/>
      <c r="F159" s="282"/>
      <c r="G159" s="69">
        <f t="shared" si="56"/>
        <v>0</v>
      </c>
      <c r="H159" s="282"/>
      <c r="I159" s="282"/>
      <c r="J159" s="69">
        <f t="shared" si="57"/>
        <v>0</v>
      </c>
      <c r="K159" s="282"/>
      <c r="L159" s="282"/>
      <c r="M159" s="69">
        <f t="shared" si="58"/>
        <v>0</v>
      </c>
      <c r="N159" s="282"/>
      <c r="O159" s="282"/>
      <c r="P159" s="69">
        <f t="shared" si="59"/>
        <v>0</v>
      </c>
      <c r="Q159" s="282"/>
      <c r="R159" s="282"/>
      <c r="S159" s="69">
        <f t="shared" si="60"/>
        <v>0</v>
      </c>
      <c r="T159" s="282"/>
      <c r="U159" s="282"/>
      <c r="V159" s="69">
        <f t="shared" si="61"/>
        <v>0</v>
      </c>
      <c r="W159" s="350"/>
      <c r="X159" s="352">
        <f>SUM(P159+S159+M159+J159+G159+V159+W159)</f>
        <v>0</v>
      </c>
      <c r="Y159" s="355" t="s">
        <v>228</v>
      </c>
    </row>
    <row r="160" spans="2:26" outlineLevel="1" x14ac:dyDescent="0.35">
      <c r="B160" s="1">
        <f t="shared" si="55"/>
        <v>0</v>
      </c>
      <c r="C160" s="73"/>
      <c r="D160" s="286"/>
      <c r="E160" s="282"/>
      <c r="F160" s="282"/>
      <c r="G160" s="69">
        <f t="shared" si="56"/>
        <v>0</v>
      </c>
      <c r="H160" s="282"/>
      <c r="I160" s="282"/>
      <c r="J160" s="69">
        <f t="shared" si="57"/>
        <v>0</v>
      </c>
      <c r="K160" s="282"/>
      <c r="L160" s="282"/>
      <c r="M160" s="69">
        <f t="shared" si="58"/>
        <v>0</v>
      </c>
      <c r="N160" s="282"/>
      <c r="O160" s="282"/>
      <c r="P160" s="69">
        <f t="shared" si="59"/>
        <v>0</v>
      </c>
      <c r="Q160" s="282"/>
      <c r="R160" s="282"/>
      <c r="S160" s="69">
        <f t="shared" si="60"/>
        <v>0</v>
      </c>
      <c r="T160" s="282"/>
      <c r="U160" s="282"/>
      <c r="V160" s="69">
        <f t="shared" si="61"/>
        <v>0</v>
      </c>
      <c r="W160" s="350"/>
      <c r="X160" s="352">
        <f t="shared" ref="X160:X167" si="62">SUM(P160+S160+M160+J160+G160+V160+W160)</f>
        <v>0</v>
      </c>
      <c r="Y160" s="355" t="s">
        <v>228</v>
      </c>
    </row>
    <row r="161" spans="1:25" outlineLevel="1" x14ac:dyDescent="0.35">
      <c r="B161" s="1">
        <f t="shared" si="55"/>
        <v>0</v>
      </c>
      <c r="C161" s="73"/>
      <c r="D161" s="286"/>
      <c r="E161" s="282"/>
      <c r="F161" s="282"/>
      <c r="G161" s="69">
        <f t="shared" si="56"/>
        <v>0</v>
      </c>
      <c r="H161" s="282"/>
      <c r="I161" s="282"/>
      <c r="J161" s="69">
        <f t="shared" si="57"/>
        <v>0</v>
      </c>
      <c r="K161" s="282"/>
      <c r="L161" s="282"/>
      <c r="M161" s="69">
        <f t="shared" si="58"/>
        <v>0</v>
      </c>
      <c r="N161" s="282"/>
      <c r="O161" s="282"/>
      <c r="P161" s="69">
        <f t="shared" si="59"/>
        <v>0</v>
      </c>
      <c r="Q161" s="282"/>
      <c r="R161" s="282"/>
      <c r="S161" s="69">
        <f t="shared" si="60"/>
        <v>0</v>
      </c>
      <c r="T161" s="282"/>
      <c r="U161" s="282"/>
      <c r="V161" s="69">
        <f t="shared" si="61"/>
        <v>0</v>
      </c>
      <c r="W161" s="350"/>
      <c r="X161" s="352">
        <f t="shared" si="62"/>
        <v>0</v>
      </c>
      <c r="Y161" s="355" t="s">
        <v>228</v>
      </c>
    </row>
    <row r="162" spans="1:25" outlineLevel="1" x14ac:dyDescent="0.35">
      <c r="B162" s="1">
        <f t="shared" si="55"/>
        <v>0</v>
      </c>
      <c r="C162" s="73"/>
      <c r="D162" s="286"/>
      <c r="E162" s="282"/>
      <c r="F162" s="282"/>
      <c r="G162" s="69">
        <f t="shared" si="56"/>
        <v>0</v>
      </c>
      <c r="H162" s="282"/>
      <c r="I162" s="282"/>
      <c r="J162" s="69">
        <f t="shared" si="57"/>
        <v>0</v>
      </c>
      <c r="K162" s="282"/>
      <c r="L162" s="282"/>
      <c r="M162" s="69">
        <f t="shared" si="58"/>
        <v>0</v>
      </c>
      <c r="N162" s="282"/>
      <c r="O162" s="282"/>
      <c r="P162" s="69">
        <f t="shared" si="59"/>
        <v>0</v>
      </c>
      <c r="Q162" s="282"/>
      <c r="R162" s="282"/>
      <c r="S162" s="69">
        <f t="shared" si="60"/>
        <v>0</v>
      </c>
      <c r="T162" s="282"/>
      <c r="U162" s="282"/>
      <c r="V162" s="69">
        <f t="shared" si="61"/>
        <v>0</v>
      </c>
      <c r="W162" s="350"/>
      <c r="X162" s="352">
        <f t="shared" si="62"/>
        <v>0</v>
      </c>
      <c r="Y162" s="355" t="s">
        <v>228</v>
      </c>
    </row>
    <row r="163" spans="1:25" outlineLevel="1" x14ac:dyDescent="0.35">
      <c r="B163" s="1">
        <f t="shared" si="55"/>
        <v>0</v>
      </c>
      <c r="C163" s="73"/>
      <c r="D163" s="286"/>
      <c r="E163" s="282"/>
      <c r="F163" s="282"/>
      <c r="G163" s="69">
        <f t="shared" si="56"/>
        <v>0</v>
      </c>
      <c r="H163" s="282"/>
      <c r="I163" s="282"/>
      <c r="J163" s="69">
        <f t="shared" si="57"/>
        <v>0</v>
      </c>
      <c r="K163" s="282"/>
      <c r="L163" s="282"/>
      <c r="M163" s="69">
        <f t="shared" si="58"/>
        <v>0</v>
      </c>
      <c r="N163" s="282"/>
      <c r="O163" s="282"/>
      <c r="P163" s="69">
        <f t="shared" si="59"/>
        <v>0</v>
      </c>
      <c r="Q163" s="282"/>
      <c r="R163" s="282"/>
      <c r="S163" s="69">
        <f t="shared" si="60"/>
        <v>0</v>
      </c>
      <c r="T163" s="282"/>
      <c r="U163" s="282"/>
      <c r="V163" s="69">
        <f t="shared" si="61"/>
        <v>0</v>
      </c>
      <c r="W163" s="350"/>
      <c r="X163" s="352">
        <f t="shared" si="62"/>
        <v>0</v>
      </c>
      <c r="Y163" s="355" t="s">
        <v>228</v>
      </c>
    </row>
    <row r="164" spans="1:25" outlineLevel="1" x14ac:dyDescent="0.35">
      <c r="B164" s="1">
        <f t="shared" si="55"/>
        <v>0</v>
      </c>
      <c r="C164" s="73"/>
      <c r="D164" s="286"/>
      <c r="E164" s="282"/>
      <c r="F164" s="282"/>
      <c r="G164" s="69">
        <f>SUM(E164:F164)</f>
        <v>0</v>
      </c>
      <c r="H164" s="282"/>
      <c r="I164" s="282"/>
      <c r="J164" s="69">
        <f>SUM(H164:I164)</f>
        <v>0</v>
      </c>
      <c r="K164" s="282"/>
      <c r="L164" s="282"/>
      <c r="M164" s="69">
        <f>SUM(K164:L164)</f>
        <v>0</v>
      </c>
      <c r="N164" s="282"/>
      <c r="O164" s="282"/>
      <c r="P164" s="69">
        <f>SUM(N164:O164)</f>
        <v>0</v>
      </c>
      <c r="Q164" s="282"/>
      <c r="R164" s="282"/>
      <c r="S164" s="69">
        <f>SUM(Q164:R164)</f>
        <v>0</v>
      </c>
      <c r="T164" s="282"/>
      <c r="U164" s="282"/>
      <c r="V164" s="69">
        <f>SUM(T164:U164)</f>
        <v>0</v>
      </c>
      <c r="W164" s="350"/>
      <c r="X164" s="352">
        <f t="shared" si="62"/>
        <v>0</v>
      </c>
      <c r="Y164" s="355" t="s">
        <v>228</v>
      </c>
    </row>
    <row r="165" spans="1:25" outlineLevel="1" x14ac:dyDescent="0.35">
      <c r="B165" s="1">
        <f t="shared" si="55"/>
        <v>0</v>
      </c>
      <c r="C165" s="73"/>
      <c r="D165" s="286"/>
      <c r="E165" s="282"/>
      <c r="F165" s="282"/>
      <c r="G165" s="69">
        <f>SUM(E165:F165)</f>
        <v>0</v>
      </c>
      <c r="H165" s="282"/>
      <c r="I165" s="282"/>
      <c r="J165" s="69">
        <f>SUM(H165:I165)</f>
        <v>0</v>
      </c>
      <c r="K165" s="282"/>
      <c r="L165" s="282"/>
      <c r="M165" s="69">
        <f>SUM(K165:L165)</f>
        <v>0</v>
      </c>
      <c r="N165" s="282"/>
      <c r="O165" s="282"/>
      <c r="P165" s="69">
        <f>SUM(N165:O165)</f>
        <v>0</v>
      </c>
      <c r="Q165" s="282"/>
      <c r="R165" s="282"/>
      <c r="S165" s="69">
        <f>SUM(Q165:R165)</f>
        <v>0</v>
      </c>
      <c r="T165" s="282"/>
      <c r="U165" s="282"/>
      <c r="V165" s="69">
        <f>SUM(T165:U165)</f>
        <v>0</v>
      </c>
      <c r="W165" s="350"/>
      <c r="X165" s="352">
        <f t="shared" si="62"/>
        <v>0</v>
      </c>
      <c r="Y165" s="355" t="s">
        <v>228</v>
      </c>
    </row>
    <row r="166" spans="1:25" outlineLevel="1" x14ac:dyDescent="0.35">
      <c r="B166" s="1">
        <f t="shared" si="55"/>
        <v>0</v>
      </c>
      <c r="C166" s="73"/>
      <c r="D166" s="286"/>
      <c r="E166" s="282"/>
      <c r="F166" s="282"/>
      <c r="G166" s="69">
        <f>SUM(E166:F166)</f>
        <v>0</v>
      </c>
      <c r="H166" s="282"/>
      <c r="I166" s="282"/>
      <c r="J166" s="69">
        <f>SUM(H166:I166)</f>
        <v>0</v>
      </c>
      <c r="K166" s="282"/>
      <c r="L166" s="282"/>
      <c r="M166" s="69">
        <f>SUM(K166:L166)</f>
        <v>0</v>
      </c>
      <c r="N166" s="282"/>
      <c r="O166" s="282"/>
      <c r="P166" s="69">
        <f>SUM(N166:O166)</f>
        <v>0</v>
      </c>
      <c r="Q166" s="282"/>
      <c r="R166" s="282"/>
      <c r="S166" s="69">
        <f>SUM(Q166:R166)</f>
        <v>0</v>
      </c>
      <c r="T166" s="282"/>
      <c r="U166" s="282"/>
      <c r="V166" s="69">
        <f>SUM(T166:U166)</f>
        <v>0</v>
      </c>
      <c r="W166" s="350"/>
      <c r="X166" s="352">
        <f t="shared" si="62"/>
        <v>0</v>
      </c>
      <c r="Y166" s="355" t="s">
        <v>228</v>
      </c>
    </row>
    <row r="167" spans="1:25" ht="15" outlineLevel="1" thickBot="1" x14ac:dyDescent="0.4">
      <c r="B167" s="1">
        <f t="shared" si="55"/>
        <v>0</v>
      </c>
      <c r="C167" s="74"/>
      <c r="D167" s="287"/>
      <c r="E167" s="283"/>
      <c r="F167" s="283"/>
      <c r="G167" s="71">
        <f>SUM(E167:F167)</f>
        <v>0</v>
      </c>
      <c r="H167" s="283"/>
      <c r="I167" s="283"/>
      <c r="J167" s="71">
        <f>SUM(H167:I167)</f>
        <v>0</v>
      </c>
      <c r="K167" s="283"/>
      <c r="L167" s="283"/>
      <c r="M167" s="71">
        <f>SUM(K167:L167)</f>
        <v>0</v>
      </c>
      <c r="N167" s="283"/>
      <c r="O167" s="283"/>
      <c r="P167" s="71">
        <f>SUM(N167:O167)</f>
        <v>0</v>
      </c>
      <c r="Q167" s="283"/>
      <c r="R167" s="283"/>
      <c r="S167" s="71">
        <f>SUM(Q167:R167)</f>
        <v>0</v>
      </c>
      <c r="T167" s="283"/>
      <c r="U167" s="283"/>
      <c r="V167" s="71">
        <f>SUM(T167:U167)</f>
        <v>0</v>
      </c>
      <c r="W167" s="351"/>
      <c r="X167" s="354">
        <f t="shared" si="62"/>
        <v>0</v>
      </c>
      <c r="Y167" s="356" t="s">
        <v>228</v>
      </c>
    </row>
    <row r="168" spans="1:25" ht="15" thickBot="1" x14ac:dyDescent="0.4">
      <c r="C168" s="285"/>
      <c r="D168" s="284"/>
      <c r="E168" s="3"/>
      <c r="F168" s="3"/>
      <c r="G168" s="3"/>
      <c r="H168" s="3"/>
      <c r="I168" s="3"/>
      <c r="J168" s="3"/>
      <c r="K168" s="3"/>
      <c r="L168" s="3"/>
      <c r="M168" s="3"/>
      <c r="N168" s="3"/>
      <c r="O168" s="3"/>
      <c r="P168" s="3"/>
      <c r="Q168" s="3"/>
      <c r="R168" s="3"/>
      <c r="S168" s="3"/>
      <c r="T168" s="3"/>
      <c r="U168" s="3"/>
      <c r="V168" s="3"/>
      <c r="W168" s="3"/>
      <c r="X168" s="3"/>
    </row>
    <row r="169" spans="1:25" ht="104.5" thickBot="1" x14ac:dyDescent="0.4">
      <c r="A169" s="46" t="s">
        <v>187</v>
      </c>
      <c r="B169" s="60">
        <f>IF('2 - Project Admin'!E31="",0,IF(SUM(B176:B205)&gt;0,1,0))</f>
        <v>0</v>
      </c>
      <c r="C169" s="762" t="str">
        <f>IF(OR('2 - Project Admin'!E31="", '2 - Project Admin'!E31="n/a"),"Project 5: Not Applicable", CONCATENATE("Project 5: ", '2 - Project Admin'!E31))</f>
        <v xml:space="preserve">Project 5: Public Realm </v>
      </c>
      <c r="D169" s="763"/>
      <c r="E169" s="763"/>
      <c r="F169" s="763"/>
      <c r="G169" s="763"/>
      <c r="H169" s="763"/>
      <c r="I169" s="763"/>
      <c r="J169" s="763"/>
      <c r="K169" s="763"/>
      <c r="L169" s="763"/>
      <c r="M169" s="763"/>
      <c r="N169" s="763"/>
      <c r="O169" s="763"/>
      <c r="P169" s="763"/>
      <c r="Q169" s="763"/>
      <c r="R169" s="763"/>
      <c r="S169" s="763"/>
      <c r="T169" s="763"/>
      <c r="U169" s="763"/>
      <c r="V169" s="763"/>
      <c r="W169" s="763"/>
      <c r="X169" s="763"/>
      <c r="Y169" s="764"/>
    </row>
    <row r="170" spans="1:25" ht="15" thickBot="1" x14ac:dyDescent="0.4">
      <c r="C170" s="144"/>
      <c r="D170" s="145"/>
      <c r="E170" s="146"/>
      <c r="F170" s="146"/>
      <c r="G170" s="146"/>
      <c r="H170" s="146"/>
      <c r="I170" s="146"/>
      <c r="J170" s="146"/>
      <c r="K170" s="146"/>
    </row>
    <row r="171" spans="1:25" ht="15.75" customHeight="1" outlineLevel="1" x14ac:dyDescent="0.35">
      <c r="C171" s="775" t="s">
        <v>215</v>
      </c>
      <c r="D171" s="775" t="s">
        <v>216</v>
      </c>
      <c r="E171" s="765" t="s">
        <v>217</v>
      </c>
      <c r="F171" s="766"/>
      <c r="G171" s="767"/>
      <c r="H171" s="765" t="s">
        <v>218</v>
      </c>
      <c r="I171" s="766"/>
      <c r="J171" s="767"/>
      <c r="K171" s="765" t="s">
        <v>219</v>
      </c>
      <c r="L171" s="766"/>
      <c r="M171" s="767"/>
      <c r="N171" s="765" t="s">
        <v>220</v>
      </c>
      <c r="O171" s="766"/>
      <c r="P171" s="767"/>
      <c r="Q171" s="765" t="s">
        <v>221</v>
      </c>
      <c r="R171" s="766"/>
      <c r="S171" s="767"/>
      <c r="T171" s="765" t="s">
        <v>222</v>
      </c>
      <c r="U171" s="766"/>
      <c r="V171" s="767"/>
      <c r="W171" s="621" t="s">
        <v>223</v>
      </c>
      <c r="X171" s="771" t="s">
        <v>163</v>
      </c>
      <c r="Y171" s="778" t="s">
        <v>224</v>
      </c>
    </row>
    <row r="172" spans="1:25" ht="15.75" customHeight="1" outlineLevel="1" thickBot="1" x14ac:dyDescent="0.4">
      <c r="C172" s="776"/>
      <c r="D172" s="776"/>
      <c r="E172" s="768"/>
      <c r="F172" s="769"/>
      <c r="G172" s="770"/>
      <c r="H172" s="768"/>
      <c r="I172" s="769"/>
      <c r="J172" s="770"/>
      <c r="K172" s="768"/>
      <c r="L172" s="769"/>
      <c r="M172" s="770"/>
      <c r="N172" s="768"/>
      <c r="O172" s="769"/>
      <c r="P172" s="770"/>
      <c r="Q172" s="768"/>
      <c r="R172" s="769"/>
      <c r="S172" s="770"/>
      <c r="T172" s="768"/>
      <c r="U172" s="769"/>
      <c r="V172" s="770"/>
      <c r="W172" s="622"/>
      <c r="X172" s="772"/>
      <c r="Y172" s="779"/>
    </row>
    <row r="173" spans="1:25" ht="15" customHeight="1" outlineLevel="1" thickBot="1" x14ac:dyDescent="0.4">
      <c r="C173" s="776"/>
      <c r="D173" s="776"/>
      <c r="E173" s="195" t="s">
        <v>164</v>
      </c>
      <c r="F173" s="196" t="s">
        <v>165</v>
      </c>
      <c r="G173" s="621" t="s">
        <v>207</v>
      </c>
      <c r="H173" s="195" t="s">
        <v>164</v>
      </c>
      <c r="I173" s="196" t="s">
        <v>165</v>
      </c>
      <c r="J173" s="621" t="s">
        <v>207</v>
      </c>
      <c r="K173" s="195" t="s">
        <v>164</v>
      </c>
      <c r="L173" s="196" t="s">
        <v>165</v>
      </c>
      <c r="M173" s="621" t="s">
        <v>207</v>
      </c>
      <c r="N173" s="195" t="s">
        <v>164</v>
      </c>
      <c r="O173" s="196" t="s">
        <v>165</v>
      </c>
      <c r="P173" s="773" t="s">
        <v>207</v>
      </c>
      <c r="Q173" s="195" t="s">
        <v>164</v>
      </c>
      <c r="R173" s="196" t="s">
        <v>165</v>
      </c>
      <c r="S173" s="773" t="s">
        <v>207</v>
      </c>
      <c r="T173" s="195" t="s">
        <v>164</v>
      </c>
      <c r="U173" s="196" t="s">
        <v>165</v>
      </c>
      <c r="V173" s="773" t="s">
        <v>207</v>
      </c>
      <c r="W173" s="773" t="s">
        <v>207</v>
      </c>
      <c r="X173" s="772"/>
      <c r="Y173" s="779"/>
    </row>
    <row r="174" spans="1:25" ht="15" customHeight="1" outlineLevel="1" thickBot="1" x14ac:dyDescent="0.4">
      <c r="C174" s="777"/>
      <c r="D174" s="776"/>
      <c r="E174" s="197" t="s">
        <v>167</v>
      </c>
      <c r="F174" s="197" t="s">
        <v>167</v>
      </c>
      <c r="G174" s="623"/>
      <c r="H174" s="197" t="s">
        <v>167</v>
      </c>
      <c r="I174" s="207" t="str">
        <f>IF(INDEX('Reference Data'!$G$5:$G$18,MATCH('Reference Data'!$C$4,'Reference Data'!$F$5:$F$21,0),1)&gt;=I$18,"Actual","Forecast")</f>
        <v>Actual</v>
      </c>
      <c r="J174" s="623"/>
      <c r="K174" s="207" t="str">
        <f>IF(INDEX('Reference Data'!$G$5:$G$18,MATCH('Reference Data'!$C$4,'Reference Data'!$F$5:$F$21,0),1)&gt;=K$18,"Actual","Forecast")</f>
        <v>Actual</v>
      </c>
      <c r="L174" s="207" t="str">
        <f>IF(INDEX('Reference Data'!$G$5:$G$18,MATCH('Reference Data'!$C$4,'Reference Data'!$F$5:$F$21,0),1)&gt;=L$18,"Actual","Forecast")</f>
        <v>Actual</v>
      </c>
      <c r="M174" s="623"/>
      <c r="N174" s="207" t="str">
        <f>IF(INDEX('Reference Data'!$G$5:$G$18,MATCH('Reference Data'!$C$4,'Reference Data'!$F$5:$F$21,0),1)&gt;=N$18,"Actual","Forecast")</f>
        <v>Actual</v>
      </c>
      <c r="O174" s="207" t="str">
        <f>IF(INDEX('Reference Data'!$G$5:$G$18,MATCH('Reference Data'!$C$4,'Reference Data'!$F$5:$F$21,0),1)&gt;=O$18,"Actual","Forecast")</f>
        <v>Forecast</v>
      </c>
      <c r="P174" s="774"/>
      <c r="Q174" s="207" t="str">
        <f>IF(INDEX('Reference Data'!$G$5:$G$18,MATCH('Reference Data'!$C$4,'Reference Data'!$F$5:$F$21,0),1)&gt;=Q$18,"Actual","Forecast")</f>
        <v>Forecast</v>
      </c>
      <c r="R174" s="207" t="str">
        <f>IF(INDEX('Reference Data'!$G$5:$G$18,MATCH('Reference Data'!$C$4,'Reference Data'!$F$5:$F$21,0),1)&gt;=R$18,"Actual","Forecast")</f>
        <v>Forecast</v>
      </c>
      <c r="S174" s="774"/>
      <c r="T174" s="207" t="str">
        <f>IF(INDEX('Reference Data'!$G$5:$G$18,MATCH('Reference Data'!$C$4,'Reference Data'!$F$5:$F$21,0),1)&gt;=T$18,"Actual","Forecast")</f>
        <v>Forecast</v>
      </c>
      <c r="U174" s="207" t="str">
        <f>IF(INDEX('Reference Data'!$G$5:$G$18,MATCH('Reference Data'!$C$4,'Reference Data'!$F$5:$F$21,0),1)&gt;=U$18,"Actual","Forecast")</f>
        <v>Forecast</v>
      </c>
      <c r="V174" s="774"/>
      <c r="W174" s="774"/>
      <c r="X174" s="772"/>
      <c r="Y174" s="780"/>
    </row>
    <row r="175" spans="1:25" ht="15" customHeight="1" outlineLevel="1" thickBot="1" x14ac:dyDescent="0.4">
      <c r="C175" s="111" t="s">
        <v>225</v>
      </c>
      <c r="D175" s="273"/>
      <c r="E175" s="273"/>
      <c r="F175" s="273"/>
      <c r="G175" s="273"/>
      <c r="H175" s="273"/>
      <c r="I175" s="273"/>
      <c r="J175" s="273"/>
      <c r="K175" s="273"/>
      <c r="L175" s="273"/>
      <c r="M175" s="273"/>
      <c r="N175" s="273"/>
      <c r="O175" s="273"/>
      <c r="P175" s="273"/>
      <c r="Q175" s="273"/>
      <c r="R175" s="273"/>
      <c r="S175" s="273"/>
      <c r="T175" s="273"/>
      <c r="U175" s="273"/>
      <c r="V175" s="273"/>
      <c r="W175" s="273"/>
      <c r="X175" s="273"/>
      <c r="Y175" s="507"/>
    </row>
    <row r="176" spans="1:25" outlineLevel="1" x14ac:dyDescent="0.35">
      <c r="C176" s="151" t="s">
        <v>226</v>
      </c>
      <c r="D176" s="426" t="s">
        <v>227</v>
      </c>
      <c r="E176" s="357">
        <v>1</v>
      </c>
      <c r="F176" s="358">
        <v>1</v>
      </c>
      <c r="G176" s="359">
        <f>SUM(E176:F176)</f>
        <v>2</v>
      </c>
      <c r="H176" s="357">
        <v>1</v>
      </c>
      <c r="I176" s="358">
        <v>1</v>
      </c>
      <c r="J176" s="359">
        <f>SUM(H176:I176)</f>
        <v>2</v>
      </c>
      <c r="K176" s="357">
        <v>1</v>
      </c>
      <c r="L176" s="358">
        <v>1</v>
      </c>
      <c r="M176" s="359">
        <f>SUM(K176:L176)</f>
        <v>2</v>
      </c>
      <c r="N176" s="357">
        <v>1</v>
      </c>
      <c r="O176" s="358">
        <v>1</v>
      </c>
      <c r="P176" s="359">
        <f>SUM(N176:O176)</f>
        <v>2</v>
      </c>
      <c r="Q176" s="357">
        <v>1</v>
      </c>
      <c r="R176" s="358">
        <v>1</v>
      </c>
      <c r="S176" s="359">
        <f>SUM(Q176:R176)</f>
        <v>2</v>
      </c>
      <c r="T176" s="357">
        <v>1</v>
      </c>
      <c r="U176" s="358">
        <v>1</v>
      </c>
      <c r="V176" s="359">
        <f>SUM(T176:U176)</f>
        <v>2</v>
      </c>
      <c r="W176" s="341">
        <v>1</v>
      </c>
      <c r="X176" s="353">
        <f>SUM(P176+S176+M176+J176+G176+V176+W176)</f>
        <v>13</v>
      </c>
      <c r="Y176" s="360" t="s">
        <v>228</v>
      </c>
    </row>
    <row r="177" spans="2:26" ht="28" outlineLevel="1" x14ac:dyDescent="0.35">
      <c r="C177" s="151" t="s">
        <v>229</v>
      </c>
      <c r="D177" s="426" t="s">
        <v>230</v>
      </c>
      <c r="E177" s="67">
        <v>1</v>
      </c>
      <c r="F177" s="68">
        <v>1</v>
      </c>
      <c r="G177" s="69">
        <f>SUM(E177:F177)</f>
        <v>2</v>
      </c>
      <c r="H177" s="67">
        <v>1</v>
      </c>
      <c r="I177" s="68">
        <v>1</v>
      </c>
      <c r="J177" s="69">
        <f>SUM(H177:I177)</f>
        <v>2</v>
      </c>
      <c r="K177" s="67">
        <v>1</v>
      </c>
      <c r="L177" s="68">
        <v>1</v>
      </c>
      <c r="M177" s="69">
        <f>SUM(K177:L177)</f>
        <v>2</v>
      </c>
      <c r="N177" s="67">
        <v>1</v>
      </c>
      <c r="O177" s="68">
        <v>1</v>
      </c>
      <c r="P177" s="69">
        <f>SUM(N177:O177)</f>
        <v>2</v>
      </c>
      <c r="Q177" s="67">
        <v>1</v>
      </c>
      <c r="R177" s="68">
        <v>1</v>
      </c>
      <c r="S177" s="69">
        <f>SUM(Q177:R177)</f>
        <v>2</v>
      </c>
      <c r="T177" s="67">
        <v>1</v>
      </c>
      <c r="U177" s="68">
        <v>1</v>
      </c>
      <c r="V177" s="69">
        <f>SUM(T177:U177)</f>
        <v>2</v>
      </c>
      <c r="W177" s="335">
        <v>1</v>
      </c>
      <c r="X177" s="352">
        <f>SUM(P177+S177+M177+J177+G177+V177+W177)</f>
        <v>13</v>
      </c>
      <c r="Y177" s="355" t="s">
        <v>228</v>
      </c>
    </row>
    <row r="178" spans="2:26" ht="28.5" outlineLevel="1" thickBot="1" x14ac:dyDescent="0.4">
      <c r="C178" s="361" t="s">
        <v>231</v>
      </c>
      <c r="D178" s="427" t="s">
        <v>230</v>
      </c>
      <c r="E178" s="107">
        <v>1</v>
      </c>
      <c r="F178" s="108">
        <v>1</v>
      </c>
      <c r="G178" s="143">
        <f>SUM(E178:F178)</f>
        <v>2</v>
      </c>
      <c r="H178" s="107">
        <v>1</v>
      </c>
      <c r="I178" s="108">
        <v>1</v>
      </c>
      <c r="J178" s="143">
        <f>SUM(H178:I178)</f>
        <v>2</v>
      </c>
      <c r="K178" s="107">
        <v>1</v>
      </c>
      <c r="L178" s="108">
        <v>1</v>
      </c>
      <c r="M178" s="143">
        <f>SUM(K178:L178)</f>
        <v>2</v>
      </c>
      <c r="N178" s="107">
        <v>1</v>
      </c>
      <c r="O178" s="108">
        <v>1</v>
      </c>
      <c r="P178" s="143">
        <f>SUM(N178:O178)</f>
        <v>2</v>
      </c>
      <c r="Q178" s="107">
        <v>1</v>
      </c>
      <c r="R178" s="108">
        <v>1</v>
      </c>
      <c r="S178" s="143">
        <f>SUM(Q178:R178)</f>
        <v>2</v>
      </c>
      <c r="T178" s="107">
        <v>1</v>
      </c>
      <c r="U178" s="108">
        <v>1</v>
      </c>
      <c r="V178" s="143">
        <f>SUM(T178:U178)</f>
        <v>2</v>
      </c>
      <c r="W178" s="349">
        <v>1</v>
      </c>
      <c r="X178" s="362">
        <f>SUM(P178+S178+M178+J178+G178+V178+W178)</f>
        <v>13</v>
      </c>
      <c r="Y178" s="363" t="s">
        <v>228</v>
      </c>
    </row>
    <row r="179" spans="2:26" ht="15" customHeight="1" outlineLevel="1" thickBot="1" x14ac:dyDescent="0.4">
      <c r="C179" s="503" t="s">
        <v>232</v>
      </c>
      <c r="D179" s="501"/>
      <c r="E179" s="501"/>
      <c r="F179" s="501"/>
      <c r="G179" s="501"/>
      <c r="H179" s="501"/>
      <c r="I179" s="501"/>
      <c r="J179" s="501"/>
      <c r="K179" s="501"/>
      <c r="L179" s="501"/>
      <c r="M179" s="501"/>
      <c r="N179" s="501"/>
      <c r="O179" s="501"/>
      <c r="P179" s="501"/>
      <c r="Q179" s="501"/>
      <c r="R179" s="501"/>
      <c r="S179" s="501"/>
      <c r="T179" s="501"/>
      <c r="U179" s="501"/>
      <c r="V179" s="501"/>
      <c r="W179" s="501"/>
      <c r="X179" s="501"/>
      <c r="Y179" s="502"/>
    </row>
    <row r="180" spans="2:26" outlineLevel="1" x14ac:dyDescent="0.35">
      <c r="B180" s="1">
        <f t="shared" ref="B180:B194" si="63">IF(AND($D$14="You do not need to provide output data for this reporting period",X180=0),0,IF(C180="&lt; Select &gt;",IF((X180=0),0,1),COUNTBLANK(G180)+COUNTBLANK(J180)+COUNTBLANK(M180)+COUNTBLANK(P180)+COUNTBLANK(S180)+COUNTBLANK(V180)+COUNTBLANK(W180)))</f>
        <v>0</v>
      </c>
      <c r="C180" s="357" t="s">
        <v>18</v>
      </c>
      <c r="D180" s="423" t="str">
        <f>INDEX(MasterOutputs!$C$3:$C$63,MATCH(C180,MasterOutputs!$B$3:$B$63,0))</f>
        <v>N/A</v>
      </c>
      <c r="E180" s="365"/>
      <c r="F180" s="365"/>
      <c r="G180" s="359">
        <f>SUM(E180:F180)</f>
        <v>0</v>
      </c>
      <c r="H180" s="365"/>
      <c r="I180" s="365"/>
      <c r="J180" s="359">
        <f>SUM(H180:I180)</f>
        <v>0</v>
      </c>
      <c r="K180" s="365"/>
      <c r="L180" s="365"/>
      <c r="M180" s="359">
        <f>SUM(K180:L180)</f>
        <v>0</v>
      </c>
      <c r="N180" s="365"/>
      <c r="O180" s="365"/>
      <c r="P180" s="359">
        <f>SUM(N180:O180)</f>
        <v>0</v>
      </c>
      <c r="Q180" s="365"/>
      <c r="R180" s="365"/>
      <c r="S180" s="359">
        <f>SUM(Q180:R180)</f>
        <v>0</v>
      </c>
      <c r="T180" s="365"/>
      <c r="U180" s="365"/>
      <c r="V180" s="359">
        <f>SUM(T180:U180)</f>
        <v>0</v>
      </c>
      <c r="W180" s="366"/>
      <c r="X180" s="353">
        <f>SUM(P180+S180+M180+J180+G180+V180+W180)</f>
        <v>0</v>
      </c>
      <c r="Y180" s="342"/>
      <c r="Z180" s="201">
        <f>INDEX(MasterOutputs!$I$3:$I$63,MATCH('5 - Project Outputs'!C180,MasterOutputs!$B$3:$B$63,0))</f>
        <v>0</v>
      </c>
    </row>
    <row r="181" spans="2:26" outlineLevel="1" x14ac:dyDescent="0.35">
      <c r="B181" s="1">
        <f t="shared" si="63"/>
        <v>0</v>
      </c>
      <c r="C181" s="67" t="s">
        <v>18</v>
      </c>
      <c r="D181" s="424" t="str">
        <f>INDEX(MasterOutputs!$C$3:$C$63,MATCH(C181,MasterOutputs!$B$3:$B$63,0))</f>
        <v>N/A</v>
      </c>
      <c r="E181" s="282"/>
      <c r="F181" s="282"/>
      <c r="G181" s="69">
        <f>SUM(E181:F181)</f>
        <v>0</v>
      </c>
      <c r="H181" s="282"/>
      <c r="I181" s="282"/>
      <c r="J181" s="69">
        <f>SUM(H181:I181)</f>
        <v>0</v>
      </c>
      <c r="K181" s="282"/>
      <c r="L181" s="282"/>
      <c r="M181" s="69">
        <f>SUM(K181:L181)</f>
        <v>0</v>
      </c>
      <c r="N181" s="282"/>
      <c r="O181" s="282"/>
      <c r="P181" s="69">
        <f>SUM(N181:O181)</f>
        <v>0</v>
      </c>
      <c r="Q181" s="282"/>
      <c r="R181" s="282"/>
      <c r="S181" s="69">
        <f>SUM(Q181:R181)</f>
        <v>0</v>
      </c>
      <c r="T181" s="282"/>
      <c r="U181" s="282"/>
      <c r="V181" s="69">
        <f>SUM(T181:U181)</f>
        <v>0</v>
      </c>
      <c r="W181" s="350"/>
      <c r="X181" s="352">
        <f>SUM(P181+S181+M181+J181+G181+V181+W181)</f>
        <v>0</v>
      </c>
      <c r="Y181" s="337"/>
      <c r="Z181" s="201">
        <f>INDEX(MasterOutputs!$I$3:$I$63,MATCH('5 - Project Outputs'!C181,MasterOutputs!$B$3:$B$63,0))</f>
        <v>0</v>
      </c>
    </row>
    <row r="182" spans="2:26" outlineLevel="1" x14ac:dyDescent="0.35">
      <c r="B182" s="1">
        <f t="shared" si="63"/>
        <v>0</v>
      </c>
      <c r="C182" s="67" t="s">
        <v>18</v>
      </c>
      <c r="D182" s="424" t="str">
        <f>INDEX(MasterOutputs!$C$3:$C$63,MATCH(C182,MasterOutputs!$B$3:$B$63,0))</f>
        <v>N/A</v>
      </c>
      <c r="E182" s="282"/>
      <c r="F182" s="282"/>
      <c r="G182" s="69">
        <f t="shared" ref="G182:G194" si="64">SUM(E182:F182)</f>
        <v>0</v>
      </c>
      <c r="H182" s="282"/>
      <c r="I182" s="282"/>
      <c r="J182" s="69">
        <f t="shared" ref="J182:J194" si="65">SUM(H182:I182)</f>
        <v>0</v>
      </c>
      <c r="K182" s="282"/>
      <c r="L182" s="282"/>
      <c r="M182" s="69">
        <f t="shared" ref="M182:M194" si="66">SUM(K182:L182)</f>
        <v>0</v>
      </c>
      <c r="N182" s="282"/>
      <c r="O182" s="282"/>
      <c r="P182" s="69">
        <f t="shared" ref="P182:P194" si="67">SUM(N182:O182)</f>
        <v>0</v>
      </c>
      <c r="Q182" s="282"/>
      <c r="R182" s="282"/>
      <c r="S182" s="69">
        <f t="shared" ref="S182:S194" si="68">SUM(Q182:R182)</f>
        <v>0</v>
      </c>
      <c r="T182" s="282"/>
      <c r="U182" s="282"/>
      <c r="V182" s="69">
        <f t="shared" ref="V182:V194" si="69">SUM(T182:U182)</f>
        <v>0</v>
      </c>
      <c r="W182" s="350"/>
      <c r="X182" s="352">
        <f t="shared" ref="X182:X194" si="70">SUM(P182+S182+M182+J182+G182+V182+W182)</f>
        <v>0</v>
      </c>
      <c r="Y182" s="337"/>
      <c r="Z182" s="201">
        <f>INDEX(MasterOutputs!$I$3:$I$63,MATCH('5 - Project Outputs'!C182,MasterOutputs!$B$3:$B$63,0))</f>
        <v>0</v>
      </c>
    </row>
    <row r="183" spans="2:26" outlineLevel="1" x14ac:dyDescent="0.35">
      <c r="B183" s="1">
        <f t="shared" si="63"/>
        <v>0</v>
      </c>
      <c r="C183" s="67" t="s">
        <v>18</v>
      </c>
      <c r="D183" s="424" t="str">
        <f>INDEX(MasterOutputs!$C$3:$C$63,MATCH(C183,MasterOutputs!$B$3:$B$63,0))</f>
        <v>N/A</v>
      </c>
      <c r="E183" s="282"/>
      <c r="F183" s="282"/>
      <c r="G183" s="69">
        <f t="shared" si="64"/>
        <v>0</v>
      </c>
      <c r="H183" s="282"/>
      <c r="I183" s="282"/>
      <c r="J183" s="69">
        <f t="shared" si="65"/>
        <v>0</v>
      </c>
      <c r="K183" s="282"/>
      <c r="L183" s="282"/>
      <c r="M183" s="69">
        <f t="shared" si="66"/>
        <v>0</v>
      </c>
      <c r="N183" s="282"/>
      <c r="O183" s="282"/>
      <c r="P183" s="69">
        <f t="shared" si="67"/>
        <v>0</v>
      </c>
      <c r="Q183" s="282"/>
      <c r="R183" s="282"/>
      <c r="S183" s="69">
        <f t="shared" si="68"/>
        <v>0</v>
      </c>
      <c r="T183" s="282"/>
      <c r="U183" s="282"/>
      <c r="V183" s="69">
        <f t="shared" si="69"/>
        <v>0</v>
      </c>
      <c r="W183" s="350"/>
      <c r="X183" s="352">
        <f t="shared" si="70"/>
        <v>0</v>
      </c>
      <c r="Y183" s="337"/>
      <c r="Z183" s="201">
        <f>INDEX(MasterOutputs!$I$3:$I$63,MATCH('5 - Project Outputs'!C183,MasterOutputs!$B$3:$B$63,0))</f>
        <v>0</v>
      </c>
    </row>
    <row r="184" spans="2:26" outlineLevel="1" x14ac:dyDescent="0.35">
      <c r="B184" s="1">
        <f t="shared" si="63"/>
        <v>0</v>
      </c>
      <c r="C184" s="67" t="s">
        <v>18</v>
      </c>
      <c r="D184" s="424" t="str">
        <f>INDEX(MasterOutputs!$C$3:$C$63,MATCH(C184,MasterOutputs!$B$3:$B$63,0))</f>
        <v>N/A</v>
      </c>
      <c r="E184" s="282"/>
      <c r="F184" s="282"/>
      <c r="G184" s="69">
        <f t="shared" si="64"/>
        <v>0</v>
      </c>
      <c r="H184" s="282"/>
      <c r="I184" s="282"/>
      <c r="J184" s="69">
        <f t="shared" si="65"/>
        <v>0</v>
      </c>
      <c r="K184" s="282"/>
      <c r="L184" s="282"/>
      <c r="M184" s="69">
        <f t="shared" si="66"/>
        <v>0</v>
      </c>
      <c r="N184" s="282"/>
      <c r="O184" s="282"/>
      <c r="P184" s="69">
        <f t="shared" si="67"/>
        <v>0</v>
      </c>
      <c r="Q184" s="282"/>
      <c r="R184" s="282"/>
      <c r="S184" s="69">
        <f t="shared" si="68"/>
        <v>0</v>
      </c>
      <c r="T184" s="282"/>
      <c r="U184" s="282"/>
      <c r="V184" s="69">
        <f t="shared" si="69"/>
        <v>0</v>
      </c>
      <c r="W184" s="350"/>
      <c r="X184" s="352">
        <f t="shared" si="70"/>
        <v>0</v>
      </c>
      <c r="Y184" s="337"/>
      <c r="Z184" s="201">
        <f>INDEX(MasterOutputs!$I$3:$I$63,MATCH('5 - Project Outputs'!C184,MasterOutputs!$B$3:$B$63,0))</f>
        <v>0</v>
      </c>
    </row>
    <row r="185" spans="2:26" outlineLevel="1" x14ac:dyDescent="0.35">
      <c r="B185" s="1">
        <f t="shared" si="63"/>
        <v>0</v>
      </c>
      <c r="C185" s="67" t="s">
        <v>18</v>
      </c>
      <c r="D185" s="424" t="str">
        <f>INDEX(MasterOutputs!$C$3:$C$63,MATCH(C185,MasterOutputs!$B$3:$B$63,0))</f>
        <v>N/A</v>
      </c>
      <c r="E185" s="282"/>
      <c r="F185" s="282"/>
      <c r="G185" s="69">
        <f t="shared" si="64"/>
        <v>0</v>
      </c>
      <c r="H185" s="282"/>
      <c r="I185" s="282"/>
      <c r="J185" s="69">
        <f t="shared" si="65"/>
        <v>0</v>
      </c>
      <c r="K185" s="282"/>
      <c r="L185" s="282"/>
      <c r="M185" s="69">
        <f t="shared" si="66"/>
        <v>0</v>
      </c>
      <c r="N185" s="282"/>
      <c r="O185" s="282"/>
      <c r="P185" s="69">
        <f t="shared" si="67"/>
        <v>0</v>
      </c>
      <c r="Q185" s="282"/>
      <c r="R185" s="282"/>
      <c r="S185" s="69">
        <f t="shared" si="68"/>
        <v>0</v>
      </c>
      <c r="T185" s="282"/>
      <c r="U185" s="282"/>
      <c r="V185" s="69">
        <f t="shared" si="69"/>
        <v>0</v>
      </c>
      <c r="W185" s="350"/>
      <c r="X185" s="352">
        <f t="shared" si="70"/>
        <v>0</v>
      </c>
      <c r="Y185" s="337"/>
      <c r="Z185" s="201">
        <f>INDEX(MasterOutputs!$I$3:$I$63,MATCH('5 - Project Outputs'!C185,MasterOutputs!$B$3:$B$63,0))</f>
        <v>0</v>
      </c>
    </row>
    <row r="186" spans="2:26" outlineLevel="1" x14ac:dyDescent="0.35">
      <c r="B186" s="1">
        <f t="shared" si="63"/>
        <v>0</v>
      </c>
      <c r="C186" s="67" t="s">
        <v>18</v>
      </c>
      <c r="D186" s="424" t="str">
        <f>INDEX(MasterOutputs!$C$3:$C$63,MATCH(C186,MasterOutputs!$B$3:$B$63,0))</f>
        <v>N/A</v>
      </c>
      <c r="E186" s="282"/>
      <c r="F186" s="282"/>
      <c r="G186" s="69">
        <f t="shared" si="64"/>
        <v>0</v>
      </c>
      <c r="H186" s="282"/>
      <c r="I186" s="282"/>
      <c r="J186" s="69">
        <f t="shared" si="65"/>
        <v>0</v>
      </c>
      <c r="K186" s="282"/>
      <c r="L186" s="282"/>
      <c r="M186" s="69">
        <f t="shared" si="66"/>
        <v>0</v>
      </c>
      <c r="N186" s="282"/>
      <c r="O186" s="282"/>
      <c r="P186" s="69">
        <f t="shared" si="67"/>
        <v>0</v>
      </c>
      <c r="Q186" s="282"/>
      <c r="R186" s="282"/>
      <c r="S186" s="69">
        <f t="shared" si="68"/>
        <v>0</v>
      </c>
      <c r="T186" s="282"/>
      <c r="U186" s="282"/>
      <c r="V186" s="69">
        <f t="shared" si="69"/>
        <v>0</v>
      </c>
      <c r="W186" s="350"/>
      <c r="X186" s="352">
        <f t="shared" si="70"/>
        <v>0</v>
      </c>
      <c r="Y186" s="337"/>
      <c r="Z186" s="201">
        <f>INDEX(MasterOutputs!$I$3:$I$63,MATCH('5 - Project Outputs'!C186,MasterOutputs!$B$3:$B$63,0))</f>
        <v>0</v>
      </c>
    </row>
    <row r="187" spans="2:26" outlineLevel="1" x14ac:dyDescent="0.35">
      <c r="B187" s="1">
        <f t="shared" si="63"/>
        <v>0</v>
      </c>
      <c r="C187" s="67" t="s">
        <v>18</v>
      </c>
      <c r="D187" s="424" t="str">
        <f>INDEX(MasterOutputs!$C$3:$C$63,MATCH(C187,MasterOutputs!$B$3:$B$63,0))</f>
        <v>N/A</v>
      </c>
      <c r="E187" s="282"/>
      <c r="F187" s="282"/>
      <c r="G187" s="69">
        <f t="shared" si="64"/>
        <v>0</v>
      </c>
      <c r="H187" s="282"/>
      <c r="I187" s="282"/>
      <c r="J187" s="69">
        <f t="shared" si="65"/>
        <v>0</v>
      </c>
      <c r="K187" s="282"/>
      <c r="L187" s="282"/>
      <c r="M187" s="69">
        <f t="shared" si="66"/>
        <v>0</v>
      </c>
      <c r="N187" s="282"/>
      <c r="O187" s="282"/>
      <c r="P187" s="69">
        <f t="shared" si="67"/>
        <v>0</v>
      </c>
      <c r="Q187" s="282"/>
      <c r="R187" s="282"/>
      <c r="S187" s="69">
        <f t="shared" si="68"/>
        <v>0</v>
      </c>
      <c r="T187" s="282"/>
      <c r="U187" s="282"/>
      <c r="V187" s="69">
        <f t="shared" si="69"/>
        <v>0</v>
      </c>
      <c r="W187" s="350"/>
      <c r="X187" s="352">
        <f t="shared" si="70"/>
        <v>0</v>
      </c>
      <c r="Y187" s="337"/>
      <c r="Z187" s="201">
        <f>INDEX(MasterOutputs!$I$3:$I$63,MATCH('5 - Project Outputs'!C187,MasterOutputs!$B$3:$B$63,0))</f>
        <v>0</v>
      </c>
    </row>
    <row r="188" spans="2:26" outlineLevel="1" x14ac:dyDescent="0.35">
      <c r="B188" s="1">
        <f t="shared" si="63"/>
        <v>0</v>
      </c>
      <c r="C188" s="67" t="s">
        <v>18</v>
      </c>
      <c r="D188" s="424" t="str">
        <f>INDEX(MasterOutputs!$C$3:$C$63,MATCH(C188,MasterOutputs!$B$3:$B$63,0))</f>
        <v>N/A</v>
      </c>
      <c r="E188" s="282"/>
      <c r="F188" s="282"/>
      <c r="G188" s="69">
        <f t="shared" si="64"/>
        <v>0</v>
      </c>
      <c r="H188" s="282"/>
      <c r="I188" s="282"/>
      <c r="J188" s="69">
        <f t="shared" si="65"/>
        <v>0</v>
      </c>
      <c r="K188" s="282"/>
      <c r="L188" s="282"/>
      <c r="M188" s="69">
        <f t="shared" si="66"/>
        <v>0</v>
      </c>
      <c r="N188" s="282"/>
      <c r="O188" s="282"/>
      <c r="P188" s="69">
        <f t="shared" si="67"/>
        <v>0</v>
      </c>
      <c r="Q188" s="282"/>
      <c r="R188" s="282"/>
      <c r="S188" s="69">
        <f t="shared" si="68"/>
        <v>0</v>
      </c>
      <c r="T188" s="282"/>
      <c r="U188" s="282"/>
      <c r="V188" s="69">
        <f t="shared" si="69"/>
        <v>0</v>
      </c>
      <c r="W188" s="350"/>
      <c r="X188" s="352">
        <f t="shared" si="70"/>
        <v>0</v>
      </c>
      <c r="Y188" s="337"/>
      <c r="Z188" s="201">
        <f>INDEX(MasterOutputs!$I$3:$I$63,MATCH('5 - Project Outputs'!C188,MasterOutputs!$B$3:$B$63,0))</f>
        <v>0</v>
      </c>
    </row>
    <row r="189" spans="2:26" outlineLevel="1" x14ac:dyDescent="0.35">
      <c r="B189" s="1">
        <f t="shared" si="63"/>
        <v>0</v>
      </c>
      <c r="C189" s="67" t="s">
        <v>18</v>
      </c>
      <c r="D189" s="424" t="str">
        <f>INDEX(MasterOutputs!$C$3:$C$63,MATCH(C189,MasterOutputs!$B$3:$B$63,0))</f>
        <v>N/A</v>
      </c>
      <c r="E189" s="282"/>
      <c r="F189" s="282"/>
      <c r="G189" s="69">
        <f t="shared" si="64"/>
        <v>0</v>
      </c>
      <c r="H189" s="282"/>
      <c r="I189" s="282"/>
      <c r="J189" s="69">
        <f t="shared" si="65"/>
        <v>0</v>
      </c>
      <c r="K189" s="282"/>
      <c r="L189" s="282"/>
      <c r="M189" s="69">
        <f t="shared" si="66"/>
        <v>0</v>
      </c>
      <c r="N189" s="282"/>
      <c r="O189" s="282"/>
      <c r="P189" s="69">
        <f t="shared" si="67"/>
        <v>0</v>
      </c>
      <c r="Q189" s="282"/>
      <c r="R189" s="282"/>
      <c r="S189" s="69">
        <f t="shared" si="68"/>
        <v>0</v>
      </c>
      <c r="T189" s="282"/>
      <c r="U189" s="282"/>
      <c r="V189" s="69">
        <f t="shared" si="69"/>
        <v>0</v>
      </c>
      <c r="W189" s="350"/>
      <c r="X189" s="352">
        <f t="shared" si="70"/>
        <v>0</v>
      </c>
      <c r="Y189" s="337"/>
      <c r="Z189" s="201">
        <f>INDEX(MasterOutputs!$I$3:$I$63,MATCH('5 - Project Outputs'!C189,MasterOutputs!$B$3:$B$63,0))</f>
        <v>0</v>
      </c>
    </row>
    <row r="190" spans="2:26" outlineLevel="1" x14ac:dyDescent="0.35">
      <c r="B190" s="1">
        <f t="shared" si="63"/>
        <v>0</v>
      </c>
      <c r="C190" s="67" t="s">
        <v>18</v>
      </c>
      <c r="D190" s="424" t="str">
        <f>INDEX(MasterOutputs!$C$3:$C$63,MATCH(C190,MasterOutputs!$B$3:$B$63,0))</f>
        <v>N/A</v>
      </c>
      <c r="E190" s="282"/>
      <c r="F190" s="282"/>
      <c r="G190" s="69">
        <f t="shared" si="64"/>
        <v>0</v>
      </c>
      <c r="H190" s="282"/>
      <c r="I190" s="282"/>
      <c r="J190" s="69">
        <f t="shared" si="65"/>
        <v>0</v>
      </c>
      <c r="K190" s="282"/>
      <c r="L190" s="282"/>
      <c r="M190" s="69">
        <f t="shared" si="66"/>
        <v>0</v>
      </c>
      <c r="N190" s="282"/>
      <c r="O190" s="282"/>
      <c r="P190" s="69">
        <f t="shared" si="67"/>
        <v>0</v>
      </c>
      <c r="Q190" s="282"/>
      <c r="R190" s="282"/>
      <c r="S190" s="69">
        <f t="shared" si="68"/>
        <v>0</v>
      </c>
      <c r="T190" s="282"/>
      <c r="U190" s="282"/>
      <c r="V190" s="69">
        <f t="shared" si="69"/>
        <v>0</v>
      </c>
      <c r="W190" s="350"/>
      <c r="X190" s="352">
        <f t="shared" si="70"/>
        <v>0</v>
      </c>
      <c r="Y190" s="337"/>
      <c r="Z190" s="201">
        <f>INDEX(MasterOutputs!$I$3:$I$63,MATCH('5 - Project Outputs'!C190,MasterOutputs!$B$3:$B$63,0))</f>
        <v>0</v>
      </c>
    </row>
    <row r="191" spans="2:26" outlineLevel="1" x14ac:dyDescent="0.35">
      <c r="B191" s="1">
        <f t="shared" si="63"/>
        <v>0</v>
      </c>
      <c r="C191" s="67" t="s">
        <v>18</v>
      </c>
      <c r="D191" s="424" t="str">
        <f>INDEX(MasterOutputs!$C$3:$C$63,MATCH(C191,MasterOutputs!$B$3:$B$63,0))</f>
        <v>N/A</v>
      </c>
      <c r="E191" s="282"/>
      <c r="F191" s="282"/>
      <c r="G191" s="69">
        <f t="shared" si="64"/>
        <v>0</v>
      </c>
      <c r="H191" s="282"/>
      <c r="I191" s="282"/>
      <c r="J191" s="69">
        <f t="shared" si="65"/>
        <v>0</v>
      </c>
      <c r="K191" s="282"/>
      <c r="L191" s="282"/>
      <c r="M191" s="69">
        <f t="shared" si="66"/>
        <v>0</v>
      </c>
      <c r="N191" s="282"/>
      <c r="O191" s="282"/>
      <c r="P191" s="69">
        <f t="shared" si="67"/>
        <v>0</v>
      </c>
      <c r="Q191" s="282"/>
      <c r="R191" s="282"/>
      <c r="S191" s="69">
        <f t="shared" si="68"/>
        <v>0</v>
      </c>
      <c r="T191" s="282"/>
      <c r="U191" s="282"/>
      <c r="V191" s="69">
        <f t="shared" si="69"/>
        <v>0</v>
      </c>
      <c r="W191" s="350"/>
      <c r="X191" s="352">
        <f t="shared" si="70"/>
        <v>0</v>
      </c>
      <c r="Y191" s="337"/>
      <c r="Z191" s="201">
        <f>INDEX(MasterOutputs!$I$3:$I$63,MATCH('5 - Project Outputs'!C191,MasterOutputs!$B$3:$B$63,0))</f>
        <v>0</v>
      </c>
    </row>
    <row r="192" spans="2:26" outlineLevel="1" x14ac:dyDescent="0.35">
      <c r="B192" s="1">
        <f t="shared" si="63"/>
        <v>0</v>
      </c>
      <c r="C192" s="67" t="s">
        <v>18</v>
      </c>
      <c r="D192" s="424" t="str">
        <f>INDEX(MasterOutputs!$C$3:$C$63,MATCH(C192,MasterOutputs!$B$3:$B$63,0))</f>
        <v>N/A</v>
      </c>
      <c r="E192" s="282"/>
      <c r="F192" s="282"/>
      <c r="G192" s="69">
        <f t="shared" si="64"/>
        <v>0</v>
      </c>
      <c r="H192" s="282"/>
      <c r="I192" s="282"/>
      <c r="J192" s="69">
        <f t="shared" si="65"/>
        <v>0</v>
      </c>
      <c r="K192" s="282"/>
      <c r="L192" s="282"/>
      <c r="M192" s="69">
        <f t="shared" si="66"/>
        <v>0</v>
      </c>
      <c r="N192" s="282"/>
      <c r="O192" s="282"/>
      <c r="P192" s="69">
        <f t="shared" si="67"/>
        <v>0</v>
      </c>
      <c r="Q192" s="282"/>
      <c r="R192" s="282"/>
      <c r="S192" s="69">
        <f t="shared" si="68"/>
        <v>0</v>
      </c>
      <c r="T192" s="282"/>
      <c r="U192" s="282"/>
      <c r="V192" s="69">
        <f t="shared" si="69"/>
        <v>0</v>
      </c>
      <c r="W192" s="350"/>
      <c r="X192" s="352">
        <f t="shared" si="70"/>
        <v>0</v>
      </c>
      <c r="Y192" s="337"/>
      <c r="Z192" s="201">
        <f>INDEX(MasterOutputs!$I$3:$I$63,MATCH('5 - Project Outputs'!C192,MasterOutputs!$B$3:$B$63,0))</f>
        <v>0</v>
      </c>
    </row>
    <row r="193" spans="1:26" outlineLevel="1" x14ac:dyDescent="0.35">
      <c r="B193" s="1">
        <f t="shared" si="63"/>
        <v>0</v>
      </c>
      <c r="C193" s="67" t="s">
        <v>18</v>
      </c>
      <c r="D193" s="424" t="str">
        <f>INDEX(MasterOutputs!$C$3:$C$63,MATCH(C193,MasterOutputs!$B$3:$B$63,0))</f>
        <v>N/A</v>
      </c>
      <c r="E193" s="282"/>
      <c r="F193" s="282"/>
      <c r="G193" s="69">
        <f t="shared" si="64"/>
        <v>0</v>
      </c>
      <c r="H193" s="282"/>
      <c r="I193" s="282"/>
      <c r="J193" s="69">
        <f t="shared" si="65"/>
        <v>0</v>
      </c>
      <c r="K193" s="282"/>
      <c r="L193" s="282"/>
      <c r="M193" s="69">
        <f t="shared" si="66"/>
        <v>0</v>
      </c>
      <c r="N193" s="282"/>
      <c r="O193" s="282"/>
      <c r="P193" s="69">
        <f t="shared" si="67"/>
        <v>0</v>
      </c>
      <c r="Q193" s="282"/>
      <c r="R193" s="282"/>
      <c r="S193" s="69">
        <f t="shared" si="68"/>
        <v>0</v>
      </c>
      <c r="T193" s="282"/>
      <c r="U193" s="282"/>
      <c r="V193" s="69">
        <f t="shared" si="69"/>
        <v>0</v>
      </c>
      <c r="W193" s="350"/>
      <c r="X193" s="352">
        <f t="shared" si="70"/>
        <v>0</v>
      </c>
      <c r="Y193" s="337"/>
      <c r="Z193" s="201">
        <f>INDEX(MasterOutputs!$I$3:$I$63,MATCH('5 - Project Outputs'!C193,MasterOutputs!$B$3:$B$63,0))</f>
        <v>0</v>
      </c>
    </row>
    <row r="194" spans="1:26" ht="15.65" customHeight="1" outlineLevel="1" thickBot="1" x14ac:dyDescent="0.4">
      <c r="B194" s="1">
        <f t="shared" si="63"/>
        <v>0</v>
      </c>
      <c r="C194" s="107" t="s">
        <v>18</v>
      </c>
      <c r="D194" s="425" t="str">
        <f>INDEX(MasterOutputs!$C$3:$C$63,MATCH(C194,MasterOutputs!$B$3:$B$63,0))</f>
        <v>N/A</v>
      </c>
      <c r="E194" s="367"/>
      <c r="F194" s="367"/>
      <c r="G194" s="143">
        <f t="shared" si="64"/>
        <v>0</v>
      </c>
      <c r="H194" s="367"/>
      <c r="I194" s="367"/>
      <c r="J194" s="143">
        <f t="shared" si="65"/>
        <v>0</v>
      </c>
      <c r="K194" s="367"/>
      <c r="L194" s="367"/>
      <c r="M194" s="143">
        <f t="shared" si="66"/>
        <v>0</v>
      </c>
      <c r="N194" s="367"/>
      <c r="O194" s="367"/>
      <c r="P194" s="143">
        <f t="shared" si="67"/>
        <v>0</v>
      </c>
      <c r="Q194" s="367"/>
      <c r="R194" s="367"/>
      <c r="S194" s="143">
        <f t="shared" si="68"/>
        <v>0</v>
      </c>
      <c r="T194" s="367"/>
      <c r="U194" s="367"/>
      <c r="V194" s="143">
        <f t="shared" si="69"/>
        <v>0</v>
      </c>
      <c r="W194" s="368"/>
      <c r="X194" s="369">
        <f t="shared" si="70"/>
        <v>0</v>
      </c>
      <c r="Y194" s="370"/>
      <c r="Z194" s="201">
        <f>INDEX(MasterOutputs!$I$3:$I$63,MATCH('5 - Project Outputs'!C194,MasterOutputs!$B$3:$B$63,0))</f>
        <v>0</v>
      </c>
    </row>
    <row r="195" spans="1:26" ht="16.5" customHeight="1" outlineLevel="1" thickBot="1" x14ac:dyDescent="0.4">
      <c r="C195" s="504" t="s">
        <v>233</v>
      </c>
      <c r="D195" s="505"/>
      <c r="E195" s="505"/>
      <c r="F195" s="505"/>
      <c r="G195" s="505"/>
      <c r="H195" s="505"/>
      <c r="I195" s="505"/>
      <c r="J195" s="505"/>
      <c r="K195" s="505"/>
      <c r="L195" s="505"/>
      <c r="M195" s="505"/>
      <c r="N195" s="505"/>
      <c r="O195" s="505"/>
      <c r="P195" s="505"/>
      <c r="Q195" s="505"/>
      <c r="R195" s="505"/>
      <c r="S195" s="505"/>
      <c r="T195" s="505"/>
      <c r="U195" s="505"/>
      <c r="V195" s="505"/>
      <c r="W195" s="505"/>
      <c r="X195" s="505"/>
      <c r="Y195" s="506"/>
    </row>
    <row r="196" spans="1:26" outlineLevel="1" x14ac:dyDescent="0.35">
      <c r="B196" s="1">
        <f t="shared" ref="B196:B205" si="71">IF(AND($D$14="You do not need to provide output data for this reporting period",X196=0),0,IF(C196="",IF((X196=0),0,1),COUNTBLANK(E196:W196)))</f>
        <v>0</v>
      </c>
      <c r="C196" s="371"/>
      <c r="D196" s="364"/>
      <c r="E196" s="365"/>
      <c r="F196" s="365"/>
      <c r="G196" s="359">
        <f t="shared" ref="G196:G201" si="72">SUM(E196:F196)</f>
        <v>0</v>
      </c>
      <c r="H196" s="365"/>
      <c r="I196" s="365"/>
      <c r="J196" s="359">
        <f t="shared" ref="J196:J201" si="73">SUM(H196:I196)</f>
        <v>0</v>
      </c>
      <c r="K196" s="365"/>
      <c r="L196" s="365"/>
      <c r="M196" s="359">
        <f t="shared" ref="M196:M201" si="74">SUM(K196:L196)</f>
        <v>0</v>
      </c>
      <c r="N196" s="365"/>
      <c r="O196" s="365"/>
      <c r="P196" s="359">
        <f t="shared" ref="P196:P201" si="75">SUM(N196:O196)</f>
        <v>0</v>
      </c>
      <c r="Q196" s="365"/>
      <c r="R196" s="365"/>
      <c r="S196" s="359">
        <f t="shared" ref="S196:S201" si="76">SUM(Q196:R196)</f>
        <v>0</v>
      </c>
      <c r="T196" s="365"/>
      <c r="U196" s="365"/>
      <c r="V196" s="359">
        <f t="shared" ref="V196:V201" si="77">SUM(T196:U196)</f>
        <v>0</v>
      </c>
      <c r="W196" s="366"/>
      <c r="X196" s="353">
        <f>SUM(P196+S196+M196+J196+G196+V196+W196)</f>
        <v>0</v>
      </c>
      <c r="Y196" s="360" t="s">
        <v>228</v>
      </c>
    </row>
    <row r="197" spans="1:26" outlineLevel="1" x14ac:dyDescent="0.35">
      <c r="B197" s="1">
        <f t="shared" si="71"/>
        <v>0</v>
      </c>
      <c r="C197" s="73"/>
      <c r="D197" s="286"/>
      <c r="E197" s="282"/>
      <c r="F197" s="282"/>
      <c r="G197" s="69">
        <f t="shared" si="72"/>
        <v>0</v>
      </c>
      <c r="H197" s="282"/>
      <c r="I197" s="282"/>
      <c r="J197" s="69">
        <f t="shared" si="73"/>
        <v>0</v>
      </c>
      <c r="K197" s="282"/>
      <c r="L197" s="282"/>
      <c r="M197" s="69">
        <f t="shared" si="74"/>
        <v>0</v>
      </c>
      <c r="N197" s="282"/>
      <c r="O197" s="282"/>
      <c r="P197" s="69">
        <f t="shared" si="75"/>
        <v>0</v>
      </c>
      <c r="Q197" s="282"/>
      <c r="R197" s="282"/>
      <c r="S197" s="69">
        <f t="shared" si="76"/>
        <v>0</v>
      </c>
      <c r="T197" s="282"/>
      <c r="U197" s="282"/>
      <c r="V197" s="69">
        <f t="shared" si="77"/>
        <v>0</v>
      </c>
      <c r="W197" s="350"/>
      <c r="X197" s="352">
        <f>SUM(P197+S197+M197+J197+G197+V197+W197)</f>
        <v>0</v>
      </c>
      <c r="Y197" s="355" t="s">
        <v>228</v>
      </c>
    </row>
    <row r="198" spans="1:26" outlineLevel="1" x14ac:dyDescent="0.35">
      <c r="B198" s="1">
        <f t="shared" si="71"/>
        <v>0</v>
      </c>
      <c r="C198" s="73"/>
      <c r="D198" s="286"/>
      <c r="E198" s="282"/>
      <c r="F198" s="282"/>
      <c r="G198" s="69">
        <f t="shared" si="72"/>
        <v>0</v>
      </c>
      <c r="H198" s="282"/>
      <c r="I198" s="282"/>
      <c r="J198" s="69">
        <f t="shared" si="73"/>
        <v>0</v>
      </c>
      <c r="K198" s="282"/>
      <c r="L198" s="282"/>
      <c r="M198" s="69">
        <f t="shared" si="74"/>
        <v>0</v>
      </c>
      <c r="N198" s="282"/>
      <c r="O198" s="282"/>
      <c r="P198" s="69">
        <f t="shared" si="75"/>
        <v>0</v>
      </c>
      <c r="Q198" s="282"/>
      <c r="R198" s="282"/>
      <c r="S198" s="69">
        <f t="shared" si="76"/>
        <v>0</v>
      </c>
      <c r="T198" s="282"/>
      <c r="U198" s="282"/>
      <c r="V198" s="69">
        <f t="shared" si="77"/>
        <v>0</v>
      </c>
      <c r="W198" s="350"/>
      <c r="X198" s="352">
        <f t="shared" ref="X198:X205" si="78">SUM(P198+S198+M198+J198+G198+V198+W198)</f>
        <v>0</v>
      </c>
      <c r="Y198" s="355" t="s">
        <v>228</v>
      </c>
    </row>
    <row r="199" spans="1:26" outlineLevel="1" x14ac:dyDescent="0.35">
      <c r="B199" s="1">
        <f t="shared" si="71"/>
        <v>0</v>
      </c>
      <c r="C199" s="73"/>
      <c r="D199" s="286"/>
      <c r="E199" s="282"/>
      <c r="F199" s="282"/>
      <c r="G199" s="69">
        <f t="shared" si="72"/>
        <v>0</v>
      </c>
      <c r="H199" s="282"/>
      <c r="I199" s="282"/>
      <c r="J199" s="69">
        <f t="shared" si="73"/>
        <v>0</v>
      </c>
      <c r="K199" s="282"/>
      <c r="L199" s="282"/>
      <c r="M199" s="69">
        <f t="shared" si="74"/>
        <v>0</v>
      </c>
      <c r="N199" s="282"/>
      <c r="O199" s="282"/>
      <c r="P199" s="69">
        <f t="shared" si="75"/>
        <v>0</v>
      </c>
      <c r="Q199" s="282"/>
      <c r="R199" s="282"/>
      <c r="S199" s="69">
        <f t="shared" si="76"/>
        <v>0</v>
      </c>
      <c r="T199" s="282"/>
      <c r="U199" s="282"/>
      <c r="V199" s="69">
        <f t="shared" si="77"/>
        <v>0</v>
      </c>
      <c r="W199" s="350"/>
      <c r="X199" s="352">
        <f t="shared" si="78"/>
        <v>0</v>
      </c>
      <c r="Y199" s="355" t="s">
        <v>228</v>
      </c>
    </row>
    <row r="200" spans="1:26" outlineLevel="1" x14ac:dyDescent="0.35">
      <c r="B200" s="1">
        <f t="shared" si="71"/>
        <v>0</v>
      </c>
      <c r="C200" s="73"/>
      <c r="D200" s="286"/>
      <c r="E200" s="282"/>
      <c r="F200" s="282"/>
      <c r="G200" s="69">
        <f t="shared" si="72"/>
        <v>0</v>
      </c>
      <c r="H200" s="282"/>
      <c r="I200" s="282"/>
      <c r="J200" s="69">
        <f t="shared" si="73"/>
        <v>0</v>
      </c>
      <c r="K200" s="282"/>
      <c r="L200" s="282"/>
      <c r="M200" s="69">
        <f t="shared" si="74"/>
        <v>0</v>
      </c>
      <c r="N200" s="282"/>
      <c r="O200" s="282"/>
      <c r="P200" s="69">
        <f t="shared" si="75"/>
        <v>0</v>
      </c>
      <c r="Q200" s="282"/>
      <c r="R200" s="282"/>
      <c r="S200" s="69">
        <f t="shared" si="76"/>
        <v>0</v>
      </c>
      <c r="T200" s="282"/>
      <c r="U200" s="282"/>
      <c r="V200" s="69">
        <f t="shared" si="77"/>
        <v>0</v>
      </c>
      <c r="W200" s="350"/>
      <c r="X200" s="352">
        <f t="shared" si="78"/>
        <v>0</v>
      </c>
      <c r="Y200" s="355" t="s">
        <v>228</v>
      </c>
    </row>
    <row r="201" spans="1:26" outlineLevel="1" x14ac:dyDescent="0.35">
      <c r="B201" s="1">
        <f t="shared" si="71"/>
        <v>0</v>
      </c>
      <c r="C201" s="73"/>
      <c r="D201" s="286"/>
      <c r="E201" s="282"/>
      <c r="F201" s="282"/>
      <c r="G201" s="69">
        <f t="shared" si="72"/>
        <v>0</v>
      </c>
      <c r="H201" s="282"/>
      <c r="I201" s="282"/>
      <c r="J201" s="69">
        <f t="shared" si="73"/>
        <v>0</v>
      </c>
      <c r="K201" s="282"/>
      <c r="L201" s="282"/>
      <c r="M201" s="69">
        <f t="shared" si="74"/>
        <v>0</v>
      </c>
      <c r="N201" s="282"/>
      <c r="O201" s="282"/>
      <c r="P201" s="69">
        <f t="shared" si="75"/>
        <v>0</v>
      </c>
      <c r="Q201" s="282"/>
      <c r="R201" s="282"/>
      <c r="S201" s="69">
        <f t="shared" si="76"/>
        <v>0</v>
      </c>
      <c r="T201" s="282"/>
      <c r="U201" s="282"/>
      <c r="V201" s="69">
        <f t="shared" si="77"/>
        <v>0</v>
      </c>
      <c r="W201" s="350"/>
      <c r="X201" s="352">
        <f t="shared" si="78"/>
        <v>0</v>
      </c>
      <c r="Y201" s="355" t="s">
        <v>228</v>
      </c>
    </row>
    <row r="202" spans="1:26" outlineLevel="1" x14ac:dyDescent="0.35">
      <c r="B202" s="1">
        <f t="shared" si="71"/>
        <v>0</v>
      </c>
      <c r="C202" s="73"/>
      <c r="D202" s="286"/>
      <c r="E202" s="282"/>
      <c r="F202" s="282"/>
      <c r="G202" s="69">
        <f>SUM(E202:F202)</f>
        <v>0</v>
      </c>
      <c r="H202" s="282"/>
      <c r="I202" s="282"/>
      <c r="J202" s="69">
        <f>SUM(H202:I202)</f>
        <v>0</v>
      </c>
      <c r="K202" s="282"/>
      <c r="L202" s="282"/>
      <c r="M202" s="69">
        <f>SUM(K202:L202)</f>
        <v>0</v>
      </c>
      <c r="N202" s="282"/>
      <c r="O202" s="282"/>
      <c r="P202" s="69">
        <f>SUM(N202:O202)</f>
        <v>0</v>
      </c>
      <c r="Q202" s="282"/>
      <c r="R202" s="282"/>
      <c r="S202" s="69">
        <f>SUM(Q202:R202)</f>
        <v>0</v>
      </c>
      <c r="T202" s="282"/>
      <c r="U202" s="282"/>
      <c r="V202" s="69">
        <f>SUM(T202:U202)</f>
        <v>0</v>
      </c>
      <c r="W202" s="350"/>
      <c r="X202" s="352">
        <f t="shared" si="78"/>
        <v>0</v>
      </c>
      <c r="Y202" s="355" t="s">
        <v>228</v>
      </c>
    </row>
    <row r="203" spans="1:26" outlineLevel="1" x14ac:dyDescent="0.35">
      <c r="B203" s="1">
        <f t="shared" si="71"/>
        <v>0</v>
      </c>
      <c r="C203" s="73"/>
      <c r="D203" s="286"/>
      <c r="E203" s="282"/>
      <c r="F203" s="282"/>
      <c r="G203" s="69">
        <f>SUM(E203:F203)</f>
        <v>0</v>
      </c>
      <c r="H203" s="282"/>
      <c r="I203" s="282"/>
      <c r="J203" s="69">
        <f>SUM(H203:I203)</f>
        <v>0</v>
      </c>
      <c r="K203" s="282"/>
      <c r="L203" s="282"/>
      <c r="M203" s="69">
        <f>SUM(K203:L203)</f>
        <v>0</v>
      </c>
      <c r="N203" s="282"/>
      <c r="O203" s="282"/>
      <c r="P203" s="69">
        <f>SUM(N203:O203)</f>
        <v>0</v>
      </c>
      <c r="Q203" s="282"/>
      <c r="R203" s="282"/>
      <c r="S203" s="69">
        <f>SUM(Q203:R203)</f>
        <v>0</v>
      </c>
      <c r="T203" s="282"/>
      <c r="U203" s="282"/>
      <c r="V203" s="69">
        <f>SUM(T203:U203)</f>
        <v>0</v>
      </c>
      <c r="W203" s="350"/>
      <c r="X203" s="352">
        <f t="shared" si="78"/>
        <v>0</v>
      </c>
      <c r="Y203" s="355" t="s">
        <v>228</v>
      </c>
    </row>
    <row r="204" spans="1:26" outlineLevel="1" x14ac:dyDescent="0.35">
      <c r="B204" s="1">
        <f t="shared" si="71"/>
        <v>0</v>
      </c>
      <c r="C204" s="73"/>
      <c r="D204" s="286"/>
      <c r="E204" s="282"/>
      <c r="F204" s="282"/>
      <c r="G204" s="69">
        <f>SUM(E204:F204)</f>
        <v>0</v>
      </c>
      <c r="H204" s="282"/>
      <c r="I204" s="282"/>
      <c r="J204" s="69">
        <f>SUM(H204:I204)</f>
        <v>0</v>
      </c>
      <c r="K204" s="282"/>
      <c r="L204" s="282"/>
      <c r="M204" s="69">
        <f>SUM(K204:L204)</f>
        <v>0</v>
      </c>
      <c r="N204" s="282"/>
      <c r="O204" s="282"/>
      <c r="P204" s="69">
        <f>SUM(N204:O204)</f>
        <v>0</v>
      </c>
      <c r="Q204" s="282"/>
      <c r="R204" s="282"/>
      <c r="S204" s="69">
        <f>SUM(Q204:R204)</f>
        <v>0</v>
      </c>
      <c r="T204" s="282"/>
      <c r="U204" s="282"/>
      <c r="V204" s="69">
        <f>SUM(T204:U204)</f>
        <v>0</v>
      </c>
      <c r="W204" s="350"/>
      <c r="X204" s="352">
        <f t="shared" si="78"/>
        <v>0</v>
      </c>
      <c r="Y204" s="355" t="s">
        <v>228</v>
      </c>
    </row>
    <row r="205" spans="1:26" ht="15" outlineLevel="1" thickBot="1" x14ac:dyDescent="0.4">
      <c r="B205" s="1">
        <f t="shared" si="71"/>
        <v>0</v>
      </c>
      <c r="C205" s="74"/>
      <c r="D205" s="287"/>
      <c r="E205" s="283"/>
      <c r="F205" s="283"/>
      <c r="G205" s="71">
        <f>SUM(E205:F205)</f>
        <v>0</v>
      </c>
      <c r="H205" s="283"/>
      <c r="I205" s="283"/>
      <c r="J205" s="71">
        <f>SUM(H205:I205)</f>
        <v>0</v>
      </c>
      <c r="K205" s="283"/>
      <c r="L205" s="283"/>
      <c r="M205" s="71">
        <f>SUM(K205:L205)</f>
        <v>0</v>
      </c>
      <c r="N205" s="283"/>
      <c r="O205" s="283"/>
      <c r="P205" s="71">
        <f>SUM(N205:O205)</f>
        <v>0</v>
      </c>
      <c r="Q205" s="283"/>
      <c r="R205" s="283"/>
      <c r="S205" s="71">
        <f>SUM(Q205:R205)</f>
        <v>0</v>
      </c>
      <c r="T205" s="283"/>
      <c r="U205" s="283"/>
      <c r="V205" s="71">
        <f>SUM(T205:U205)</f>
        <v>0</v>
      </c>
      <c r="W205" s="351"/>
      <c r="X205" s="354">
        <f t="shared" si="78"/>
        <v>0</v>
      </c>
      <c r="Y205" s="356" t="s">
        <v>228</v>
      </c>
    </row>
    <row r="206" spans="1:26" ht="15" thickBot="1" x14ac:dyDescent="0.4">
      <c r="C206" s="285"/>
      <c r="D206" s="284"/>
      <c r="E206" s="3"/>
      <c r="F206" s="3"/>
      <c r="G206" s="3"/>
      <c r="H206" s="3"/>
      <c r="I206" s="3"/>
      <c r="J206" s="3"/>
      <c r="K206" s="3"/>
      <c r="L206" s="3"/>
      <c r="M206" s="3"/>
      <c r="N206" s="3"/>
      <c r="O206" s="3"/>
      <c r="P206" s="3"/>
      <c r="Q206" s="3"/>
      <c r="R206" s="3"/>
      <c r="S206" s="3"/>
      <c r="T206" s="3"/>
      <c r="U206" s="3"/>
      <c r="V206" s="3"/>
      <c r="W206" s="3"/>
      <c r="X206" s="3"/>
    </row>
    <row r="207" spans="1:26" ht="104.5" thickBot="1" x14ac:dyDescent="0.4">
      <c r="A207" s="46" t="s">
        <v>187</v>
      </c>
      <c r="B207" s="60">
        <f>IF('2 - Project Admin'!E32="",0,IF(SUM(B214:B243)&gt;0,1,0))</f>
        <v>0</v>
      </c>
      <c r="C207" s="762" t="str">
        <f>IF(OR('2 - Project Admin'!E32="", '2 - Project Admin'!E32="n/a"),"Project 6: Not Applicable", CONCATENATE("Project 6: ", '2 - Project Admin'!E32))</f>
        <v>Project 6: Not Applicable</v>
      </c>
      <c r="D207" s="763"/>
      <c r="E207" s="763"/>
      <c r="F207" s="763"/>
      <c r="G207" s="763"/>
      <c r="H207" s="763"/>
      <c r="I207" s="763"/>
      <c r="J207" s="763"/>
      <c r="K207" s="763"/>
      <c r="L207" s="763"/>
      <c r="M207" s="763"/>
      <c r="N207" s="763"/>
      <c r="O207" s="763"/>
      <c r="P207" s="763"/>
      <c r="Q207" s="763"/>
      <c r="R207" s="763"/>
      <c r="S207" s="763"/>
      <c r="T207" s="763"/>
      <c r="U207" s="763"/>
      <c r="V207" s="763"/>
      <c r="W207" s="763"/>
      <c r="X207" s="763"/>
      <c r="Y207" s="764"/>
    </row>
    <row r="208" spans="1:26" ht="15" thickBot="1" x14ac:dyDescent="0.4">
      <c r="C208" s="144"/>
      <c r="D208" s="145"/>
      <c r="E208" s="146"/>
      <c r="F208" s="146"/>
      <c r="G208" s="146"/>
      <c r="H208" s="146"/>
      <c r="I208" s="146"/>
      <c r="J208" s="146"/>
      <c r="K208" s="146"/>
    </row>
    <row r="209" spans="2:26" ht="15.75" customHeight="1" outlineLevel="1" x14ac:dyDescent="0.35">
      <c r="C209" s="775" t="s">
        <v>215</v>
      </c>
      <c r="D209" s="775" t="s">
        <v>216</v>
      </c>
      <c r="E209" s="765" t="s">
        <v>217</v>
      </c>
      <c r="F209" s="766"/>
      <c r="G209" s="767"/>
      <c r="H209" s="765" t="s">
        <v>218</v>
      </c>
      <c r="I209" s="766"/>
      <c r="J209" s="767"/>
      <c r="K209" s="765" t="s">
        <v>219</v>
      </c>
      <c r="L209" s="766"/>
      <c r="M209" s="767"/>
      <c r="N209" s="765" t="s">
        <v>220</v>
      </c>
      <c r="O209" s="766"/>
      <c r="P209" s="767"/>
      <c r="Q209" s="765" t="s">
        <v>221</v>
      </c>
      <c r="R209" s="766"/>
      <c r="S209" s="767"/>
      <c r="T209" s="765" t="s">
        <v>222</v>
      </c>
      <c r="U209" s="766"/>
      <c r="V209" s="767"/>
      <c r="W209" s="621" t="s">
        <v>223</v>
      </c>
      <c r="X209" s="771" t="s">
        <v>163</v>
      </c>
      <c r="Y209" s="778" t="s">
        <v>224</v>
      </c>
    </row>
    <row r="210" spans="2:26" ht="15.75" customHeight="1" outlineLevel="1" thickBot="1" x14ac:dyDescent="0.4">
      <c r="C210" s="776"/>
      <c r="D210" s="776"/>
      <c r="E210" s="768"/>
      <c r="F210" s="769"/>
      <c r="G210" s="770"/>
      <c r="H210" s="768"/>
      <c r="I210" s="769"/>
      <c r="J210" s="770"/>
      <c r="K210" s="768"/>
      <c r="L210" s="769"/>
      <c r="M210" s="770"/>
      <c r="N210" s="768"/>
      <c r="O210" s="769"/>
      <c r="P210" s="770"/>
      <c r="Q210" s="768"/>
      <c r="R210" s="769"/>
      <c r="S210" s="770"/>
      <c r="T210" s="768"/>
      <c r="U210" s="769"/>
      <c r="V210" s="770"/>
      <c r="W210" s="622"/>
      <c r="X210" s="772"/>
      <c r="Y210" s="779"/>
    </row>
    <row r="211" spans="2:26" ht="15" customHeight="1" outlineLevel="1" thickBot="1" x14ac:dyDescent="0.4">
      <c r="C211" s="776"/>
      <c r="D211" s="776"/>
      <c r="E211" s="195" t="s">
        <v>164</v>
      </c>
      <c r="F211" s="196" t="s">
        <v>165</v>
      </c>
      <c r="G211" s="621" t="s">
        <v>207</v>
      </c>
      <c r="H211" s="195" t="s">
        <v>164</v>
      </c>
      <c r="I211" s="196" t="s">
        <v>165</v>
      </c>
      <c r="J211" s="621" t="s">
        <v>207</v>
      </c>
      <c r="K211" s="195" t="s">
        <v>164</v>
      </c>
      <c r="L211" s="196" t="s">
        <v>165</v>
      </c>
      <c r="M211" s="621" t="s">
        <v>207</v>
      </c>
      <c r="N211" s="195" t="s">
        <v>164</v>
      </c>
      <c r="O211" s="196" t="s">
        <v>165</v>
      </c>
      <c r="P211" s="773" t="s">
        <v>207</v>
      </c>
      <c r="Q211" s="195" t="s">
        <v>164</v>
      </c>
      <c r="R211" s="196" t="s">
        <v>165</v>
      </c>
      <c r="S211" s="773" t="s">
        <v>207</v>
      </c>
      <c r="T211" s="195" t="s">
        <v>164</v>
      </c>
      <c r="U211" s="196" t="s">
        <v>165</v>
      </c>
      <c r="V211" s="773" t="s">
        <v>207</v>
      </c>
      <c r="W211" s="773" t="s">
        <v>207</v>
      </c>
      <c r="X211" s="772"/>
      <c r="Y211" s="779"/>
    </row>
    <row r="212" spans="2:26" ht="15" customHeight="1" outlineLevel="1" thickBot="1" x14ac:dyDescent="0.4">
      <c r="C212" s="777"/>
      <c r="D212" s="776"/>
      <c r="E212" s="197" t="s">
        <v>167</v>
      </c>
      <c r="F212" s="197" t="s">
        <v>167</v>
      </c>
      <c r="G212" s="623"/>
      <c r="H212" s="197" t="s">
        <v>167</v>
      </c>
      <c r="I212" s="207" t="str">
        <f>IF(INDEX('Reference Data'!$G$5:$G$18,MATCH('Reference Data'!$C$4,'Reference Data'!$F$5:$F$21,0),1)&gt;=I$18,"Actual","Forecast")</f>
        <v>Actual</v>
      </c>
      <c r="J212" s="623"/>
      <c r="K212" s="207" t="str">
        <f>IF(INDEX('Reference Data'!$G$5:$G$18,MATCH('Reference Data'!$C$4,'Reference Data'!$F$5:$F$21,0),1)&gt;=K$18,"Actual","Forecast")</f>
        <v>Actual</v>
      </c>
      <c r="L212" s="207" t="str">
        <f>IF(INDEX('Reference Data'!$G$5:$G$18,MATCH('Reference Data'!$C$4,'Reference Data'!$F$5:$F$21,0),1)&gt;=L$18,"Actual","Forecast")</f>
        <v>Actual</v>
      </c>
      <c r="M212" s="623"/>
      <c r="N212" s="207" t="str">
        <f>IF(INDEX('Reference Data'!$G$5:$G$18,MATCH('Reference Data'!$C$4,'Reference Data'!$F$5:$F$21,0),1)&gt;=N$18,"Actual","Forecast")</f>
        <v>Actual</v>
      </c>
      <c r="O212" s="207" t="str">
        <f>IF(INDEX('Reference Data'!$G$5:$G$18,MATCH('Reference Data'!$C$4,'Reference Data'!$F$5:$F$21,0),1)&gt;=O$18,"Actual","Forecast")</f>
        <v>Forecast</v>
      </c>
      <c r="P212" s="774"/>
      <c r="Q212" s="207" t="str">
        <f>IF(INDEX('Reference Data'!$G$5:$G$18,MATCH('Reference Data'!$C$4,'Reference Data'!$F$5:$F$21,0),1)&gt;=Q$18,"Actual","Forecast")</f>
        <v>Forecast</v>
      </c>
      <c r="R212" s="207" t="str">
        <f>IF(INDEX('Reference Data'!$G$5:$G$18,MATCH('Reference Data'!$C$4,'Reference Data'!$F$5:$F$21,0),1)&gt;=R$18,"Actual","Forecast")</f>
        <v>Forecast</v>
      </c>
      <c r="S212" s="774"/>
      <c r="T212" s="207" t="str">
        <f>IF(INDEX('Reference Data'!$G$5:$G$18,MATCH('Reference Data'!$C$4,'Reference Data'!$F$5:$F$21,0),1)&gt;=T$18,"Actual","Forecast")</f>
        <v>Forecast</v>
      </c>
      <c r="U212" s="207" t="str">
        <f>IF(INDEX('Reference Data'!$G$5:$G$18,MATCH('Reference Data'!$C$4,'Reference Data'!$F$5:$F$21,0),1)&gt;=U$18,"Actual","Forecast")</f>
        <v>Forecast</v>
      </c>
      <c r="V212" s="774"/>
      <c r="W212" s="774"/>
      <c r="X212" s="772"/>
      <c r="Y212" s="780"/>
    </row>
    <row r="213" spans="2:26" ht="15" customHeight="1" outlineLevel="1" thickBot="1" x14ac:dyDescent="0.4">
      <c r="C213" s="111" t="s">
        <v>225</v>
      </c>
      <c r="D213" s="273"/>
      <c r="E213" s="273"/>
      <c r="F213" s="273"/>
      <c r="G213" s="273"/>
      <c r="H213" s="273"/>
      <c r="I213" s="273"/>
      <c r="J213" s="273"/>
      <c r="K213" s="273"/>
      <c r="L213" s="273"/>
      <c r="M213" s="273"/>
      <c r="N213" s="273"/>
      <c r="O213" s="273"/>
      <c r="P213" s="273"/>
      <c r="Q213" s="273"/>
      <c r="R213" s="273"/>
      <c r="S213" s="273"/>
      <c r="T213" s="273"/>
      <c r="U213" s="273"/>
      <c r="V213" s="273"/>
      <c r="W213" s="273"/>
      <c r="X213" s="273"/>
      <c r="Y213" s="507"/>
    </row>
    <row r="214" spans="2:26" outlineLevel="1" x14ac:dyDescent="0.35">
      <c r="C214" s="151" t="s">
        <v>226</v>
      </c>
      <c r="D214" s="426" t="s">
        <v>227</v>
      </c>
      <c r="E214" s="357"/>
      <c r="F214" s="358"/>
      <c r="G214" s="359">
        <f>SUM(E214:F214)</f>
        <v>0</v>
      </c>
      <c r="H214" s="357"/>
      <c r="I214" s="358"/>
      <c r="J214" s="359">
        <f>SUM(H214:I214)</f>
        <v>0</v>
      </c>
      <c r="K214" s="357"/>
      <c r="L214" s="358"/>
      <c r="M214" s="359">
        <f>SUM(K214:L214)</f>
        <v>0</v>
      </c>
      <c r="N214" s="357"/>
      <c r="O214" s="358"/>
      <c r="P214" s="359">
        <f>SUM(N214:O214)</f>
        <v>0</v>
      </c>
      <c r="Q214" s="357"/>
      <c r="R214" s="358"/>
      <c r="S214" s="359">
        <f>SUM(Q214:R214)</f>
        <v>0</v>
      </c>
      <c r="T214" s="357"/>
      <c r="U214" s="358"/>
      <c r="V214" s="359">
        <f>SUM(T214:U214)</f>
        <v>0</v>
      </c>
      <c r="W214" s="341"/>
      <c r="X214" s="353">
        <f>SUM(P214+S214+M214+J214+G214+V214+W214)</f>
        <v>0</v>
      </c>
      <c r="Y214" s="360" t="s">
        <v>228</v>
      </c>
    </row>
    <row r="215" spans="2:26" ht="28" outlineLevel="1" x14ac:dyDescent="0.35">
      <c r="C215" s="151" t="s">
        <v>229</v>
      </c>
      <c r="D215" s="426" t="s">
        <v>230</v>
      </c>
      <c r="E215" s="67"/>
      <c r="F215" s="68"/>
      <c r="G215" s="69">
        <f>SUM(E215:F215)</f>
        <v>0</v>
      </c>
      <c r="H215" s="67"/>
      <c r="I215" s="68"/>
      <c r="J215" s="69">
        <f>SUM(H215:I215)</f>
        <v>0</v>
      </c>
      <c r="K215" s="67"/>
      <c r="L215" s="68"/>
      <c r="M215" s="69">
        <f>SUM(K215:L215)</f>
        <v>0</v>
      </c>
      <c r="N215" s="67"/>
      <c r="O215" s="68"/>
      <c r="P215" s="69">
        <f>SUM(N215:O215)</f>
        <v>0</v>
      </c>
      <c r="Q215" s="67"/>
      <c r="R215" s="68"/>
      <c r="S215" s="69">
        <f>SUM(Q215:R215)</f>
        <v>0</v>
      </c>
      <c r="T215" s="67"/>
      <c r="U215" s="68"/>
      <c r="V215" s="69">
        <f>SUM(T215:U215)</f>
        <v>0</v>
      </c>
      <c r="W215" s="335"/>
      <c r="X215" s="352">
        <f>SUM(P215+S215+M215+J215+G215+V215+W215)</f>
        <v>0</v>
      </c>
      <c r="Y215" s="355" t="s">
        <v>228</v>
      </c>
    </row>
    <row r="216" spans="2:26" ht="28.5" outlineLevel="1" thickBot="1" x14ac:dyDescent="0.4">
      <c r="C216" s="361" t="s">
        <v>231</v>
      </c>
      <c r="D216" s="427" t="s">
        <v>230</v>
      </c>
      <c r="E216" s="107"/>
      <c r="F216" s="108"/>
      <c r="G216" s="143">
        <f>SUM(E216:F216)</f>
        <v>0</v>
      </c>
      <c r="H216" s="107"/>
      <c r="I216" s="108"/>
      <c r="J216" s="143">
        <f>SUM(H216:I216)</f>
        <v>0</v>
      </c>
      <c r="K216" s="107"/>
      <c r="L216" s="108"/>
      <c r="M216" s="143">
        <f>SUM(K216:L216)</f>
        <v>0</v>
      </c>
      <c r="N216" s="107"/>
      <c r="O216" s="108"/>
      <c r="P216" s="143">
        <f>SUM(N216:O216)</f>
        <v>0</v>
      </c>
      <c r="Q216" s="107"/>
      <c r="R216" s="108"/>
      <c r="S216" s="143">
        <f>SUM(Q216:R216)</f>
        <v>0</v>
      </c>
      <c r="T216" s="107"/>
      <c r="U216" s="108"/>
      <c r="V216" s="143">
        <f>SUM(T216:U216)</f>
        <v>0</v>
      </c>
      <c r="W216" s="349"/>
      <c r="X216" s="362">
        <f>SUM(P216+S216+M216+J216+G216+V216+W216)</f>
        <v>0</v>
      </c>
      <c r="Y216" s="363" t="s">
        <v>228</v>
      </c>
    </row>
    <row r="217" spans="2:26" ht="15" customHeight="1" outlineLevel="1" thickBot="1" x14ac:dyDescent="0.4">
      <c r="C217" s="503" t="s">
        <v>232</v>
      </c>
      <c r="D217" s="501"/>
      <c r="E217" s="501"/>
      <c r="F217" s="501"/>
      <c r="G217" s="501"/>
      <c r="H217" s="501"/>
      <c r="I217" s="501"/>
      <c r="J217" s="501"/>
      <c r="K217" s="501"/>
      <c r="L217" s="501"/>
      <c r="M217" s="501"/>
      <c r="N217" s="501"/>
      <c r="O217" s="501"/>
      <c r="P217" s="501"/>
      <c r="Q217" s="501"/>
      <c r="R217" s="501"/>
      <c r="S217" s="501"/>
      <c r="T217" s="501"/>
      <c r="U217" s="501"/>
      <c r="V217" s="501"/>
      <c r="W217" s="501"/>
      <c r="X217" s="501"/>
      <c r="Y217" s="502"/>
    </row>
    <row r="218" spans="2:26" outlineLevel="1" x14ac:dyDescent="0.35">
      <c r="B218" s="1">
        <f t="shared" ref="B218:B232" si="79">IF(AND($D$14="You do not need to provide output data for this reporting period",X218=0),0,IF(C218="&lt; Select &gt;",IF((X218=0),0,1),COUNTBLANK(G218)+COUNTBLANK(J218)+COUNTBLANK(M218)+COUNTBLANK(P218)+COUNTBLANK(S218)+COUNTBLANK(V218)+COUNTBLANK(W218)))</f>
        <v>0</v>
      </c>
      <c r="C218" s="357" t="s">
        <v>18</v>
      </c>
      <c r="D218" s="423" t="str">
        <f>INDEX(MasterOutputs!$C$3:$C$63,MATCH(C218,MasterOutputs!$B$3:$B$63,0))</f>
        <v>N/A</v>
      </c>
      <c r="E218" s="365"/>
      <c r="F218" s="365"/>
      <c r="G218" s="359">
        <f>SUM(E218:F218)</f>
        <v>0</v>
      </c>
      <c r="H218" s="365"/>
      <c r="I218" s="365"/>
      <c r="J218" s="359">
        <f>SUM(H218:I218)</f>
        <v>0</v>
      </c>
      <c r="K218" s="365"/>
      <c r="L218" s="365"/>
      <c r="M218" s="359">
        <f>SUM(K218:L218)</f>
        <v>0</v>
      </c>
      <c r="N218" s="365"/>
      <c r="O218" s="365"/>
      <c r="P218" s="359">
        <f>SUM(N218:O218)</f>
        <v>0</v>
      </c>
      <c r="Q218" s="365"/>
      <c r="R218" s="365"/>
      <c r="S218" s="359">
        <f>SUM(Q218:R218)</f>
        <v>0</v>
      </c>
      <c r="T218" s="365"/>
      <c r="U218" s="365"/>
      <c r="V218" s="359">
        <f>SUM(T218:U218)</f>
        <v>0</v>
      </c>
      <c r="W218" s="366"/>
      <c r="X218" s="353">
        <f>SUM(P218+S218+M218+J218+G218+V218+W218)</f>
        <v>0</v>
      </c>
      <c r="Y218" s="342"/>
      <c r="Z218" s="201">
        <f>INDEX(MasterOutputs!$I$3:$I$63,MATCH('5 - Project Outputs'!C218,MasterOutputs!$B$3:$B$63,0))</f>
        <v>0</v>
      </c>
    </row>
    <row r="219" spans="2:26" outlineLevel="1" x14ac:dyDescent="0.35">
      <c r="B219" s="1">
        <f t="shared" si="79"/>
        <v>0</v>
      </c>
      <c r="C219" s="67" t="s">
        <v>18</v>
      </c>
      <c r="D219" s="424" t="str">
        <f>INDEX(MasterOutputs!$C$3:$C$63,MATCH(C219,MasterOutputs!$B$3:$B$63,0))</f>
        <v>N/A</v>
      </c>
      <c r="E219" s="282"/>
      <c r="F219" s="282"/>
      <c r="G219" s="69">
        <f>SUM(E219:F219)</f>
        <v>0</v>
      </c>
      <c r="H219" s="282"/>
      <c r="I219" s="282"/>
      <c r="J219" s="69">
        <f>SUM(H219:I219)</f>
        <v>0</v>
      </c>
      <c r="K219" s="282"/>
      <c r="L219" s="282"/>
      <c r="M219" s="69">
        <f>SUM(K219:L219)</f>
        <v>0</v>
      </c>
      <c r="N219" s="282"/>
      <c r="O219" s="282"/>
      <c r="P219" s="69">
        <f>SUM(N219:O219)</f>
        <v>0</v>
      </c>
      <c r="Q219" s="282"/>
      <c r="R219" s="282"/>
      <c r="S219" s="69">
        <f>SUM(Q219:R219)</f>
        <v>0</v>
      </c>
      <c r="T219" s="282"/>
      <c r="U219" s="282"/>
      <c r="V219" s="69">
        <f>SUM(T219:U219)</f>
        <v>0</v>
      </c>
      <c r="W219" s="350"/>
      <c r="X219" s="352">
        <f>SUM(P219+S219+M219+J219+G219+V219+W219)</f>
        <v>0</v>
      </c>
      <c r="Y219" s="337"/>
      <c r="Z219" s="201">
        <f>INDEX(MasterOutputs!$I$3:$I$63,MATCH('5 - Project Outputs'!C219,MasterOutputs!$B$3:$B$63,0))</f>
        <v>0</v>
      </c>
    </row>
    <row r="220" spans="2:26" outlineLevel="1" x14ac:dyDescent="0.35">
      <c r="B220" s="1">
        <f t="shared" si="79"/>
        <v>0</v>
      </c>
      <c r="C220" s="67" t="s">
        <v>18</v>
      </c>
      <c r="D220" s="424" t="str">
        <f>INDEX(MasterOutputs!$C$3:$C$63,MATCH(C220,MasterOutputs!$B$3:$B$63,0))</f>
        <v>N/A</v>
      </c>
      <c r="E220" s="282"/>
      <c r="F220" s="282"/>
      <c r="G220" s="69">
        <f t="shared" ref="G220:G232" si="80">SUM(E220:F220)</f>
        <v>0</v>
      </c>
      <c r="H220" s="282"/>
      <c r="I220" s="282"/>
      <c r="J220" s="69">
        <f t="shared" ref="J220:J232" si="81">SUM(H220:I220)</f>
        <v>0</v>
      </c>
      <c r="K220" s="282"/>
      <c r="L220" s="282"/>
      <c r="M220" s="69">
        <f t="shared" ref="M220:M232" si="82">SUM(K220:L220)</f>
        <v>0</v>
      </c>
      <c r="N220" s="282"/>
      <c r="O220" s="282"/>
      <c r="P220" s="69">
        <f t="shared" ref="P220:P232" si="83">SUM(N220:O220)</f>
        <v>0</v>
      </c>
      <c r="Q220" s="282"/>
      <c r="R220" s="282"/>
      <c r="S220" s="69">
        <f t="shared" ref="S220:S232" si="84">SUM(Q220:R220)</f>
        <v>0</v>
      </c>
      <c r="T220" s="282"/>
      <c r="U220" s="282"/>
      <c r="V220" s="69">
        <f t="shared" ref="V220:V232" si="85">SUM(T220:U220)</f>
        <v>0</v>
      </c>
      <c r="W220" s="350"/>
      <c r="X220" s="352">
        <f t="shared" ref="X220:X232" si="86">SUM(P220+S220+M220+J220+G220+V220+W220)</f>
        <v>0</v>
      </c>
      <c r="Y220" s="337"/>
      <c r="Z220" s="201">
        <f>INDEX(MasterOutputs!$I$3:$I$63,MATCH('5 - Project Outputs'!C220,MasterOutputs!$B$3:$B$63,0))</f>
        <v>0</v>
      </c>
    </row>
    <row r="221" spans="2:26" outlineLevel="1" x14ac:dyDescent="0.35">
      <c r="B221" s="1">
        <f t="shared" si="79"/>
        <v>0</v>
      </c>
      <c r="C221" s="67" t="s">
        <v>18</v>
      </c>
      <c r="D221" s="424" t="str">
        <f>INDEX(MasterOutputs!$C$3:$C$63,MATCH(C221,MasterOutputs!$B$3:$B$63,0))</f>
        <v>N/A</v>
      </c>
      <c r="E221" s="282"/>
      <c r="F221" s="282"/>
      <c r="G221" s="69">
        <f t="shared" si="80"/>
        <v>0</v>
      </c>
      <c r="H221" s="282"/>
      <c r="I221" s="282"/>
      <c r="J221" s="69">
        <f t="shared" si="81"/>
        <v>0</v>
      </c>
      <c r="K221" s="282"/>
      <c r="L221" s="282"/>
      <c r="M221" s="69">
        <f t="shared" si="82"/>
        <v>0</v>
      </c>
      <c r="N221" s="282"/>
      <c r="O221" s="282"/>
      <c r="P221" s="69">
        <f t="shared" si="83"/>
        <v>0</v>
      </c>
      <c r="Q221" s="282"/>
      <c r="R221" s="282"/>
      <c r="S221" s="69">
        <f t="shared" si="84"/>
        <v>0</v>
      </c>
      <c r="T221" s="282"/>
      <c r="U221" s="282"/>
      <c r="V221" s="69">
        <f t="shared" si="85"/>
        <v>0</v>
      </c>
      <c r="W221" s="350"/>
      <c r="X221" s="352">
        <f t="shared" si="86"/>
        <v>0</v>
      </c>
      <c r="Y221" s="337"/>
      <c r="Z221" s="201">
        <f>INDEX(MasterOutputs!$I$3:$I$63,MATCH('5 - Project Outputs'!C221,MasterOutputs!$B$3:$B$63,0))</f>
        <v>0</v>
      </c>
    </row>
    <row r="222" spans="2:26" outlineLevel="1" x14ac:dyDescent="0.35">
      <c r="B222" s="1">
        <f t="shared" si="79"/>
        <v>0</v>
      </c>
      <c r="C222" s="67" t="s">
        <v>18</v>
      </c>
      <c r="D222" s="424" t="str">
        <f>INDEX(MasterOutputs!$C$3:$C$63,MATCH(C222,MasterOutputs!$B$3:$B$63,0))</f>
        <v>N/A</v>
      </c>
      <c r="E222" s="282"/>
      <c r="F222" s="282"/>
      <c r="G222" s="69">
        <f t="shared" si="80"/>
        <v>0</v>
      </c>
      <c r="H222" s="282"/>
      <c r="I222" s="282"/>
      <c r="J222" s="69">
        <f t="shared" si="81"/>
        <v>0</v>
      </c>
      <c r="K222" s="282"/>
      <c r="L222" s="282"/>
      <c r="M222" s="69">
        <f t="shared" si="82"/>
        <v>0</v>
      </c>
      <c r="N222" s="282"/>
      <c r="O222" s="282"/>
      <c r="P222" s="69">
        <f t="shared" si="83"/>
        <v>0</v>
      </c>
      <c r="Q222" s="282"/>
      <c r="R222" s="282"/>
      <c r="S222" s="69">
        <f t="shared" si="84"/>
        <v>0</v>
      </c>
      <c r="T222" s="282"/>
      <c r="U222" s="282"/>
      <c r="V222" s="69">
        <f t="shared" si="85"/>
        <v>0</v>
      </c>
      <c r="W222" s="350"/>
      <c r="X222" s="352">
        <f t="shared" si="86"/>
        <v>0</v>
      </c>
      <c r="Y222" s="337"/>
      <c r="Z222" s="201">
        <f>INDEX(MasterOutputs!$I$3:$I$63,MATCH('5 - Project Outputs'!C222,MasterOutputs!$B$3:$B$63,0))</f>
        <v>0</v>
      </c>
    </row>
    <row r="223" spans="2:26" outlineLevel="1" x14ac:dyDescent="0.35">
      <c r="B223" s="1">
        <f t="shared" si="79"/>
        <v>0</v>
      </c>
      <c r="C223" s="67" t="s">
        <v>18</v>
      </c>
      <c r="D223" s="424" t="str">
        <f>INDEX(MasterOutputs!$C$3:$C$63,MATCH(C223,MasterOutputs!$B$3:$B$63,0))</f>
        <v>N/A</v>
      </c>
      <c r="E223" s="282"/>
      <c r="F223" s="282"/>
      <c r="G223" s="69">
        <f t="shared" si="80"/>
        <v>0</v>
      </c>
      <c r="H223" s="282"/>
      <c r="I223" s="282"/>
      <c r="J223" s="69">
        <f t="shared" si="81"/>
        <v>0</v>
      </c>
      <c r="K223" s="282"/>
      <c r="L223" s="282"/>
      <c r="M223" s="69">
        <f t="shared" si="82"/>
        <v>0</v>
      </c>
      <c r="N223" s="282"/>
      <c r="O223" s="282"/>
      <c r="P223" s="69">
        <f t="shared" si="83"/>
        <v>0</v>
      </c>
      <c r="Q223" s="282"/>
      <c r="R223" s="282"/>
      <c r="S223" s="69">
        <f t="shared" si="84"/>
        <v>0</v>
      </c>
      <c r="T223" s="282"/>
      <c r="U223" s="282"/>
      <c r="V223" s="69">
        <f t="shared" si="85"/>
        <v>0</v>
      </c>
      <c r="W223" s="350"/>
      <c r="X223" s="352">
        <f t="shared" si="86"/>
        <v>0</v>
      </c>
      <c r="Y223" s="337"/>
      <c r="Z223" s="201">
        <f>INDEX(MasterOutputs!$I$3:$I$63,MATCH('5 - Project Outputs'!C223,MasterOutputs!$B$3:$B$63,0))</f>
        <v>0</v>
      </c>
    </row>
    <row r="224" spans="2:26" outlineLevel="1" x14ac:dyDescent="0.35">
      <c r="B224" s="1">
        <f t="shared" si="79"/>
        <v>0</v>
      </c>
      <c r="C224" s="67" t="s">
        <v>18</v>
      </c>
      <c r="D224" s="424" t="str">
        <f>INDEX(MasterOutputs!$C$3:$C$63,MATCH(C224,MasterOutputs!$B$3:$B$63,0))</f>
        <v>N/A</v>
      </c>
      <c r="E224" s="282"/>
      <c r="F224" s="282"/>
      <c r="G224" s="69">
        <f t="shared" si="80"/>
        <v>0</v>
      </c>
      <c r="H224" s="282"/>
      <c r="I224" s="282"/>
      <c r="J224" s="69">
        <f t="shared" si="81"/>
        <v>0</v>
      </c>
      <c r="K224" s="282"/>
      <c r="L224" s="282"/>
      <c r="M224" s="69">
        <f t="shared" si="82"/>
        <v>0</v>
      </c>
      <c r="N224" s="282"/>
      <c r="O224" s="282"/>
      <c r="P224" s="69">
        <f t="shared" si="83"/>
        <v>0</v>
      </c>
      <c r="Q224" s="282"/>
      <c r="R224" s="282"/>
      <c r="S224" s="69">
        <f t="shared" si="84"/>
        <v>0</v>
      </c>
      <c r="T224" s="282"/>
      <c r="U224" s="282"/>
      <c r="V224" s="69">
        <f t="shared" si="85"/>
        <v>0</v>
      </c>
      <c r="W224" s="350"/>
      <c r="X224" s="352">
        <f t="shared" si="86"/>
        <v>0</v>
      </c>
      <c r="Y224" s="337"/>
      <c r="Z224" s="201">
        <f>INDEX(MasterOutputs!$I$3:$I$63,MATCH('5 - Project Outputs'!C224,MasterOutputs!$B$3:$B$63,0))</f>
        <v>0</v>
      </c>
    </row>
    <row r="225" spans="2:26" outlineLevel="1" x14ac:dyDescent="0.35">
      <c r="B225" s="1">
        <f t="shared" si="79"/>
        <v>0</v>
      </c>
      <c r="C225" s="67" t="s">
        <v>18</v>
      </c>
      <c r="D225" s="424" t="str">
        <f>INDEX(MasterOutputs!$C$3:$C$63,MATCH(C225,MasterOutputs!$B$3:$B$63,0))</f>
        <v>N/A</v>
      </c>
      <c r="E225" s="282"/>
      <c r="F225" s="282"/>
      <c r="G225" s="69">
        <f t="shared" si="80"/>
        <v>0</v>
      </c>
      <c r="H225" s="282"/>
      <c r="I225" s="282"/>
      <c r="J225" s="69">
        <f t="shared" si="81"/>
        <v>0</v>
      </c>
      <c r="K225" s="282"/>
      <c r="L225" s="282"/>
      <c r="M225" s="69">
        <f t="shared" si="82"/>
        <v>0</v>
      </c>
      <c r="N225" s="282"/>
      <c r="O225" s="282"/>
      <c r="P225" s="69">
        <f t="shared" si="83"/>
        <v>0</v>
      </c>
      <c r="Q225" s="282"/>
      <c r="R225" s="282"/>
      <c r="S225" s="69">
        <f t="shared" si="84"/>
        <v>0</v>
      </c>
      <c r="T225" s="282"/>
      <c r="U225" s="282"/>
      <c r="V225" s="69">
        <f t="shared" si="85"/>
        <v>0</v>
      </c>
      <c r="W225" s="350"/>
      <c r="X225" s="352">
        <f t="shared" si="86"/>
        <v>0</v>
      </c>
      <c r="Y225" s="337"/>
      <c r="Z225" s="201">
        <f>INDEX(MasterOutputs!$I$3:$I$63,MATCH('5 - Project Outputs'!C225,MasterOutputs!$B$3:$B$63,0))</f>
        <v>0</v>
      </c>
    </row>
    <row r="226" spans="2:26" outlineLevel="1" x14ac:dyDescent="0.35">
      <c r="B226" s="1">
        <f t="shared" si="79"/>
        <v>0</v>
      </c>
      <c r="C226" s="67" t="s">
        <v>18</v>
      </c>
      <c r="D226" s="424" t="str">
        <f>INDEX(MasterOutputs!$C$3:$C$63,MATCH(C226,MasterOutputs!$B$3:$B$63,0))</f>
        <v>N/A</v>
      </c>
      <c r="E226" s="282"/>
      <c r="F226" s="282"/>
      <c r="G226" s="69">
        <f t="shared" si="80"/>
        <v>0</v>
      </c>
      <c r="H226" s="282"/>
      <c r="I226" s="282"/>
      <c r="J226" s="69">
        <f t="shared" si="81"/>
        <v>0</v>
      </c>
      <c r="K226" s="282"/>
      <c r="L226" s="282"/>
      <c r="M226" s="69">
        <f t="shared" si="82"/>
        <v>0</v>
      </c>
      <c r="N226" s="282"/>
      <c r="O226" s="282"/>
      <c r="P226" s="69">
        <f t="shared" si="83"/>
        <v>0</v>
      </c>
      <c r="Q226" s="282"/>
      <c r="R226" s="282"/>
      <c r="S226" s="69">
        <f t="shared" si="84"/>
        <v>0</v>
      </c>
      <c r="T226" s="282"/>
      <c r="U226" s="282"/>
      <c r="V226" s="69">
        <f t="shared" si="85"/>
        <v>0</v>
      </c>
      <c r="W226" s="350"/>
      <c r="X226" s="352">
        <f t="shared" si="86"/>
        <v>0</v>
      </c>
      <c r="Y226" s="337"/>
      <c r="Z226" s="201">
        <f>INDEX(MasterOutputs!$I$3:$I$63,MATCH('5 - Project Outputs'!C226,MasterOutputs!$B$3:$B$63,0))</f>
        <v>0</v>
      </c>
    </row>
    <row r="227" spans="2:26" outlineLevel="1" x14ac:dyDescent="0.35">
      <c r="B227" s="1">
        <f t="shared" si="79"/>
        <v>0</v>
      </c>
      <c r="C227" s="67" t="s">
        <v>18</v>
      </c>
      <c r="D227" s="424" t="str">
        <f>INDEX(MasterOutputs!$C$3:$C$63,MATCH(C227,MasterOutputs!$B$3:$B$63,0))</f>
        <v>N/A</v>
      </c>
      <c r="E227" s="282"/>
      <c r="F227" s="282"/>
      <c r="G227" s="69">
        <f t="shared" si="80"/>
        <v>0</v>
      </c>
      <c r="H227" s="282"/>
      <c r="I227" s="282"/>
      <c r="J227" s="69">
        <f t="shared" si="81"/>
        <v>0</v>
      </c>
      <c r="K227" s="282"/>
      <c r="L227" s="282"/>
      <c r="M227" s="69">
        <f t="shared" si="82"/>
        <v>0</v>
      </c>
      <c r="N227" s="282"/>
      <c r="O227" s="282"/>
      <c r="P227" s="69">
        <f t="shared" si="83"/>
        <v>0</v>
      </c>
      <c r="Q227" s="282"/>
      <c r="R227" s="282"/>
      <c r="S227" s="69">
        <f t="shared" si="84"/>
        <v>0</v>
      </c>
      <c r="T227" s="282"/>
      <c r="U227" s="282"/>
      <c r="V227" s="69">
        <f t="shared" si="85"/>
        <v>0</v>
      </c>
      <c r="W227" s="350"/>
      <c r="X227" s="352">
        <f t="shared" si="86"/>
        <v>0</v>
      </c>
      <c r="Y227" s="337"/>
      <c r="Z227" s="201">
        <f>INDEX(MasterOutputs!$I$3:$I$63,MATCH('5 - Project Outputs'!C227,MasterOutputs!$B$3:$B$63,0))</f>
        <v>0</v>
      </c>
    </row>
    <row r="228" spans="2:26" outlineLevel="1" x14ac:dyDescent="0.35">
      <c r="B228" s="1">
        <f t="shared" si="79"/>
        <v>0</v>
      </c>
      <c r="C228" s="67" t="s">
        <v>18</v>
      </c>
      <c r="D228" s="424" t="str">
        <f>INDEX(MasterOutputs!$C$3:$C$63,MATCH(C228,MasterOutputs!$B$3:$B$63,0))</f>
        <v>N/A</v>
      </c>
      <c r="E228" s="282"/>
      <c r="F228" s="282"/>
      <c r="G228" s="69">
        <f t="shared" si="80"/>
        <v>0</v>
      </c>
      <c r="H228" s="282"/>
      <c r="I228" s="282"/>
      <c r="J228" s="69">
        <f t="shared" si="81"/>
        <v>0</v>
      </c>
      <c r="K228" s="282"/>
      <c r="L228" s="282"/>
      <c r="M228" s="69">
        <f t="shared" si="82"/>
        <v>0</v>
      </c>
      <c r="N228" s="282"/>
      <c r="O228" s="282"/>
      <c r="P228" s="69">
        <f t="shared" si="83"/>
        <v>0</v>
      </c>
      <c r="Q228" s="282"/>
      <c r="R228" s="282"/>
      <c r="S228" s="69">
        <f t="shared" si="84"/>
        <v>0</v>
      </c>
      <c r="T228" s="282"/>
      <c r="U228" s="282"/>
      <c r="V228" s="69">
        <f t="shared" si="85"/>
        <v>0</v>
      </c>
      <c r="W228" s="350"/>
      <c r="X228" s="352">
        <f t="shared" si="86"/>
        <v>0</v>
      </c>
      <c r="Y228" s="337"/>
      <c r="Z228" s="201">
        <f>INDEX(MasterOutputs!$I$3:$I$63,MATCH('5 - Project Outputs'!C228,MasterOutputs!$B$3:$B$63,0))</f>
        <v>0</v>
      </c>
    </row>
    <row r="229" spans="2:26" outlineLevel="1" x14ac:dyDescent="0.35">
      <c r="B229" s="1">
        <f t="shared" si="79"/>
        <v>0</v>
      </c>
      <c r="C229" s="67" t="s">
        <v>18</v>
      </c>
      <c r="D229" s="424" t="str">
        <f>INDEX(MasterOutputs!$C$3:$C$63,MATCH(C229,MasterOutputs!$B$3:$B$63,0))</f>
        <v>N/A</v>
      </c>
      <c r="E229" s="282"/>
      <c r="F229" s="282"/>
      <c r="G229" s="69">
        <f t="shared" si="80"/>
        <v>0</v>
      </c>
      <c r="H229" s="282"/>
      <c r="I229" s="282"/>
      <c r="J229" s="69">
        <f t="shared" si="81"/>
        <v>0</v>
      </c>
      <c r="K229" s="282"/>
      <c r="L229" s="282"/>
      <c r="M229" s="69">
        <f t="shared" si="82"/>
        <v>0</v>
      </c>
      <c r="N229" s="282"/>
      <c r="O229" s="282"/>
      <c r="P229" s="69">
        <f t="shared" si="83"/>
        <v>0</v>
      </c>
      <c r="Q229" s="282"/>
      <c r="R229" s="282"/>
      <c r="S229" s="69">
        <f t="shared" si="84"/>
        <v>0</v>
      </c>
      <c r="T229" s="282"/>
      <c r="U229" s="282"/>
      <c r="V229" s="69">
        <f t="shared" si="85"/>
        <v>0</v>
      </c>
      <c r="W229" s="350"/>
      <c r="X229" s="352">
        <f t="shared" si="86"/>
        <v>0</v>
      </c>
      <c r="Y229" s="337"/>
      <c r="Z229" s="201">
        <f>INDEX(MasterOutputs!$I$3:$I$63,MATCH('5 - Project Outputs'!C229,MasterOutputs!$B$3:$B$63,0))</f>
        <v>0</v>
      </c>
    </row>
    <row r="230" spans="2:26" outlineLevel="1" x14ac:dyDescent="0.35">
      <c r="B230" s="1">
        <f t="shared" si="79"/>
        <v>0</v>
      </c>
      <c r="C230" s="67" t="s">
        <v>18</v>
      </c>
      <c r="D230" s="424" t="str">
        <f>INDEX(MasterOutputs!$C$3:$C$63,MATCH(C230,MasterOutputs!$B$3:$B$63,0))</f>
        <v>N/A</v>
      </c>
      <c r="E230" s="282"/>
      <c r="F230" s="282"/>
      <c r="G230" s="69">
        <f t="shared" si="80"/>
        <v>0</v>
      </c>
      <c r="H230" s="282"/>
      <c r="I230" s="282"/>
      <c r="J230" s="69">
        <f t="shared" si="81"/>
        <v>0</v>
      </c>
      <c r="K230" s="282"/>
      <c r="L230" s="282"/>
      <c r="M230" s="69">
        <f t="shared" si="82"/>
        <v>0</v>
      </c>
      <c r="N230" s="282"/>
      <c r="O230" s="282"/>
      <c r="P230" s="69">
        <f t="shared" si="83"/>
        <v>0</v>
      </c>
      <c r="Q230" s="282"/>
      <c r="R230" s="282"/>
      <c r="S230" s="69">
        <f t="shared" si="84"/>
        <v>0</v>
      </c>
      <c r="T230" s="282"/>
      <c r="U230" s="282"/>
      <c r="V230" s="69">
        <f t="shared" si="85"/>
        <v>0</v>
      </c>
      <c r="W230" s="350"/>
      <c r="X230" s="352">
        <f t="shared" si="86"/>
        <v>0</v>
      </c>
      <c r="Y230" s="337"/>
      <c r="Z230" s="201">
        <f>INDEX(MasterOutputs!$I$3:$I$63,MATCH('5 - Project Outputs'!C230,MasterOutputs!$B$3:$B$63,0))</f>
        <v>0</v>
      </c>
    </row>
    <row r="231" spans="2:26" outlineLevel="1" x14ac:dyDescent="0.35">
      <c r="B231" s="1">
        <f t="shared" si="79"/>
        <v>0</v>
      </c>
      <c r="C231" s="67" t="s">
        <v>18</v>
      </c>
      <c r="D231" s="424" t="str">
        <f>INDEX(MasterOutputs!$C$3:$C$63,MATCH(C231,MasterOutputs!$B$3:$B$63,0))</f>
        <v>N/A</v>
      </c>
      <c r="E231" s="282"/>
      <c r="F231" s="282"/>
      <c r="G231" s="69">
        <f t="shared" si="80"/>
        <v>0</v>
      </c>
      <c r="H231" s="282"/>
      <c r="I231" s="282"/>
      <c r="J231" s="69">
        <f t="shared" si="81"/>
        <v>0</v>
      </c>
      <c r="K231" s="282"/>
      <c r="L231" s="282"/>
      <c r="M231" s="69">
        <f t="shared" si="82"/>
        <v>0</v>
      </c>
      <c r="N231" s="282"/>
      <c r="O231" s="282"/>
      <c r="P231" s="69">
        <f t="shared" si="83"/>
        <v>0</v>
      </c>
      <c r="Q231" s="282"/>
      <c r="R231" s="282"/>
      <c r="S231" s="69">
        <f t="shared" si="84"/>
        <v>0</v>
      </c>
      <c r="T231" s="282"/>
      <c r="U231" s="282"/>
      <c r="V231" s="69">
        <f t="shared" si="85"/>
        <v>0</v>
      </c>
      <c r="W231" s="350"/>
      <c r="X231" s="352">
        <f t="shared" si="86"/>
        <v>0</v>
      </c>
      <c r="Y231" s="337"/>
      <c r="Z231" s="201">
        <f>INDEX(MasterOutputs!$I$3:$I$63,MATCH('5 - Project Outputs'!C231,MasterOutputs!$B$3:$B$63,0))</f>
        <v>0</v>
      </c>
    </row>
    <row r="232" spans="2:26" ht="15.65" customHeight="1" outlineLevel="1" thickBot="1" x14ac:dyDescent="0.4">
      <c r="B232" s="1">
        <f t="shared" si="79"/>
        <v>0</v>
      </c>
      <c r="C232" s="107" t="s">
        <v>18</v>
      </c>
      <c r="D232" s="425" t="str">
        <f>INDEX(MasterOutputs!$C$3:$C$63,MATCH(C232,MasterOutputs!$B$3:$B$63,0))</f>
        <v>N/A</v>
      </c>
      <c r="E232" s="367"/>
      <c r="F232" s="367"/>
      <c r="G232" s="143">
        <f t="shared" si="80"/>
        <v>0</v>
      </c>
      <c r="H232" s="367"/>
      <c r="I232" s="367"/>
      <c r="J232" s="143">
        <f t="shared" si="81"/>
        <v>0</v>
      </c>
      <c r="K232" s="367"/>
      <c r="L232" s="367"/>
      <c r="M232" s="143">
        <f t="shared" si="82"/>
        <v>0</v>
      </c>
      <c r="N232" s="367"/>
      <c r="O232" s="367"/>
      <c r="P232" s="143">
        <f t="shared" si="83"/>
        <v>0</v>
      </c>
      <c r="Q232" s="367"/>
      <c r="R232" s="367"/>
      <c r="S232" s="143">
        <f t="shared" si="84"/>
        <v>0</v>
      </c>
      <c r="T232" s="367"/>
      <c r="U232" s="367"/>
      <c r="V232" s="143">
        <f t="shared" si="85"/>
        <v>0</v>
      </c>
      <c r="W232" s="368"/>
      <c r="X232" s="369">
        <f t="shared" si="86"/>
        <v>0</v>
      </c>
      <c r="Y232" s="370"/>
      <c r="Z232" s="201">
        <f>INDEX(MasterOutputs!$I$3:$I$63,MATCH('5 - Project Outputs'!C232,MasterOutputs!$B$3:$B$63,0))</f>
        <v>0</v>
      </c>
    </row>
    <row r="233" spans="2:26" ht="16.5" customHeight="1" outlineLevel="1" thickBot="1" x14ac:dyDescent="0.4">
      <c r="C233" s="504" t="s">
        <v>233</v>
      </c>
      <c r="D233" s="505"/>
      <c r="E233" s="505"/>
      <c r="F233" s="505"/>
      <c r="G233" s="505"/>
      <c r="H233" s="505"/>
      <c r="I233" s="505"/>
      <c r="J233" s="505"/>
      <c r="K233" s="505"/>
      <c r="L233" s="505"/>
      <c r="M233" s="505"/>
      <c r="N233" s="505"/>
      <c r="O233" s="505"/>
      <c r="P233" s="505"/>
      <c r="Q233" s="505"/>
      <c r="R233" s="505"/>
      <c r="S233" s="505"/>
      <c r="T233" s="505"/>
      <c r="U233" s="505"/>
      <c r="V233" s="505"/>
      <c r="W233" s="505"/>
      <c r="X233" s="505"/>
      <c r="Y233" s="506"/>
    </row>
    <row r="234" spans="2:26" outlineLevel="1" x14ac:dyDescent="0.35">
      <c r="B234" s="1">
        <f t="shared" ref="B234:B243" si="87">IF(AND($D$14="You do not need to provide output data for this reporting period",X234=0),0,IF(C234="",IF((X234=0),0,1),COUNTBLANK(E234:W234)))</f>
        <v>0</v>
      </c>
      <c r="C234" s="371"/>
      <c r="D234" s="364"/>
      <c r="E234" s="365"/>
      <c r="F234" s="365"/>
      <c r="G234" s="359">
        <f t="shared" ref="G234:G239" si="88">SUM(E234:F234)</f>
        <v>0</v>
      </c>
      <c r="H234" s="365"/>
      <c r="I234" s="365"/>
      <c r="J234" s="359">
        <f t="shared" ref="J234:J239" si="89">SUM(H234:I234)</f>
        <v>0</v>
      </c>
      <c r="K234" s="365"/>
      <c r="L234" s="365"/>
      <c r="M234" s="359">
        <f t="shared" ref="M234:M239" si="90">SUM(K234:L234)</f>
        <v>0</v>
      </c>
      <c r="N234" s="365"/>
      <c r="O234" s="365"/>
      <c r="P234" s="359">
        <f t="shared" ref="P234:P239" si="91">SUM(N234:O234)</f>
        <v>0</v>
      </c>
      <c r="Q234" s="365"/>
      <c r="R234" s="365"/>
      <c r="S234" s="359">
        <f t="shared" ref="S234:S239" si="92">SUM(Q234:R234)</f>
        <v>0</v>
      </c>
      <c r="T234" s="365"/>
      <c r="U234" s="365"/>
      <c r="V234" s="359">
        <f t="shared" ref="V234:V239" si="93">SUM(T234:U234)</f>
        <v>0</v>
      </c>
      <c r="W234" s="366"/>
      <c r="X234" s="353">
        <f>SUM(P234+S234+M234+J234+G234+V234+W234)</f>
        <v>0</v>
      </c>
      <c r="Y234" s="360" t="s">
        <v>228</v>
      </c>
    </row>
    <row r="235" spans="2:26" outlineLevel="1" x14ac:dyDescent="0.35">
      <c r="B235" s="1">
        <f t="shared" si="87"/>
        <v>0</v>
      </c>
      <c r="C235" s="73"/>
      <c r="D235" s="286"/>
      <c r="E235" s="282"/>
      <c r="F235" s="282"/>
      <c r="G235" s="69">
        <f t="shared" si="88"/>
        <v>0</v>
      </c>
      <c r="H235" s="282"/>
      <c r="I235" s="282"/>
      <c r="J235" s="69">
        <f t="shared" si="89"/>
        <v>0</v>
      </c>
      <c r="K235" s="282"/>
      <c r="L235" s="282"/>
      <c r="M235" s="69">
        <f t="shared" si="90"/>
        <v>0</v>
      </c>
      <c r="N235" s="282"/>
      <c r="O235" s="282"/>
      <c r="P235" s="69">
        <f t="shared" si="91"/>
        <v>0</v>
      </c>
      <c r="Q235" s="282"/>
      <c r="R235" s="282"/>
      <c r="S235" s="69">
        <f t="shared" si="92"/>
        <v>0</v>
      </c>
      <c r="T235" s="282"/>
      <c r="U235" s="282"/>
      <c r="V235" s="69">
        <f t="shared" si="93"/>
        <v>0</v>
      </c>
      <c r="W235" s="350"/>
      <c r="X235" s="352">
        <f>SUM(P235+S235+M235+J235+G235+V235+W235)</f>
        <v>0</v>
      </c>
      <c r="Y235" s="355" t="s">
        <v>228</v>
      </c>
    </row>
    <row r="236" spans="2:26" outlineLevel="1" x14ac:dyDescent="0.35">
      <c r="B236" s="1">
        <f t="shared" si="87"/>
        <v>0</v>
      </c>
      <c r="C236" s="73"/>
      <c r="D236" s="286"/>
      <c r="E236" s="282"/>
      <c r="F236" s="282"/>
      <c r="G236" s="69">
        <f t="shared" si="88"/>
        <v>0</v>
      </c>
      <c r="H236" s="282"/>
      <c r="I236" s="282"/>
      <c r="J236" s="69">
        <f t="shared" si="89"/>
        <v>0</v>
      </c>
      <c r="K236" s="282"/>
      <c r="L236" s="282"/>
      <c r="M236" s="69">
        <f t="shared" si="90"/>
        <v>0</v>
      </c>
      <c r="N236" s="282"/>
      <c r="O236" s="282"/>
      <c r="P236" s="69">
        <f t="shared" si="91"/>
        <v>0</v>
      </c>
      <c r="Q236" s="282"/>
      <c r="R236" s="282"/>
      <c r="S236" s="69">
        <f t="shared" si="92"/>
        <v>0</v>
      </c>
      <c r="T236" s="282"/>
      <c r="U236" s="282"/>
      <c r="V236" s="69">
        <f t="shared" si="93"/>
        <v>0</v>
      </c>
      <c r="W236" s="350"/>
      <c r="X236" s="352">
        <f t="shared" ref="X236:X243" si="94">SUM(P236+S236+M236+J236+G236+V236+W236)</f>
        <v>0</v>
      </c>
      <c r="Y236" s="355" t="s">
        <v>228</v>
      </c>
    </row>
    <row r="237" spans="2:26" outlineLevel="1" x14ac:dyDescent="0.35">
      <c r="B237" s="1">
        <f t="shared" si="87"/>
        <v>0</v>
      </c>
      <c r="C237" s="73"/>
      <c r="D237" s="286"/>
      <c r="E237" s="282"/>
      <c r="F237" s="282"/>
      <c r="G237" s="69">
        <f t="shared" si="88"/>
        <v>0</v>
      </c>
      <c r="H237" s="282"/>
      <c r="I237" s="282"/>
      <c r="J237" s="69">
        <f t="shared" si="89"/>
        <v>0</v>
      </c>
      <c r="K237" s="282"/>
      <c r="L237" s="282"/>
      <c r="M237" s="69">
        <f t="shared" si="90"/>
        <v>0</v>
      </c>
      <c r="N237" s="282"/>
      <c r="O237" s="282"/>
      <c r="P237" s="69">
        <f t="shared" si="91"/>
        <v>0</v>
      </c>
      <c r="Q237" s="282"/>
      <c r="R237" s="282"/>
      <c r="S237" s="69">
        <f t="shared" si="92"/>
        <v>0</v>
      </c>
      <c r="T237" s="282"/>
      <c r="U237" s="282"/>
      <c r="V237" s="69">
        <f t="shared" si="93"/>
        <v>0</v>
      </c>
      <c r="W237" s="350"/>
      <c r="X237" s="352">
        <f t="shared" si="94"/>
        <v>0</v>
      </c>
      <c r="Y237" s="355" t="s">
        <v>228</v>
      </c>
    </row>
    <row r="238" spans="2:26" outlineLevel="1" x14ac:dyDescent="0.35">
      <c r="B238" s="1">
        <f t="shared" si="87"/>
        <v>0</v>
      </c>
      <c r="C238" s="73"/>
      <c r="D238" s="286"/>
      <c r="E238" s="282"/>
      <c r="F238" s="282"/>
      <c r="G238" s="69">
        <f t="shared" si="88"/>
        <v>0</v>
      </c>
      <c r="H238" s="282"/>
      <c r="I238" s="282"/>
      <c r="J238" s="69">
        <f t="shared" si="89"/>
        <v>0</v>
      </c>
      <c r="K238" s="282"/>
      <c r="L238" s="282"/>
      <c r="M238" s="69">
        <f t="shared" si="90"/>
        <v>0</v>
      </c>
      <c r="N238" s="282"/>
      <c r="O238" s="282"/>
      <c r="P238" s="69">
        <f t="shared" si="91"/>
        <v>0</v>
      </c>
      <c r="Q238" s="282"/>
      <c r="R238" s="282"/>
      <c r="S238" s="69">
        <f t="shared" si="92"/>
        <v>0</v>
      </c>
      <c r="T238" s="282"/>
      <c r="U238" s="282"/>
      <c r="V238" s="69">
        <f t="shared" si="93"/>
        <v>0</v>
      </c>
      <c r="W238" s="350"/>
      <c r="X238" s="352">
        <f t="shared" si="94"/>
        <v>0</v>
      </c>
      <c r="Y238" s="355" t="s">
        <v>228</v>
      </c>
    </row>
    <row r="239" spans="2:26" outlineLevel="1" x14ac:dyDescent="0.35">
      <c r="B239" s="1">
        <f t="shared" si="87"/>
        <v>0</v>
      </c>
      <c r="C239" s="73"/>
      <c r="D239" s="286"/>
      <c r="E239" s="282"/>
      <c r="F239" s="282"/>
      <c r="G239" s="69">
        <f t="shared" si="88"/>
        <v>0</v>
      </c>
      <c r="H239" s="282"/>
      <c r="I239" s="282"/>
      <c r="J239" s="69">
        <f t="shared" si="89"/>
        <v>0</v>
      </c>
      <c r="K239" s="282"/>
      <c r="L239" s="282"/>
      <c r="M239" s="69">
        <f t="shared" si="90"/>
        <v>0</v>
      </c>
      <c r="N239" s="282"/>
      <c r="O239" s="282"/>
      <c r="P239" s="69">
        <f t="shared" si="91"/>
        <v>0</v>
      </c>
      <c r="Q239" s="282"/>
      <c r="R239" s="282"/>
      <c r="S239" s="69">
        <f t="shared" si="92"/>
        <v>0</v>
      </c>
      <c r="T239" s="282"/>
      <c r="U239" s="282"/>
      <c r="V239" s="69">
        <f t="shared" si="93"/>
        <v>0</v>
      </c>
      <c r="W239" s="350"/>
      <c r="X239" s="352">
        <f t="shared" si="94"/>
        <v>0</v>
      </c>
      <c r="Y239" s="355" t="s">
        <v>228</v>
      </c>
    </row>
    <row r="240" spans="2:26" outlineLevel="1" x14ac:dyDescent="0.35">
      <c r="B240" s="1">
        <f t="shared" si="87"/>
        <v>0</v>
      </c>
      <c r="C240" s="73"/>
      <c r="D240" s="286"/>
      <c r="E240" s="282"/>
      <c r="F240" s="282"/>
      <c r="G240" s="69">
        <f>SUM(E240:F240)</f>
        <v>0</v>
      </c>
      <c r="H240" s="282"/>
      <c r="I240" s="282"/>
      <c r="J240" s="69">
        <f>SUM(H240:I240)</f>
        <v>0</v>
      </c>
      <c r="K240" s="282"/>
      <c r="L240" s="282"/>
      <c r="M240" s="69">
        <f>SUM(K240:L240)</f>
        <v>0</v>
      </c>
      <c r="N240" s="282"/>
      <c r="O240" s="282"/>
      <c r="P240" s="69">
        <f>SUM(N240:O240)</f>
        <v>0</v>
      </c>
      <c r="Q240" s="282"/>
      <c r="R240" s="282"/>
      <c r="S240" s="69">
        <f>SUM(Q240:R240)</f>
        <v>0</v>
      </c>
      <c r="T240" s="282"/>
      <c r="U240" s="282"/>
      <c r="V240" s="69">
        <f>SUM(T240:U240)</f>
        <v>0</v>
      </c>
      <c r="W240" s="350"/>
      <c r="X240" s="352">
        <f t="shared" si="94"/>
        <v>0</v>
      </c>
      <c r="Y240" s="355" t="s">
        <v>228</v>
      </c>
    </row>
    <row r="241" spans="1:26" outlineLevel="1" x14ac:dyDescent="0.35">
      <c r="B241" s="1">
        <f t="shared" si="87"/>
        <v>0</v>
      </c>
      <c r="C241" s="73"/>
      <c r="D241" s="286"/>
      <c r="E241" s="282"/>
      <c r="F241" s="282"/>
      <c r="G241" s="69">
        <f>SUM(E241:F241)</f>
        <v>0</v>
      </c>
      <c r="H241" s="282"/>
      <c r="I241" s="282"/>
      <c r="J241" s="69">
        <f>SUM(H241:I241)</f>
        <v>0</v>
      </c>
      <c r="K241" s="282"/>
      <c r="L241" s="282"/>
      <c r="M241" s="69">
        <f>SUM(K241:L241)</f>
        <v>0</v>
      </c>
      <c r="N241" s="282"/>
      <c r="O241" s="282"/>
      <c r="P241" s="69">
        <f>SUM(N241:O241)</f>
        <v>0</v>
      </c>
      <c r="Q241" s="282"/>
      <c r="R241" s="282"/>
      <c r="S241" s="69">
        <f>SUM(Q241:R241)</f>
        <v>0</v>
      </c>
      <c r="T241" s="282"/>
      <c r="U241" s="282"/>
      <c r="V241" s="69">
        <f>SUM(T241:U241)</f>
        <v>0</v>
      </c>
      <c r="W241" s="350"/>
      <c r="X241" s="352">
        <f t="shared" si="94"/>
        <v>0</v>
      </c>
      <c r="Y241" s="355" t="s">
        <v>228</v>
      </c>
    </row>
    <row r="242" spans="1:26" outlineLevel="1" x14ac:dyDescent="0.35">
      <c r="B242" s="1">
        <f t="shared" si="87"/>
        <v>0</v>
      </c>
      <c r="C242" s="73"/>
      <c r="D242" s="286"/>
      <c r="E242" s="282"/>
      <c r="F242" s="282"/>
      <c r="G242" s="69">
        <f>SUM(E242:F242)</f>
        <v>0</v>
      </c>
      <c r="H242" s="282"/>
      <c r="I242" s="282"/>
      <c r="J242" s="69">
        <f>SUM(H242:I242)</f>
        <v>0</v>
      </c>
      <c r="K242" s="282"/>
      <c r="L242" s="282"/>
      <c r="M242" s="69">
        <f>SUM(K242:L242)</f>
        <v>0</v>
      </c>
      <c r="N242" s="282"/>
      <c r="O242" s="282"/>
      <c r="P242" s="69">
        <f>SUM(N242:O242)</f>
        <v>0</v>
      </c>
      <c r="Q242" s="282"/>
      <c r="R242" s="282"/>
      <c r="S242" s="69">
        <f>SUM(Q242:R242)</f>
        <v>0</v>
      </c>
      <c r="T242" s="282"/>
      <c r="U242" s="282"/>
      <c r="V242" s="69">
        <f>SUM(T242:U242)</f>
        <v>0</v>
      </c>
      <c r="W242" s="350"/>
      <c r="X242" s="352">
        <f t="shared" si="94"/>
        <v>0</v>
      </c>
      <c r="Y242" s="355" t="s">
        <v>228</v>
      </c>
    </row>
    <row r="243" spans="1:26" ht="15" outlineLevel="1" thickBot="1" x14ac:dyDescent="0.4">
      <c r="B243" s="1">
        <f t="shared" si="87"/>
        <v>0</v>
      </c>
      <c r="C243" s="74"/>
      <c r="D243" s="287"/>
      <c r="E243" s="283"/>
      <c r="F243" s="283"/>
      <c r="G243" s="71">
        <f>SUM(E243:F243)</f>
        <v>0</v>
      </c>
      <c r="H243" s="283"/>
      <c r="I243" s="283"/>
      <c r="J243" s="71">
        <f>SUM(H243:I243)</f>
        <v>0</v>
      </c>
      <c r="K243" s="283"/>
      <c r="L243" s="283"/>
      <c r="M243" s="71">
        <f>SUM(K243:L243)</f>
        <v>0</v>
      </c>
      <c r="N243" s="283"/>
      <c r="O243" s="283"/>
      <c r="P243" s="71">
        <f>SUM(N243:O243)</f>
        <v>0</v>
      </c>
      <c r="Q243" s="283"/>
      <c r="R243" s="283"/>
      <c r="S243" s="71">
        <f>SUM(Q243:R243)</f>
        <v>0</v>
      </c>
      <c r="T243" s="283"/>
      <c r="U243" s="283"/>
      <c r="V243" s="71">
        <f>SUM(T243:U243)</f>
        <v>0</v>
      </c>
      <c r="W243" s="351"/>
      <c r="X243" s="354">
        <f t="shared" si="94"/>
        <v>0</v>
      </c>
      <c r="Y243" s="356" t="s">
        <v>228</v>
      </c>
    </row>
    <row r="244" spans="1:26" ht="15" thickBot="1" x14ac:dyDescent="0.4">
      <c r="C244" s="285"/>
      <c r="D244" s="284"/>
      <c r="E244" s="3"/>
      <c r="F244" s="3"/>
      <c r="G244" s="3"/>
      <c r="H244" s="3"/>
      <c r="I244" s="3"/>
      <c r="J244" s="3"/>
      <c r="K244" s="3"/>
      <c r="L244" s="3"/>
      <c r="M244" s="3"/>
      <c r="N244" s="3"/>
      <c r="O244" s="3"/>
      <c r="P244" s="3"/>
      <c r="Q244" s="3"/>
      <c r="R244" s="3"/>
      <c r="S244" s="3"/>
      <c r="T244" s="3"/>
      <c r="U244" s="3"/>
      <c r="V244" s="3"/>
      <c r="W244" s="3"/>
      <c r="X244" s="3"/>
    </row>
    <row r="245" spans="1:26" ht="104.5" thickBot="1" x14ac:dyDescent="0.4">
      <c r="A245" s="46" t="s">
        <v>187</v>
      </c>
      <c r="B245" s="60">
        <f>IF('2 - Project Admin'!E33="",0,IF(SUM(B252:B281)&gt;0,1,0))</f>
        <v>0</v>
      </c>
      <c r="C245" s="762" t="str">
        <f>IF(OR('2 - Project Admin'!E33="", '2 - Project Admin'!E33="n/a"),"Project 7: Not Applicable", CONCATENATE("Project 7: ", '2 - Project Admin'!E33))</f>
        <v>Project 7: Not Applicable</v>
      </c>
      <c r="D245" s="763"/>
      <c r="E245" s="763"/>
      <c r="F245" s="763"/>
      <c r="G245" s="763"/>
      <c r="H245" s="763"/>
      <c r="I245" s="763"/>
      <c r="J245" s="763"/>
      <c r="K245" s="763"/>
      <c r="L245" s="763"/>
      <c r="M245" s="763"/>
      <c r="N245" s="763"/>
      <c r="O245" s="763"/>
      <c r="P245" s="763"/>
      <c r="Q245" s="763"/>
      <c r="R245" s="763"/>
      <c r="S245" s="763"/>
      <c r="T245" s="763"/>
      <c r="U245" s="763"/>
      <c r="V245" s="763"/>
      <c r="W245" s="763"/>
      <c r="X245" s="763"/>
      <c r="Y245" s="764"/>
    </row>
    <row r="246" spans="1:26" ht="15" thickBot="1" x14ac:dyDescent="0.4">
      <c r="C246" s="144"/>
      <c r="D246" s="145"/>
      <c r="E246" s="146"/>
      <c r="F246" s="146"/>
      <c r="G246" s="146"/>
      <c r="H246" s="146"/>
      <c r="I246" s="146"/>
      <c r="J246" s="146"/>
      <c r="K246" s="146"/>
    </row>
    <row r="247" spans="1:26" ht="15.75" customHeight="1" outlineLevel="1" x14ac:dyDescent="0.35">
      <c r="C247" s="775" t="s">
        <v>215</v>
      </c>
      <c r="D247" s="775" t="s">
        <v>216</v>
      </c>
      <c r="E247" s="765" t="s">
        <v>217</v>
      </c>
      <c r="F247" s="766"/>
      <c r="G247" s="767"/>
      <c r="H247" s="765" t="s">
        <v>218</v>
      </c>
      <c r="I247" s="766"/>
      <c r="J247" s="767"/>
      <c r="K247" s="765" t="s">
        <v>219</v>
      </c>
      <c r="L247" s="766"/>
      <c r="M247" s="767"/>
      <c r="N247" s="765" t="s">
        <v>220</v>
      </c>
      <c r="O247" s="766"/>
      <c r="P247" s="767"/>
      <c r="Q247" s="765" t="s">
        <v>221</v>
      </c>
      <c r="R247" s="766"/>
      <c r="S247" s="767"/>
      <c r="T247" s="765" t="s">
        <v>222</v>
      </c>
      <c r="U247" s="766"/>
      <c r="V247" s="767"/>
      <c r="W247" s="621" t="s">
        <v>223</v>
      </c>
      <c r="X247" s="771" t="s">
        <v>163</v>
      </c>
      <c r="Y247" s="778" t="s">
        <v>224</v>
      </c>
    </row>
    <row r="248" spans="1:26" ht="15.75" customHeight="1" outlineLevel="1" thickBot="1" x14ac:dyDescent="0.4">
      <c r="C248" s="776"/>
      <c r="D248" s="776"/>
      <c r="E248" s="768"/>
      <c r="F248" s="769"/>
      <c r="G248" s="770"/>
      <c r="H248" s="768"/>
      <c r="I248" s="769"/>
      <c r="J248" s="770"/>
      <c r="K248" s="768"/>
      <c r="L248" s="769"/>
      <c r="M248" s="770"/>
      <c r="N248" s="768"/>
      <c r="O248" s="769"/>
      <c r="P248" s="770"/>
      <c r="Q248" s="768"/>
      <c r="R248" s="769"/>
      <c r="S248" s="770"/>
      <c r="T248" s="768"/>
      <c r="U248" s="769"/>
      <c r="V248" s="770"/>
      <c r="W248" s="622"/>
      <c r="X248" s="772"/>
      <c r="Y248" s="779"/>
    </row>
    <row r="249" spans="1:26" ht="15" customHeight="1" outlineLevel="1" thickBot="1" x14ac:dyDescent="0.4">
      <c r="C249" s="776"/>
      <c r="D249" s="776"/>
      <c r="E249" s="195" t="s">
        <v>164</v>
      </c>
      <c r="F249" s="196" t="s">
        <v>165</v>
      </c>
      <c r="G249" s="621" t="s">
        <v>207</v>
      </c>
      <c r="H249" s="195" t="s">
        <v>164</v>
      </c>
      <c r="I249" s="196" t="s">
        <v>165</v>
      </c>
      <c r="J249" s="621" t="s">
        <v>207</v>
      </c>
      <c r="K249" s="195" t="s">
        <v>164</v>
      </c>
      <c r="L249" s="196" t="s">
        <v>165</v>
      </c>
      <c r="M249" s="621" t="s">
        <v>207</v>
      </c>
      <c r="N249" s="195" t="s">
        <v>164</v>
      </c>
      <c r="O249" s="196" t="s">
        <v>165</v>
      </c>
      <c r="P249" s="773" t="s">
        <v>207</v>
      </c>
      <c r="Q249" s="195" t="s">
        <v>164</v>
      </c>
      <c r="R249" s="196" t="s">
        <v>165</v>
      </c>
      <c r="S249" s="773" t="s">
        <v>207</v>
      </c>
      <c r="T249" s="195" t="s">
        <v>164</v>
      </c>
      <c r="U249" s="196" t="s">
        <v>165</v>
      </c>
      <c r="V249" s="773" t="s">
        <v>207</v>
      </c>
      <c r="W249" s="773" t="s">
        <v>207</v>
      </c>
      <c r="X249" s="772"/>
      <c r="Y249" s="779"/>
    </row>
    <row r="250" spans="1:26" ht="15" customHeight="1" outlineLevel="1" thickBot="1" x14ac:dyDescent="0.4">
      <c r="C250" s="777"/>
      <c r="D250" s="776"/>
      <c r="E250" s="197" t="s">
        <v>167</v>
      </c>
      <c r="F250" s="197" t="s">
        <v>167</v>
      </c>
      <c r="G250" s="623"/>
      <c r="H250" s="197" t="s">
        <v>167</v>
      </c>
      <c r="I250" s="207" t="str">
        <f>IF(INDEX('Reference Data'!$G$5:$G$18,MATCH('Reference Data'!$C$4,'Reference Data'!$F$5:$F$21,0),1)&gt;=I$18,"Actual","Forecast")</f>
        <v>Actual</v>
      </c>
      <c r="J250" s="623"/>
      <c r="K250" s="207" t="str">
        <f>IF(INDEX('Reference Data'!$G$5:$G$18,MATCH('Reference Data'!$C$4,'Reference Data'!$F$5:$F$21,0),1)&gt;=K$18,"Actual","Forecast")</f>
        <v>Actual</v>
      </c>
      <c r="L250" s="207" t="str">
        <f>IF(INDEX('Reference Data'!$G$5:$G$18,MATCH('Reference Data'!$C$4,'Reference Data'!$F$5:$F$21,0),1)&gt;=L$18,"Actual","Forecast")</f>
        <v>Actual</v>
      </c>
      <c r="M250" s="623"/>
      <c r="N250" s="207" t="str">
        <f>IF(INDEX('Reference Data'!$G$5:$G$18,MATCH('Reference Data'!$C$4,'Reference Data'!$F$5:$F$21,0),1)&gt;=N$18,"Actual","Forecast")</f>
        <v>Actual</v>
      </c>
      <c r="O250" s="207" t="str">
        <f>IF(INDEX('Reference Data'!$G$5:$G$18,MATCH('Reference Data'!$C$4,'Reference Data'!$F$5:$F$21,0),1)&gt;=O$18,"Actual","Forecast")</f>
        <v>Forecast</v>
      </c>
      <c r="P250" s="774"/>
      <c r="Q250" s="207" t="str">
        <f>IF(INDEX('Reference Data'!$G$5:$G$18,MATCH('Reference Data'!$C$4,'Reference Data'!$F$5:$F$21,0),1)&gt;=Q$18,"Actual","Forecast")</f>
        <v>Forecast</v>
      </c>
      <c r="R250" s="207" t="str">
        <f>IF(INDEX('Reference Data'!$G$5:$G$18,MATCH('Reference Data'!$C$4,'Reference Data'!$F$5:$F$21,0),1)&gt;=R$18,"Actual","Forecast")</f>
        <v>Forecast</v>
      </c>
      <c r="S250" s="774"/>
      <c r="T250" s="207" t="str">
        <f>IF(INDEX('Reference Data'!$G$5:$G$18,MATCH('Reference Data'!$C$4,'Reference Data'!$F$5:$F$21,0),1)&gt;=T$18,"Actual","Forecast")</f>
        <v>Forecast</v>
      </c>
      <c r="U250" s="207" t="str">
        <f>IF(INDEX('Reference Data'!$G$5:$G$18,MATCH('Reference Data'!$C$4,'Reference Data'!$F$5:$F$21,0),1)&gt;=U$18,"Actual","Forecast")</f>
        <v>Forecast</v>
      </c>
      <c r="V250" s="774"/>
      <c r="W250" s="774"/>
      <c r="X250" s="772"/>
      <c r="Y250" s="780"/>
    </row>
    <row r="251" spans="1:26" ht="15" customHeight="1" outlineLevel="1" thickBot="1" x14ac:dyDescent="0.4">
      <c r="C251" s="111" t="s">
        <v>225</v>
      </c>
      <c r="D251" s="273"/>
      <c r="E251" s="273"/>
      <c r="F251" s="273"/>
      <c r="G251" s="273"/>
      <c r="H251" s="273"/>
      <c r="I251" s="273"/>
      <c r="J251" s="273"/>
      <c r="K251" s="273"/>
      <c r="L251" s="273"/>
      <c r="M251" s="273"/>
      <c r="N251" s="273"/>
      <c r="O251" s="273"/>
      <c r="P251" s="273"/>
      <c r="Q251" s="273"/>
      <c r="R251" s="273"/>
      <c r="S251" s="273"/>
      <c r="T251" s="273"/>
      <c r="U251" s="273"/>
      <c r="V251" s="273"/>
      <c r="W251" s="273"/>
      <c r="X251" s="273"/>
      <c r="Y251" s="507"/>
    </row>
    <row r="252" spans="1:26" outlineLevel="1" x14ac:dyDescent="0.35">
      <c r="C252" s="151" t="s">
        <v>226</v>
      </c>
      <c r="D252" s="426" t="s">
        <v>227</v>
      </c>
      <c r="E252" s="357"/>
      <c r="F252" s="358"/>
      <c r="G252" s="359">
        <f>SUM(E252:F252)</f>
        <v>0</v>
      </c>
      <c r="H252" s="357"/>
      <c r="I252" s="358"/>
      <c r="J252" s="359">
        <f>SUM(H252:I252)</f>
        <v>0</v>
      </c>
      <c r="K252" s="357"/>
      <c r="L252" s="358"/>
      <c r="M252" s="359">
        <f>SUM(K252:L252)</f>
        <v>0</v>
      </c>
      <c r="N252" s="357"/>
      <c r="O252" s="358"/>
      <c r="P252" s="359">
        <f>SUM(N252:O252)</f>
        <v>0</v>
      </c>
      <c r="Q252" s="357"/>
      <c r="R252" s="358"/>
      <c r="S252" s="359">
        <f>SUM(Q252:R252)</f>
        <v>0</v>
      </c>
      <c r="T252" s="357"/>
      <c r="U252" s="358"/>
      <c r="V252" s="359">
        <f>SUM(T252:U252)</f>
        <v>0</v>
      </c>
      <c r="W252" s="341"/>
      <c r="X252" s="353">
        <f>SUM(P252+S252+M252+J252+G252+V252+W252)</f>
        <v>0</v>
      </c>
      <c r="Y252" s="360" t="s">
        <v>228</v>
      </c>
    </row>
    <row r="253" spans="1:26" ht="28" outlineLevel="1" x14ac:dyDescent="0.35">
      <c r="C253" s="151" t="s">
        <v>229</v>
      </c>
      <c r="D253" s="426" t="s">
        <v>230</v>
      </c>
      <c r="E253" s="67"/>
      <c r="F253" s="68"/>
      <c r="G253" s="69">
        <f>SUM(E253:F253)</f>
        <v>0</v>
      </c>
      <c r="H253" s="67"/>
      <c r="I253" s="68"/>
      <c r="J253" s="69">
        <f>SUM(H253:I253)</f>
        <v>0</v>
      </c>
      <c r="K253" s="67"/>
      <c r="L253" s="68"/>
      <c r="M253" s="69">
        <f>SUM(K253:L253)</f>
        <v>0</v>
      </c>
      <c r="N253" s="67"/>
      <c r="O253" s="68"/>
      <c r="P253" s="69">
        <f>SUM(N253:O253)</f>
        <v>0</v>
      </c>
      <c r="Q253" s="67"/>
      <c r="R253" s="68"/>
      <c r="S253" s="69">
        <f>SUM(Q253:R253)</f>
        <v>0</v>
      </c>
      <c r="T253" s="67"/>
      <c r="U253" s="68"/>
      <c r="V253" s="69">
        <f>SUM(T253:U253)</f>
        <v>0</v>
      </c>
      <c r="W253" s="335"/>
      <c r="X253" s="352">
        <f>SUM(P253+S253+M253+J253+G253+V253+W253)</f>
        <v>0</v>
      </c>
      <c r="Y253" s="355" t="s">
        <v>228</v>
      </c>
    </row>
    <row r="254" spans="1:26" ht="28.5" outlineLevel="1" thickBot="1" x14ac:dyDescent="0.4">
      <c r="C254" s="361" t="s">
        <v>231</v>
      </c>
      <c r="D254" s="427" t="s">
        <v>230</v>
      </c>
      <c r="E254" s="107"/>
      <c r="F254" s="108"/>
      <c r="G254" s="143">
        <f>SUM(E254:F254)</f>
        <v>0</v>
      </c>
      <c r="H254" s="107"/>
      <c r="I254" s="108"/>
      <c r="J254" s="143">
        <f>SUM(H254:I254)</f>
        <v>0</v>
      </c>
      <c r="K254" s="107"/>
      <c r="L254" s="108"/>
      <c r="M254" s="143">
        <f>SUM(K254:L254)</f>
        <v>0</v>
      </c>
      <c r="N254" s="107"/>
      <c r="O254" s="108"/>
      <c r="P254" s="143">
        <f>SUM(N254:O254)</f>
        <v>0</v>
      </c>
      <c r="Q254" s="107"/>
      <c r="R254" s="108"/>
      <c r="S254" s="143">
        <f>SUM(Q254:R254)</f>
        <v>0</v>
      </c>
      <c r="T254" s="107"/>
      <c r="U254" s="108"/>
      <c r="V254" s="143">
        <f>SUM(T254:U254)</f>
        <v>0</v>
      </c>
      <c r="W254" s="349"/>
      <c r="X254" s="362">
        <f>SUM(P254+S254+M254+J254+G254+V254+W254)</f>
        <v>0</v>
      </c>
      <c r="Y254" s="363" t="s">
        <v>228</v>
      </c>
    </row>
    <row r="255" spans="1:26" ht="15" customHeight="1" outlineLevel="1" thickBot="1" x14ac:dyDescent="0.4">
      <c r="C255" s="503" t="s">
        <v>232</v>
      </c>
      <c r="D255" s="501"/>
      <c r="E255" s="501"/>
      <c r="F255" s="501"/>
      <c r="G255" s="501"/>
      <c r="H255" s="501"/>
      <c r="I255" s="501"/>
      <c r="J255" s="501"/>
      <c r="K255" s="501"/>
      <c r="L255" s="501"/>
      <c r="M255" s="501"/>
      <c r="N255" s="501"/>
      <c r="O255" s="501"/>
      <c r="P255" s="501"/>
      <c r="Q255" s="501"/>
      <c r="R255" s="501"/>
      <c r="S255" s="501"/>
      <c r="T255" s="501"/>
      <c r="U255" s="501"/>
      <c r="V255" s="501"/>
      <c r="W255" s="501"/>
      <c r="X255" s="501"/>
      <c r="Y255" s="502"/>
    </row>
    <row r="256" spans="1:26" outlineLevel="1" x14ac:dyDescent="0.35">
      <c r="B256" s="1">
        <f t="shared" ref="B256:B270" si="95">IF(AND($D$14="You do not need to provide output data for this reporting period",X256=0),0,IF(C256="&lt; Select &gt;",IF((X256=0),0,1),COUNTBLANK(G256)+COUNTBLANK(J256)+COUNTBLANK(M256)+COUNTBLANK(P256)+COUNTBLANK(S256)+COUNTBLANK(V256)+COUNTBLANK(W256)))</f>
        <v>0</v>
      </c>
      <c r="C256" s="357" t="s">
        <v>18</v>
      </c>
      <c r="D256" s="423" t="str">
        <f>INDEX(MasterOutputs!$C$3:$C$63,MATCH(C256,MasterOutputs!$B$3:$B$63,0))</f>
        <v>N/A</v>
      </c>
      <c r="E256" s="365"/>
      <c r="F256" s="365"/>
      <c r="G256" s="359">
        <f>SUM(E256:F256)</f>
        <v>0</v>
      </c>
      <c r="H256" s="365"/>
      <c r="I256" s="365"/>
      <c r="J256" s="359">
        <f>SUM(H256:I256)</f>
        <v>0</v>
      </c>
      <c r="K256" s="365"/>
      <c r="L256" s="365"/>
      <c r="M256" s="359">
        <f>SUM(K256:L256)</f>
        <v>0</v>
      </c>
      <c r="N256" s="365"/>
      <c r="O256" s="365"/>
      <c r="P256" s="359">
        <f>SUM(N256:O256)</f>
        <v>0</v>
      </c>
      <c r="Q256" s="365"/>
      <c r="R256" s="365"/>
      <c r="S256" s="359">
        <f>SUM(Q256:R256)</f>
        <v>0</v>
      </c>
      <c r="T256" s="365"/>
      <c r="U256" s="365"/>
      <c r="V256" s="359">
        <f>SUM(T256:U256)</f>
        <v>0</v>
      </c>
      <c r="W256" s="366"/>
      <c r="X256" s="353">
        <f>SUM(P256+S256+M256+J256+G256+V256+W256)</f>
        <v>0</v>
      </c>
      <c r="Y256" s="342"/>
      <c r="Z256" s="201">
        <f>INDEX(MasterOutputs!$I$3:$I$63,MATCH('5 - Project Outputs'!C256,MasterOutputs!$B$3:$B$63,0))</f>
        <v>0</v>
      </c>
    </row>
    <row r="257" spans="2:26" outlineLevel="1" x14ac:dyDescent="0.35">
      <c r="B257" s="1">
        <f t="shared" si="95"/>
        <v>0</v>
      </c>
      <c r="C257" s="67" t="s">
        <v>18</v>
      </c>
      <c r="D257" s="424" t="str">
        <f>INDEX(MasterOutputs!$C$3:$C$63,MATCH(C257,MasterOutputs!$B$3:$B$63,0))</f>
        <v>N/A</v>
      </c>
      <c r="E257" s="282"/>
      <c r="F257" s="282"/>
      <c r="G257" s="69">
        <f>SUM(E257:F257)</f>
        <v>0</v>
      </c>
      <c r="H257" s="282"/>
      <c r="I257" s="282"/>
      <c r="J257" s="69">
        <f>SUM(H257:I257)</f>
        <v>0</v>
      </c>
      <c r="K257" s="282"/>
      <c r="L257" s="282"/>
      <c r="M257" s="69">
        <f>SUM(K257:L257)</f>
        <v>0</v>
      </c>
      <c r="N257" s="282"/>
      <c r="O257" s="282"/>
      <c r="P257" s="69">
        <f>SUM(N257:O257)</f>
        <v>0</v>
      </c>
      <c r="Q257" s="282"/>
      <c r="R257" s="282"/>
      <c r="S257" s="69">
        <f>SUM(Q257:R257)</f>
        <v>0</v>
      </c>
      <c r="T257" s="282"/>
      <c r="U257" s="282"/>
      <c r="V257" s="69">
        <f>SUM(T257:U257)</f>
        <v>0</v>
      </c>
      <c r="W257" s="350"/>
      <c r="X257" s="352">
        <f>SUM(P257+S257+M257+J257+G257+V257+W257)</f>
        <v>0</v>
      </c>
      <c r="Y257" s="337"/>
      <c r="Z257" s="201">
        <f>INDEX(MasterOutputs!$I$3:$I$63,MATCH('5 - Project Outputs'!C257,MasterOutputs!$B$3:$B$63,0))</f>
        <v>0</v>
      </c>
    </row>
    <row r="258" spans="2:26" outlineLevel="1" x14ac:dyDescent="0.35">
      <c r="B258" s="1">
        <f t="shared" si="95"/>
        <v>0</v>
      </c>
      <c r="C258" s="67" t="s">
        <v>18</v>
      </c>
      <c r="D258" s="424" t="str">
        <f>INDEX(MasterOutputs!$C$3:$C$63,MATCH(C258,MasterOutputs!$B$3:$B$63,0))</f>
        <v>N/A</v>
      </c>
      <c r="E258" s="282"/>
      <c r="F258" s="282"/>
      <c r="G258" s="69">
        <f t="shared" ref="G258:G270" si="96">SUM(E258:F258)</f>
        <v>0</v>
      </c>
      <c r="H258" s="282"/>
      <c r="I258" s="282"/>
      <c r="J258" s="69">
        <f t="shared" ref="J258:J270" si="97">SUM(H258:I258)</f>
        <v>0</v>
      </c>
      <c r="K258" s="282"/>
      <c r="L258" s="282"/>
      <c r="M258" s="69">
        <f t="shared" ref="M258:M270" si="98">SUM(K258:L258)</f>
        <v>0</v>
      </c>
      <c r="N258" s="282"/>
      <c r="O258" s="282"/>
      <c r="P258" s="69">
        <f t="shared" ref="P258:P270" si="99">SUM(N258:O258)</f>
        <v>0</v>
      </c>
      <c r="Q258" s="282"/>
      <c r="R258" s="282"/>
      <c r="S258" s="69">
        <f t="shared" ref="S258:S270" si="100">SUM(Q258:R258)</f>
        <v>0</v>
      </c>
      <c r="T258" s="282"/>
      <c r="U258" s="282"/>
      <c r="V258" s="69">
        <f t="shared" ref="V258:V270" si="101">SUM(T258:U258)</f>
        <v>0</v>
      </c>
      <c r="W258" s="350"/>
      <c r="X258" s="352">
        <f t="shared" ref="X258:X270" si="102">SUM(P258+S258+M258+J258+G258+V258+W258)</f>
        <v>0</v>
      </c>
      <c r="Y258" s="337"/>
      <c r="Z258" s="201">
        <f>INDEX(MasterOutputs!$I$3:$I$63,MATCH('5 - Project Outputs'!C258,MasterOutputs!$B$3:$B$63,0))</f>
        <v>0</v>
      </c>
    </row>
    <row r="259" spans="2:26" outlineLevel="1" x14ac:dyDescent="0.35">
      <c r="B259" s="1">
        <f t="shared" si="95"/>
        <v>0</v>
      </c>
      <c r="C259" s="67" t="s">
        <v>18</v>
      </c>
      <c r="D259" s="424" t="str">
        <f>INDEX(MasterOutputs!$C$3:$C$63,MATCH(C259,MasterOutputs!$B$3:$B$63,0))</f>
        <v>N/A</v>
      </c>
      <c r="E259" s="282"/>
      <c r="F259" s="282"/>
      <c r="G259" s="69">
        <f t="shared" si="96"/>
        <v>0</v>
      </c>
      <c r="H259" s="282"/>
      <c r="I259" s="282"/>
      <c r="J259" s="69">
        <f t="shared" si="97"/>
        <v>0</v>
      </c>
      <c r="K259" s="282"/>
      <c r="L259" s="282"/>
      <c r="M259" s="69">
        <f t="shared" si="98"/>
        <v>0</v>
      </c>
      <c r="N259" s="282"/>
      <c r="O259" s="282"/>
      <c r="P259" s="69">
        <f t="shared" si="99"/>
        <v>0</v>
      </c>
      <c r="Q259" s="282"/>
      <c r="R259" s="282"/>
      <c r="S259" s="69">
        <f t="shared" si="100"/>
        <v>0</v>
      </c>
      <c r="T259" s="282"/>
      <c r="U259" s="282"/>
      <c r="V259" s="69">
        <f t="shared" si="101"/>
        <v>0</v>
      </c>
      <c r="W259" s="350"/>
      <c r="X259" s="352">
        <f t="shared" si="102"/>
        <v>0</v>
      </c>
      <c r="Y259" s="337"/>
      <c r="Z259" s="201">
        <f>INDEX(MasterOutputs!$I$3:$I$63,MATCH('5 - Project Outputs'!C259,MasterOutputs!$B$3:$B$63,0))</f>
        <v>0</v>
      </c>
    </row>
    <row r="260" spans="2:26" outlineLevel="1" x14ac:dyDescent="0.35">
      <c r="B260" s="1">
        <f t="shared" si="95"/>
        <v>0</v>
      </c>
      <c r="C260" s="67" t="s">
        <v>18</v>
      </c>
      <c r="D260" s="424" t="str">
        <f>INDEX(MasterOutputs!$C$3:$C$63,MATCH(C260,MasterOutputs!$B$3:$B$63,0))</f>
        <v>N/A</v>
      </c>
      <c r="E260" s="282"/>
      <c r="F260" s="282"/>
      <c r="G260" s="69">
        <f t="shared" si="96"/>
        <v>0</v>
      </c>
      <c r="H260" s="282"/>
      <c r="I260" s="282"/>
      <c r="J260" s="69">
        <f t="shared" si="97"/>
        <v>0</v>
      </c>
      <c r="K260" s="282"/>
      <c r="L260" s="282"/>
      <c r="M260" s="69">
        <f t="shared" si="98"/>
        <v>0</v>
      </c>
      <c r="N260" s="282"/>
      <c r="O260" s="282"/>
      <c r="P260" s="69">
        <f t="shared" si="99"/>
        <v>0</v>
      </c>
      <c r="Q260" s="282"/>
      <c r="R260" s="282"/>
      <c r="S260" s="69">
        <f t="shared" si="100"/>
        <v>0</v>
      </c>
      <c r="T260" s="282"/>
      <c r="U260" s="282"/>
      <c r="V260" s="69">
        <f t="shared" si="101"/>
        <v>0</v>
      </c>
      <c r="W260" s="350"/>
      <c r="X260" s="352">
        <f t="shared" si="102"/>
        <v>0</v>
      </c>
      <c r="Y260" s="337"/>
      <c r="Z260" s="201">
        <f>INDEX(MasterOutputs!$I$3:$I$63,MATCH('5 - Project Outputs'!C260,MasterOutputs!$B$3:$B$63,0))</f>
        <v>0</v>
      </c>
    </row>
    <row r="261" spans="2:26" outlineLevel="1" x14ac:dyDescent="0.35">
      <c r="B261" s="1">
        <f t="shared" si="95"/>
        <v>0</v>
      </c>
      <c r="C261" s="67" t="s">
        <v>18</v>
      </c>
      <c r="D261" s="424" t="str">
        <f>INDEX(MasterOutputs!$C$3:$C$63,MATCH(C261,MasterOutputs!$B$3:$B$63,0))</f>
        <v>N/A</v>
      </c>
      <c r="E261" s="282"/>
      <c r="F261" s="282"/>
      <c r="G261" s="69">
        <f t="shared" si="96"/>
        <v>0</v>
      </c>
      <c r="H261" s="282"/>
      <c r="I261" s="282"/>
      <c r="J261" s="69">
        <f t="shared" si="97"/>
        <v>0</v>
      </c>
      <c r="K261" s="282"/>
      <c r="L261" s="282"/>
      <c r="M261" s="69">
        <f t="shared" si="98"/>
        <v>0</v>
      </c>
      <c r="N261" s="282"/>
      <c r="O261" s="282"/>
      <c r="P261" s="69">
        <f t="shared" si="99"/>
        <v>0</v>
      </c>
      <c r="Q261" s="282"/>
      <c r="R261" s="282"/>
      <c r="S261" s="69">
        <f t="shared" si="100"/>
        <v>0</v>
      </c>
      <c r="T261" s="282"/>
      <c r="U261" s="282"/>
      <c r="V261" s="69">
        <f t="shared" si="101"/>
        <v>0</v>
      </c>
      <c r="W261" s="350"/>
      <c r="X261" s="352">
        <f t="shared" si="102"/>
        <v>0</v>
      </c>
      <c r="Y261" s="337"/>
      <c r="Z261" s="201">
        <f>INDEX(MasterOutputs!$I$3:$I$63,MATCH('5 - Project Outputs'!C261,MasterOutputs!$B$3:$B$63,0))</f>
        <v>0</v>
      </c>
    </row>
    <row r="262" spans="2:26" outlineLevel="1" x14ac:dyDescent="0.35">
      <c r="B262" s="1">
        <f t="shared" si="95"/>
        <v>0</v>
      </c>
      <c r="C262" s="67" t="s">
        <v>18</v>
      </c>
      <c r="D262" s="424" t="str">
        <f>INDEX(MasterOutputs!$C$3:$C$63,MATCH(C262,MasterOutputs!$B$3:$B$63,0))</f>
        <v>N/A</v>
      </c>
      <c r="E262" s="282"/>
      <c r="F262" s="282"/>
      <c r="G262" s="69">
        <f t="shared" si="96"/>
        <v>0</v>
      </c>
      <c r="H262" s="282"/>
      <c r="I262" s="282"/>
      <c r="J262" s="69">
        <f t="shared" si="97"/>
        <v>0</v>
      </c>
      <c r="K262" s="282"/>
      <c r="L262" s="282"/>
      <c r="M262" s="69">
        <f t="shared" si="98"/>
        <v>0</v>
      </c>
      <c r="N262" s="282"/>
      <c r="O262" s="282"/>
      <c r="P262" s="69">
        <f t="shared" si="99"/>
        <v>0</v>
      </c>
      <c r="Q262" s="282"/>
      <c r="R262" s="282"/>
      <c r="S262" s="69">
        <f t="shared" si="100"/>
        <v>0</v>
      </c>
      <c r="T262" s="282"/>
      <c r="U262" s="282"/>
      <c r="V262" s="69">
        <f t="shared" si="101"/>
        <v>0</v>
      </c>
      <c r="W262" s="350"/>
      <c r="X262" s="352">
        <f t="shared" si="102"/>
        <v>0</v>
      </c>
      <c r="Y262" s="337"/>
      <c r="Z262" s="201">
        <f>INDEX(MasterOutputs!$I$3:$I$63,MATCH('5 - Project Outputs'!C262,MasterOutputs!$B$3:$B$63,0))</f>
        <v>0</v>
      </c>
    </row>
    <row r="263" spans="2:26" outlineLevel="1" x14ac:dyDescent="0.35">
      <c r="B263" s="1">
        <f t="shared" si="95"/>
        <v>0</v>
      </c>
      <c r="C263" s="67" t="s">
        <v>18</v>
      </c>
      <c r="D263" s="424" t="str">
        <f>INDEX(MasterOutputs!$C$3:$C$63,MATCH(C263,MasterOutputs!$B$3:$B$63,0))</f>
        <v>N/A</v>
      </c>
      <c r="E263" s="282"/>
      <c r="F263" s="282"/>
      <c r="G263" s="69">
        <f t="shared" si="96"/>
        <v>0</v>
      </c>
      <c r="H263" s="282"/>
      <c r="I263" s="282"/>
      <c r="J263" s="69">
        <f t="shared" si="97"/>
        <v>0</v>
      </c>
      <c r="K263" s="282"/>
      <c r="L263" s="282"/>
      <c r="M263" s="69">
        <f t="shared" si="98"/>
        <v>0</v>
      </c>
      <c r="N263" s="282"/>
      <c r="O263" s="282"/>
      <c r="P263" s="69">
        <f t="shared" si="99"/>
        <v>0</v>
      </c>
      <c r="Q263" s="282"/>
      <c r="R263" s="282"/>
      <c r="S263" s="69">
        <f t="shared" si="100"/>
        <v>0</v>
      </c>
      <c r="T263" s="282"/>
      <c r="U263" s="282"/>
      <c r="V263" s="69">
        <f t="shared" si="101"/>
        <v>0</v>
      </c>
      <c r="W263" s="350"/>
      <c r="X263" s="352">
        <f t="shared" si="102"/>
        <v>0</v>
      </c>
      <c r="Y263" s="337"/>
      <c r="Z263" s="201">
        <f>INDEX(MasterOutputs!$I$3:$I$63,MATCH('5 - Project Outputs'!C263,MasterOutputs!$B$3:$B$63,0))</f>
        <v>0</v>
      </c>
    </row>
    <row r="264" spans="2:26" outlineLevel="1" x14ac:dyDescent="0.35">
      <c r="B264" s="1">
        <f t="shared" si="95"/>
        <v>0</v>
      </c>
      <c r="C264" s="67" t="s">
        <v>18</v>
      </c>
      <c r="D264" s="424" t="str">
        <f>INDEX(MasterOutputs!$C$3:$C$63,MATCH(C264,MasterOutputs!$B$3:$B$63,0))</f>
        <v>N/A</v>
      </c>
      <c r="E264" s="282"/>
      <c r="F264" s="282"/>
      <c r="G264" s="69">
        <f t="shared" si="96"/>
        <v>0</v>
      </c>
      <c r="H264" s="282"/>
      <c r="I264" s="282"/>
      <c r="J264" s="69">
        <f t="shared" si="97"/>
        <v>0</v>
      </c>
      <c r="K264" s="282"/>
      <c r="L264" s="282"/>
      <c r="M264" s="69">
        <f t="shared" si="98"/>
        <v>0</v>
      </c>
      <c r="N264" s="282"/>
      <c r="O264" s="282"/>
      <c r="P264" s="69">
        <f t="shared" si="99"/>
        <v>0</v>
      </c>
      <c r="Q264" s="282"/>
      <c r="R264" s="282"/>
      <c r="S264" s="69">
        <f t="shared" si="100"/>
        <v>0</v>
      </c>
      <c r="T264" s="282"/>
      <c r="U264" s="282"/>
      <c r="V264" s="69">
        <f t="shared" si="101"/>
        <v>0</v>
      </c>
      <c r="W264" s="350"/>
      <c r="X264" s="352">
        <f t="shared" si="102"/>
        <v>0</v>
      </c>
      <c r="Y264" s="337"/>
      <c r="Z264" s="201">
        <f>INDEX(MasterOutputs!$I$3:$I$63,MATCH('5 - Project Outputs'!C264,MasterOutputs!$B$3:$B$63,0))</f>
        <v>0</v>
      </c>
    </row>
    <row r="265" spans="2:26" outlineLevel="1" x14ac:dyDescent="0.35">
      <c r="B265" s="1">
        <f t="shared" si="95"/>
        <v>0</v>
      </c>
      <c r="C265" s="67" t="s">
        <v>18</v>
      </c>
      <c r="D265" s="424" t="str">
        <f>INDEX(MasterOutputs!$C$3:$C$63,MATCH(C265,MasterOutputs!$B$3:$B$63,0))</f>
        <v>N/A</v>
      </c>
      <c r="E265" s="282"/>
      <c r="F265" s="282"/>
      <c r="G265" s="69">
        <f t="shared" si="96"/>
        <v>0</v>
      </c>
      <c r="H265" s="282"/>
      <c r="I265" s="282"/>
      <c r="J265" s="69">
        <f t="shared" si="97"/>
        <v>0</v>
      </c>
      <c r="K265" s="282"/>
      <c r="L265" s="282"/>
      <c r="M265" s="69">
        <f t="shared" si="98"/>
        <v>0</v>
      </c>
      <c r="N265" s="282"/>
      <c r="O265" s="282"/>
      <c r="P265" s="69">
        <f t="shared" si="99"/>
        <v>0</v>
      </c>
      <c r="Q265" s="282"/>
      <c r="R265" s="282"/>
      <c r="S265" s="69">
        <f t="shared" si="100"/>
        <v>0</v>
      </c>
      <c r="T265" s="282"/>
      <c r="U265" s="282"/>
      <c r="V265" s="69">
        <f t="shared" si="101"/>
        <v>0</v>
      </c>
      <c r="W265" s="350"/>
      <c r="X265" s="352">
        <f t="shared" si="102"/>
        <v>0</v>
      </c>
      <c r="Y265" s="337"/>
      <c r="Z265" s="201">
        <f>INDEX(MasterOutputs!$I$3:$I$63,MATCH('5 - Project Outputs'!C265,MasterOutputs!$B$3:$B$63,0))</f>
        <v>0</v>
      </c>
    </row>
    <row r="266" spans="2:26" outlineLevel="1" x14ac:dyDescent="0.35">
      <c r="B266" s="1">
        <f t="shared" si="95"/>
        <v>0</v>
      </c>
      <c r="C266" s="67" t="s">
        <v>18</v>
      </c>
      <c r="D266" s="424" t="str">
        <f>INDEX(MasterOutputs!$C$3:$C$63,MATCH(C266,MasterOutputs!$B$3:$B$63,0))</f>
        <v>N/A</v>
      </c>
      <c r="E266" s="282"/>
      <c r="F266" s="282"/>
      <c r="G266" s="69">
        <f t="shared" si="96"/>
        <v>0</v>
      </c>
      <c r="H266" s="282"/>
      <c r="I266" s="282"/>
      <c r="J266" s="69">
        <f t="shared" si="97"/>
        <v>0</v>
      </c>
      <c r="K266" s="282"/>
      <c r="L266" s="282"/>
      <c r="M266" s="69">
        <f t="shared" si="98"/>
        <v>0</v>
      </c>
      <c r="N266" s="282"/>
      <c r="O266" s="282"/>
      <c r="P266" s="69">
        <f t="shared" si="99"/>
        <v>0</v>
      </c>
      <c r="Q266" s="282"/>
      <c r="R266" s="282"/>
      <c r="S266" s="69">
        <f t="shared" si="100"/>
        <v>0</v>
      </c>
      <c r="T266" s="282"/>
      <c r="U266" s="282"/>
      <c r="V266" s="69">
        <f t="shared" si="101"/>
        <v>0</v>
      </c>
      <c r="W266" s="350"/>
      <c r="X266" s="352">
        <f t="shared" si="102"/>
        <v>0</v>
      </c>
      <c r="Y266" s="337"/>
      <c r="Z266" s="201">
        <f>INDEX(MasterOutputs!$I$3:$I$63,MATCH('5 - Project Outputs'!C266,MasterOutputs!$B$3:$B$63,0))</f>
        <v>0</v>
      </c>
    </row>
    <row r="267" spans="2:26" outlineLevel="1" x14ac:dyDescent="0.35">
      <c r="B267" s="1">
        <f t="shared" si="95"/>
        <v>0</v>
      </c>
      <c r="C267" s="67" t="s">
        <v>18</v>
      </c>
      <c r="D267" s="424" t="str">
        <f>INDEX(MasterOutputs!$C$3:$C$63,MATCH(C267,MasterOutputs!$B$3:$B$63,0))</f>
        <v>N/A</v>
      </c>
      <c r="E267" s="282"/>
      <c r="F267" s="282"/>
      <c r="G267" s="69">
        <f t="shared" si="96"/>
        <v>0</v>
      </c>
      <c r="H267" s="282"/>
      <c r="I267" s="282"/>
      <c r="J267" s="69">
        <f t="shared" si="97"/>
        <v>0</v>
      </c>
      <c r="K267" s="282"/>
      <c r="L267" s="282"/>
      <c r="M267" s="69">
        <f t="shared" si="98"/>
        <v>0</v>
      </c>
      <c r="N267" s="282"/>
      <c r="O267" s="282"/>
      <c r="P267" s="69">
        <f t="shared" si="99"/>
        <v>0</v>
      </c>
      <c r="Q267" s="282"/>
      <c r="R267" s="282"/>
      <c r="S267" s="69">
        <f t="shared" si="100"/>
        <v>0</v>
      </c>
      <c r="T267" s="282"/>
      <c r="U267" s="282"/>
      <c r="V267" s="69">
        <f t="shared" si="101"/>
        <v>0</v>
      </c>
      <c r="W267" s="350"/>
      <c r="X267" s="352">
        <f t="shared" si="102"/>
        <v>0</v>
      </c>
      <c r="Y267" s="337"/>
      <c r="Z267" s="201">
        <f>INDEX(MasterOutputs!$I$3:$I$63,MATCH('5 - Project Outputs'!C267,MasterOutputs!$B$3:$B$63,0))</f>
        <v>0</v>
      </c>
    </row>
    <row r="268" spans="2:26" outlineLevel="1" x14ac:dyDescent="0.35">
      <c r="B268" s="1">
        <f t="shared" si="95"/>
        <v>0</v>
      </c>
      <c r="C268" s="67" t="s">
        <v>18</v>
      </c>
      <c r="D268" s="424" t="str">
        <f>INDEX(MasterOutputs!$C$3:$C$63,MATCH(C268,MasterOutputs!$B$3:$B$63,0))</f>
        <v>N/A</v>
      </c>
      <c r="E268" s="282"/>
      <c r="F268" s="282"/>
      <c r="G268" s="69">
        <f t="shared" si="96"/>
        <v>0</v>
      </c>
      <c r="H268" s="282"/>
      <c r="I268" s="282"/>
      <c r="J268" s="69">
        <f t="shared" si="97"/>
        <v>0</v>
      </c>
      <c r="K268" s="282"/>
      <c r="L268" s="282"/>
      <c r="M268" s="69">
        <f t="shared" si="98"/>
        <v>0</v>
      </c>
      <c r="N268" s="282"/>
      <c r="O268" s="282"/>
      <c r="P268" s="69">
        <f t="shared" si="99"/>
        <v>0</v>
      </c>
      <c r="Q268" s="282"/>
      <c r="R268" s="282"/>
      <c r="S268" s="69">
        <f t="shared" si="100"/>
        <v>0</v>
      </c>
      <c r="T268" s="282"/>
      <c r="U268" s="282"/>
      <c r="V268" s="69">
        <f t="shared" si="101"/>
        <v>0</v>
      </c>
      <c r="W268" s="350"/>
      <c r="X268" s="352">
        <f t="shared" si="102"/>
        <v>0</v>
      </c>
      <c r="Y268" s="337"/>
      <c r="Z268" s="201">
        <f>INDEX(MasterOutputs!$I$3:$I$63,MATCH('5 - Project Outputs'!C268,MasterOutputs!$B$3:$B$63,0))</f>
        <v>0</v>
      </c>
    </row>
    <row r="269" spans="2:26" outlineLevel="1" x14ac:dyDescent="0.35">
      <c r="B269" s="1">
        <f t="shared" si="95"/>
        <v>0</v>
      </c>
      <c r="C269" s="67" t="s">
        <v>18</v>
      </c>
      <c r="D269" s="424" t="str">
        <f>INDEX(MasterOutputs!$C$3:$C$63,MATCH(C269,MasterOutputs!$B$3:$B$63,0))</f>
        <v>N/A</v>
      </c>
      <c r="E269" s="282"/>
      <c r="F269" s="282"/>
      <c r="G269" s="69">
        <f t="shared" si="96"/>
        <v>0</v>
      </c>
      <c r="H269" s="282"/>
      <c r="I269" s="282"/>
      <c r="J269" s="69">
        <f t="shared" si="97"/>
        <v>0</v>
      </c>
      <c r="K269" s="282"/>
      <c r="L269" s="282"/>
      <c r="M269" s="69">
        <f t="shared" si="98"/>
        <v>0</v>
      </c>
      <c r="N269" s="282"/>
      <c r="O269" s="282"/>
      <c r="P269" s="69">
        <f t="shared" si="99"/>
        <v>0</v>
      </c>
      <c r="Q269" s="282"/>
      <c r="R269" s="282"/>
      <c r="S269" s="69">
        <f t="shared" si="100"/>
        <v>0</v>
      </c>
      <c r="T269" s="282"/>
      <c r="U269" s="282"/>
      <c r="V269" s="69">
        <f t="shared" si="101"/>
        <v>0</v>
      </c>
      <c r="W269" s="350"/>
      <c r="X269" s="352">
        <f t="shared" si="102"/>
        <v>0</v>
      </c>
      <c r="Y269" s="337"/>
      <c r="Z269" s="201">
        <f>INDEX(MasterOutputs!$I$3:$I$63,MATCH('5 - Project Outputs'!C269,MasterOutputs!$B$3:$B$63,0))</f>
        <v>0</v>
      </c>
    </row>
    <row r="270" spans="2:26" ht="15.65" customHeight="1" outlineLevel="1" thickBot="1" x14ac:dyDescent="0.4">
      <c r="B270" s="1">
        <f t="shared" si="95"/>
        <v>0</v>
      </c>
      <c r="C270" s="107" t="s">
        <v>18</v>
      </c>
      <c r="D270" s="425" t="str">
        <f>INDEX(MasterOutputs!$C$3:$C$63,MATCH(C270,MasterOutputs!$B$3:$B$63,0))</f>
        <v>N/A</v>
      </c>
      <c r="E270" s="367"/>
      <c r="F270" s="367"/>
      <c r="G270" s="143">
        <f t="shared" si="96"/>
        <v>0</v>
      </c>
      <c r="H270" s="367"/>
      <c r="I270" s="367"/>
      <c r="J270" s="143">
        <f t="shared" si="97"/>
        <v>0</v>
      </c>
      <c r="K270" s="367"/>
      <c r="L270" s="367"/>
      <c r="M270" s="143">
        <f t="shared" si="98"/>
        <v>0</v>
      </c>
      <c r="N270" s="367"/>
      <c r="O270" s="367"/>
      <c r="P270" s="143">
        <f t="shared" si="99"/>
        <v>0</v>
      </c>
      <c r="Q270" s="367"/>
      <c r="R270" s="367"/>
      <c r="S270" s="143">
        <f t="shared" si="100"/>
        <v>0</v>
      </c>
      <c r="T270" s="367"/>
      <c r="U270" s="367"/>
      <c r="V270" s="143">
        <f t="shared" si="101"/>
        <v>0</v>
      </c>
      <c r="W270" s="368"/>
      <c r="X270" s="369">
        <f t="shared" si="102"/>
        <v>0</v>
      </c>
      <c r="Y270" s="370"/>
      <c r="Z270" s="201">
        <f>INDEX(MasterOutputs!$I$3:$I$63,MATCH('5 - Project Outputs'!C270,MasterOutputs!$B$3:$B$63,0))</f>
        <v>0</v>
      </c>
    </row>
    <row r="271" spans="2:26" ht="16.5" customHeight="1" outlineLevel="1" thickBot="1" x14ac:dyDescent="0.4">
      <c r="C271" s="504" t="s">
        <v>233</v>
      </c>
      <c r="D271" s="505"/>
      <c r="E271" s="505"/>
      <c r="F271" s="505"/>
      <c r="G271" s="505"/>
      <c r="H271" s="505"/>
      <c r="I271" s="505"/>
      <c r="J271" s="505"/>
      <c r="K271" s="505"/>
      <c r="L271" s="505"/>
      <c r="M271" s="505"/>
      <c r="N271" s="505"/>
      <c r="O271" s="505"/>
      <c r="P271" s="505"/>
      <c r="Q271" s="505"/>
      <c r="R271" s="505"/>
      <c r="S271" s="505"/>
      <c r="T271" s="505"/>
      <c r="U271" s="505"/>
      <c r="V271" s="505"/>
      <c r="W271" s="505"/>
      <c r="X271" s="505"/>
      <c r="Y271" s="506"/>
    </row>
    <row r="272" spans="2:26" outlineLevel="1" x14ac:dyDescent="0.35">
      <c r="B272" s="1">
        <f t="shared" ref="B272:B281" si="103">IF(AND($D$14="You do not need to provide output data for this reporting period",X272=0),0,IF(C272="",IF((X272=0),0,1),COUNTBLANK(E272:W272)))</f>
        <v>0</v>
      </c>
      <c r="C272" s="371"/>
      <c r="D272" s="364"/>
      <c r="E272" s="365"/>
      <c r="F272" s="365"/>
      <c r="G272" s="359">
        <f t="shared" ref="G272:G277" si="104">SUM(E272:F272)</f>
        <v>0</v>
      </c>
      <c r="H272" s="365"/>
      <c r="I272" s="365"/>
      <c r="J272" s="359">
        <f t="shared" ref="J272:J277" si="105">SUM(H272:I272)</f>
        <v>0</v>
      </c>
      <c r="K272" s="365"/>
      <c r="L272" s="365"/>
      <c r="M272" s="359">
        <f t="shared" ref="M272:M277" si="106">SUM(K272:L272)</f>
        <v>0</v>
      </c>
      <c r="N272" s="365"/>
      <c r="O272" s="365"/>
      <c r="P272" s="359">
        <f t="shared" ref="P272:P277" si="107">SUM(N272:O272)</f>
        <v>0</v>
      </c>
      <c r="Q272" s="365"/>
      <c r="R272" s="365"/>
      <c r="S272" s="359">
        <f t="shared" ref="S272:S277" si="108">SUM(Q272:R272)</f>
        <v>0</v>
      </c>
      <c r="T272" s="365"/>
      <c r="U272" s="365"/>
      <c r="V272" s="359">
        <f t="shared" ref="V272:V277" si="109">SUM(T272:U272)</f>
        <v>0</v>
      </c>
      <c r="W272" s="366"/>
      <c r="X272" s="353">
        <f>SUM(P272+S272+M272+J272+G272+V272+W272)</f>
        <v>0</v>
      </c>
      <c r="Y272" s="360" t="s">
        <v>228</v>
      </c>
    </row>
    <row r="273" spans="1:25" outlineLevel="1" x14ac:dyDescent="0.35">
      <c r="B273" s="1">
        <f t="shared" si="103"/>
        <v>0</v>
      </c>
      <c r="C273" s="73"/>
      <c r="D273" s="286"/>
      <c r="E273" s="282"/>
      <c r="F273" s="282"/>
      <c r="G273" s="69">
        <f t="shared" si="104"/>
        <v>0</v>
      </c>
      <c r="H273" s="282"/>
      <c r="I273" s="282"/>
      <c r="J273" s="69">
        <f t="shared" si="105"/>
        <v>0</v>
      </c>
      <c r="K273" s="282"/>
      <c r="L273" s="282"/>
      <c r="M273" s="69">
        <f t="shared" si="106"/>
        <v>0</v>
      </c>
      <c r="N273" s="282"/>
      <c r="O273" s="282"/>
      <c r="P273" s="69">
        <f t="shared" si="107"/>
        <v>0</v>
      </c>
      <c r="Q273" s="282"/>
      <c r="R273" s="282"/>
      <c r="S273" s="69">
        <f t="shared" si="108"/>
        <v>0</v>
      </c>
      <c r="T273" s="282"/>
      <c r="U273" s="282"/>
      <c r="V273" s="69">
        <f t="shared" si="109"/>
        <v>0</v>
      </c>
      <c r="W273" s="350"/>
      <c r="X273" s="352">
        <f>SUM(P273+S273+M273+J273+G273+V273+W273)</f>
        <v>0</v>
      </c>
      <c r="Y273" s="355" t="s">
        <v>228</v>
      </c>
    </row>
    <row r="274" spans="1:25" outlineLevel="1" x14ac:dyDescent="0.35">
      <c r="B274" s="1">
        <f t="shared" si="103"/>
        <v>0</v>
      </c>
      <c r="C274" s="73"/>
      <c r="D274" s="286"/>
      <c r="E274" s="282"/>
      <c r="F274" s="282"/>
      <c r="G274" s="69">
        <f t="shared" si="104"/>
        <v>0</v>
      </c>
      <c r="H274" s="282"/>
      <c r="I274" s="282"/>
      <c r="J274" s="69">
        <f t="shared" si="105"/>
        <v>0</v>
      </c>
      <c r="K274" s="282"/>
      <c r="L274" s="282"/>
      <c r="M274" s="69">
        <f t="shared" si="106"/>
        <v>0</v>
      </c>
      <c r="N274" s="282"/>
      <c r="O274" s="282"/>
      <c r="P274" s="69">
        <f t="shared" si="107"/>
        <v>0</v>
      </c>
      <c r="Q274" s="282"/>
      <c r="R274" s="282"/>
      <c r="S274" s="69">
        <f t="shared" si="108"/>
        <v>0</v>
      </c>
      <c r="T274" s="282"/>
      <c r="U274" s="282"/>
      <c r="V274" s="69">
        <f t="shared" si="109"/>
        <v>0</v>
      </c>
      <c r="W274" s="350"/>
      <c r="X274" s="352">
        <f t="shared" ref="X274:X281" si="110">SUM(P274+S274+M274+J274+G274+V274+W274)</f>
        <v>0</v>
      </c>
      <c r="Y274" s="355" t="s">
        <v>228</v>
      </c>
    </row>
    <row r="275" spans="1:25" outlineLevel="1" x14ac:dyDescent="0.35">
      <c r="B275" s="1">
        <f t="shared" si="103"/>
        <v>0</v>
      </c>
      <c r="C275" s="73"/>
      <c r="D275" s="286"/>
      <c r="E275" s="282"/>
      <c r="F275" s="282"/>
      <c r="G275" s="69">
        <f t="shared" si="104"/>
        <v>0</v>
      </c>
      <c r="H275" s="282"/>
      <c r="I275" s="282"/>
      <c r="J275" s="69">
        <f t="shared" si="105"/>
        <v>0</v>
      </c>
      <c r="K275" s="282"/>
      <c r="L275" s="282"/>
      <c r="M275" s="69">
        <f t="shared" si="106"/>
        <v>0</v>
      </c>
      <c r="N275" s="282"/>
      <c r="O275" s="282"/>
      <c r="P275" s="69">
        <f t="shared" si="107"/>
        <v>0</v>
      </c>
      <c r="Q275" s="282"/>
      <c r="R275" s="282"/>
      <c r="S275" s="69">
        <f t="shared" si="108"/>
        <v>0</v>
      </c>
      <c r="T275" s="282"/>
      <c r="U275" s="282"/>
      <c r="V275" s="69">
        <f t="shared" si="109"/>
        <v>0</v>
      </c>
      <c r="W275" s="350"/>
      <c r="X275" s="352">
        <f t="shared" si="110"/>
        <v>0</v>
      </c>
      <c r="Y275" s="355" t="s">
        <v>228</v>
      </c>
    </row>
    <row r="276" spans="1:25" outlineLevel="1" x14ac:dyDescent="0.35">
      <c r="B276" s="1">
        <f t="shared" si="103"/>
        <v>0</v>
      </c>
      <c r="C276" s="73"/>
      <c r="D276" s="286"/>
      <c r="E276" s="282"/>
      <c r="F276" s="282"/>
      <c r="G276" s="69">
        <f t="shared" si="104"/>
        <v>0</v>
      </c>
      <c r="H276" s="282"/>
      <c r="I276" s="282"/>
      <c r="J276" s="69">
        <f t="shared" si="105"/>
        <v>0</v>
      </c>
      <c r="K276" s="282"/>
      <c r="L276" s="282"/>
      <c r="M276" s="69">
        <f t="shared" si="106"/>
        <v>0</v>
      </c>
      <c r="N276" s="282"/>
      <c r="O276" s="282"/>
      <c r="P276" s="69">
        <f t="shared" si="107"/>
        <v>0</v>
      </c>
      <c r="Q276" s="282"/>
      <c r="R276" s="282"/>
      <c r="S276" s="69">
        <f t="shared" si="108"/>
        <v>0</v>
      </c>
      <c r="T276" s="282"/>
      <c r="U276" s="282"/>
      <c r="V276" s="69">
        <f t="shared" si="109"/>
        <v>0</v>
      </c>
      <c r="W276" s="350"/>
      <c r="X276" s="352">
        <f t="shared" si="110"/>
        <v>0</v>
      </c>
      <c r="Y276" s="355" t="s">
        <v>228</v>
      </c>
    </row>
    <row r="277" spans="1:25" outlineLevel="1" x14ac:dyDescent="0.35">
      <c r="B277" s="1">
        <f t="shared" si="103"/>
        <v>0</v>
      </c>
      <c r="C277" s="73"/>
      <c r="D277" s="286"/>
      <c r="E277" s="282"/>
      <c r="F277" s="282"/>
      <c r="G277" s="69">
        <f t="shared" si="104"/>
        <v>0</v>
      </c>
      <c r="H277" s="282"/>
      <c r="I277" s="282"/>
      <c r="J277" s="69">
        <f t="shared" si="105"/>
        <v>0</v>
      </c>
      <c r="K277" s="282"/>
      <c r="L277" s="282"/>
      <c r="M277" s="69">
        <f t="shared" si="106"/>
        <v>0</v>
      </c>
      <c r="N277" s="282"/>
      <c r="O277" s="282"/>
      <c r="P277" s="69">
        <f t="shared" si="107"/>
        <v>0</v>
      </c>
      <c r="Q277" s="282"/>
      <c r="R277" s="282"/>
      <c r="S277" s="69">
        <f t="shared" si="108"/>
        <v>0</v>
      </c>
      <c r="T277" s="282"/>
      <c r="U277" s="282"/>
      <c r="V277" s="69">
        <f t="shared" si="109"/>
        <v>0</v>
      </c>
      <c r="W277" s="350"/>
      <c r="X277" s="352">
        <f t="shared" si="110"/>
        <v>0</v>
      </c>
      <c r="Y277" s="355" t="s">
        <v>228</v>
      </c>
    </row>
    <row r="278" spans="1:25" outlineLevel="1" x14ac:dyDescent="0.35">
      <c r="B278" s="1">
        <f t="shared" si="103"/>
        <v>0</v>
      </c>
      <c r="C278" s="73"/>
      <c r="D278" s="286"/>
      <c r="E278" s="282"/>
      <c r="F278" s="282"/>
      <c r="G278" s="69">
        <f>SUM(E278:F278)</f>
        <v>0</v>
      </c>
      <c r="H278" s="282"/>
      <c r="I278" s="282"/>
      <c r="J278" s="69">
        <f>SUM(H278:I278)</f>
        <v>0</v>
      </c>
      <c r="K278" s="282"/>
      <c r="L278" s="282"/>
      <c r="M278" s="69">
        <f>SUM(K278:L278)</f>
        <v>0</v>
      </c>
      <c r="N278" s="282"/>
      <c r="O278" s="282"/>
      <c r="P278" s="69">
        <f>SUM(N278:O278)</f>
        <v>0</v>
      </c>
      <c r="Q278" s="282"/>
      <c r="R278" s="282"/>
      <c r="S278" s="69">
        <f>SUM(Q278:R278)</f>
        <v>0</v>
      </c>
      <c r="T278" s="282"/>
      <c r="U278" s="282"/>
      <c r="V278" s="69">
        <f>SUM(T278:U278)</f>
        <v>0</v>
      </c>
      <c r="W278" s="350"/>
      <c r="X278" s="352">
        <f t="shared" si="110"/>
        <v>0</v>
      </c>
      <c r="Y278" s="355" t="s">
        <v>228</v>
      </c>
    </row>
    <row r="279" spans="1:25" outlineLevel="1" x14ac:dyDescent="0.35">
      <c r="B279" s="1">
        <f t="shared" si="103"/>
        <v>0</v>
      </c>
      <c r="C279" s="73"/>
      <c r="D279" s="286"/>
      <c r="E279" s="282"/>
      <c r="F279" s="282"/>
      <c r="G279" s="69">
        <f>SUM(E279:F279)</f>
        <v>0</v>
      </c>
      <c r="H279" s="282"/>
      <c r="I279" s="282"/>
      <c r="J279" s="69">
        <f>SUM(H279:I279)</f>
        <v>0</v>
      </c>
      <c r="K279" s="282"/>
      <c r="L279" s="282"/>
      <c r="M279" s="69">
        <f>SUM(K279:L279)</f>
        <v>0</v>
      </c>
      <c r="N279" s="282"/>
      <c r="O279" s="282"/>
      <c r="P279" s="69">
        <f>SUM(N279:O279)</f>
        <v>0</v>
      </c>
      <c r="Q279" s="282"/>
      <c r="R279" s="282"/>
      <c r="S279" s="69">
        <f>SUM(Q279:R279)</f>
        <v>0</v>
      </c>
      <c r="T279" s="282"/>
      <c r="U279" s="282"/>
      <c r="V279" s="69">
        <f>SUM(T279:U279)</f>
        <v>0</v>
      </c>
      <c r="W279" s="350"/>
      <c r="X279" s="352">
        <f t="shared" si="110"/>
        <v>0</v>
      </c>
      <c r="Y279" s="355" t="s">
        <v>228</v>
      </c>
    </row>
    <row r="280" spans="1:25" outlineLevel="1" x14ac:dyDescent="0.35">
      <c r="B280" s="1">
        <f t="shared" si="103"/>
        <v>0</v>
      </c>
      <c r="C280" s="73"/>
      <c r="D280" s="286"/>
      <c r="E280" s="282"/>
      <c r="F280" s="282"/>
      <c r="G280" s="69">
        <f>SUM(E280:F280)</f>
        <v>0</v>
      </c>
      <c r="H280" s="282"/>
      <c r="I280" s="282"/>
      <c r="J280" s="69">
        <f>SUM(H280:I280)</f>
        <v>0</v>
      </c>
      <c r="K280" s="282"/>
      <c r="L280" s="282"/>
      <c r="M280" s="69">
        <f>SUM(K280:L280)</f>
        <v>0</v>
      </c>
      <c r="N280" s="282"/>
      <c r="O280" s="282"/>
      <c r="P280" s="69">
        <f>SUM(N280:O280)</f>
        <v>0</v>
      </c>
      <c r="Q280" s="282"/>
      <c r="R280" s="282"/>
      <c r="S280" s="69">
        <f>SUM(Q280:R280)</f>
        <v>0</v>
      </c>
      <c r="T280" s="282"/>
      <c r="U280" s="282"/>
      <c r="V280" s="69">
        <f>SUM(T280:U280)</f>
        <v>0</v>
      </c>
      <c r="W280" s="350"/>
      <c r="X280" s="352">
        <f t="shared" si="110"/>
        <v>0</v>
      </c>
      <c r="Y280" s="355" t="s">
        <v>228</v>
      </c>
    </row>
    <row r="281" spans="1:25" ht="15" outlineLevel="1" thickBot="1" x14ac:dyDescent="0.4">
      <c r="B281" s="1">
        <f t="shared" si="103"/>
        <v>0</v>
      </c>
      <c r="C281" s="74"/>
      <c r="D281" s="287"/>
      <c r="E281" s="283"/>
      <c r="F281" s="283"/>
      <c r="G281" s="71">
        <f>SUM(E281:F281)</f>
        <v>0</v>
      </c>
      <c r="H281" s="283"/>
      <c r="I281" s="283"/>
      <c r="J281" s="71">
        <f>SUM(H281:I281)</f>
        <v>0</v>
      </c>
      <c r="K281" s="283"/>
      <c r="L281" s="283"/>
      <c r="M281" s="71">
        <f>SUM(K281:L281)</f>
        <v>0</v>
      </c>
      <c r="N281" s="283"/>
      <c r="O281" s="283"/>
      <c r="P281" s="71">
        <f>SUM(N281:O281)</f>
        <v>0</v>
      </c>
      <c r="Q281" s="283"/>
      <c r="R281" s="283"/>
      <c r="S281" s="71">
        <f>SUM(Q281:R281)</f>
        <v>0</v>
      </c>
      <c r="T281" s="283"/>
      <c r="U281" s="283"/>
      <c r="V281" s="71">
        <f>SUM(T281:U281)</f>
        <v>0</v>
      </c>
      <c r="W281" s="351"/>
      <c r="X281" s="354">
        <f t="shared" si="110"/>
        <v>0</v>
      </c>
      <c r="Y281" s="356" t="s">
        <v>228</v>
      </c>
    </row>
    <row r="282" spans="1:25" ht="15" thickBot="1" x14ac:dyDescent="0.4">
      <c r="C282" s="285"/>
      <c r="D282" s="284"/>
      <c r="E282" s="3"/>
      <c r="F282" s="3"/>
      <c r="G282" s="3"/>
      <c r="H282" s="3"/>
      <c r="I282" s="3"/>
      <c r="J282" s="3"/>
      <c r="K282" s="3"/>
      <c r="L282" s="3"/>
      <c r="M282" s="3"/>
      <c r="N282" s="3"/>
      <c r="O282" s="3"/>
      <c r="P282" s="3"/>
      <c r="Q282" s="3"/>
      <c r="R282" s="3"/>
      <c r="S282" s="3"/>
      <c r="T282" s="3"/>
      <c r="U282" s="3"/>
      <c r="V282" s="3"/>
      <c r="W282" s="3"/>
      <c r="X282" s="3"/>
    </row>
    <row r="283" spans="1:25" ht="104.5" thickBot="1" x14ac:dyDescent="0.4">
      <c r="A283" s="46" t="s">
        <v>187</v>
      </c>
      <c r="B283" s="60">
        <f>IF('2 - Project Admin'!E34="",0,IF(SUM(B290:B319)&gt;0,1,0))</f>
        <v>0</v>
      </c>
      <c r="C283" s="762" t="str">
        <f>IF(OR('2 - Project Admin'!E34="", '2 - Project Admin'!E34="n/a"),"Project 8: Not Applicable", CONCATENATE("Project 8: ", '2 - Project Admin'!E34))</f>
        <v>Project 8: Not Applicable</v>
      </c>
      <c r="D283" s="763"/>
      <c r="E283" s="763"/>
      <c r="F283" s="763"/>
      <c r="G283" s="763"/>
      <c r="H283" s="763"/>
      <c r="I283" s="763"/>
      <c r="J283" s="763"/>
      <c r="K283" s="763"/>
      <c r="L283" s="763"/>
      <c r="M283" s="763"/>
      <c r="N283" s="763"/>
      <c r="O283" s="763"/>
      <c r="P283" s="763"/>
      <c r="Q283" s="763"/>
      <c r="R283" s="763"/>
      <c r="S283" s="763"/>
      <c r="T283" s="763"/>
      <c r="U283" s="763"/>
      <c r="V283" s="763"/>
      <c r="W283" s="763"/>
      <c r="X283" s="763"/>
      <c r="Y283" s="764"/>
    </row>
    <row r="284" spans="1:25" ht="15" thickBot="1" x14ac:dyDescent="0.4">
      <c r="C284" s="144"/>
      <c r="D284" s="145"/>
      <c r="E284" s="146"/>
      <c r="F284" s="146"/>
      <c r="G284" s="146"/>
      <c r="H284" s="146"/>
      <c r="I284" s="146"/>
      <c r="J284" s="146"/>
      <c r="K284" s="146"/>
    </row>
    <row r="285" spans="1:25" ht="15.75" customHeight="1" outlineLevel="1" x14ac:dyDescent="0.35">
      <c r="C285" s="775" t="s">
        <v>215</v>
      </c>
      <c r="D285" s="775" t="s">
        <v>216</v>
      </c>
      <c r="E285" s="765" t="s">
        <v>217</v>
      </c>
      <c r="F285" s="766"/>
      <c r="G285" s="767"/>
      <c r="H285" s="765" t="s">
        <v>218</v>
      </c>
      <c r="I285" s="766"/>
      <c r="J285" s="767"/>
      <c r="K285" s="765" t="s">
        <v>219</v>
      </c>
      <c r="L285" s="766"/>
      <c r="M285" s="767"/>
      <c r="N285" s="765" t="s">
        <v>220</v>
      </c>
      <c r="O285" s="766"/>
      <c r="P285" s="767"/>
      <c r="Q285" s="765" t="s">
        <v>221</v>
      </c>
      <c r="R285" s="766"/>
      <c r="S285" s="767"/>
      <c r="T285" s="765" t="s">
        <v>222</v>
      </c>
      <c r="U285" s="766"/>
      <c r="V285" s="767"/>
      <c r="W285" s="621" t="s">
        <v>223</v>
      </c>
      <c r="X285" s="771" t="s">
        <v>163</v>
      </c>
      <c r="Y285" s="778" t="s">
        <v>224</v>
      </c>
    </row>
    <row r="286" spans="1:25" ht="15.75" customHeight="1" outlineLevel="1" thickBot="1" x14ac:dyDescent="0.4">
      <c r="C286" s="776"/>
      <c r="D286" s="776"/>
      <c r="E286" s="768"/>
      <c r="F286" s="769"/>
      <c r="G286" s="770"/>
      <c r="H286" s="768"/>
      <c r="I286" s="769"/>
      <c r="J286" s="770"/>
      <c r="K286" s="768"/>
      <c r="L286" s="769"/>
      <c r="M286" s="770"/>
      <c r="N286" s="768"/>
      <c r="O286" s="769"/>
      <c r="P286" s="770"/>
      <c r="Q286" s="768"/>
      <c r="R286" s="769"/>
      <c r="S286" s="770"/>
      <c r="T286" s="768"/>
      <c r="U286" s="769"/>
      <c r="V286" s="770"/>
      <c r="W286" s="622"/>
      <c r="X286" s="772"/>
      <c r="Y286" s="779"/>
    </row>
    <row r="287" spans="1:25" ht="15" customHeight="1" outlineLevel="1" thickBot="1" x14ac:dyDescent="0.4">
      <c r="C287" s="776"/>
      <c r="D287" s="776"/>
      <c r="E287" s="195" t="s">
        <v>164</v>
      </c>
      <c r="F287" s="196" t="s">
        <v>165</v>
      </c>
      <c r="G287" s="621" t="s">
        <v>207</v>
      </c>
      <c r="H287" s="195" t="s">
        <v>164</v>
      </c>
      <c r="I287" s="196" t="s">
        <v>165</v>
      </c>
      <c r="J287" s="621" t="s">
        <v>207</v>
      </c>
      <c r="K287" s="195" t="s">
        <v>164</v>
      </c>
      <c r="L287" s="196" t="s">
        <v>165</v>
      </c>
      <c r="M287" s="621" t="s">
        <v>207</v>
      </c>
      <c r="N287" s="195" t="s">
        <v>164</v>
      </c>
      <c r="O287" s="196" t="s">
        <v>165</v>
      </c>
      <c r="P287" s="773" t="s">
        <v>207</v>
      </c>
      <c r="Q287" s="195" t="s">
        <v>164</v>
      </c>
      <c r="R287" s="196" t="s">
        <v>165</v>
      </c>
      <c r="S287" s="773" t="s">
        <v>207</v>
      </c>
      <c r="T287" s="195" t="s">
        <v>164</v>
      </c>
      <c r="U287" s="196" t="s">
        <v>165</v>
      </c>
      <c r="V287" s="773" t="s">
        <v>207</v>
      </c>
      <c r="W287" s="773" t="s">
        <v>207</v>
      </c>
      <c r="X287" s="772"/>
      <c r="Y287" s="779"/>
    </row>
    <row r="288" spans="1:25" ht="15" customHeight="1" outlineLevel="1" thickBot="1" x14ac:dyDescent="0.4">
      <c r="C288" s="777"/>
      <c r="D288" s="776"/>
      <c r="E288" s="197" t="s">
        <v>167</v>
      </c>
      <c r="F288" s="197" t="s">
        <v>167</v>
      </c>
      <c r="G288" s="623"/>
      <c r="H288" s="197" t="s">
        <v>167</v>
      </c>
      <c r="I288" s="207" t="str">
        <f>IF(INDEX('Reference Data'!$G$5:$G$18,MATCH('Reference Data'!$C$4,'Reference Data'!$F$5:$F$21,0),1)&gt;=I$18,"Actual","Forecast")</f>
        <v>Actual</v>
      </c>
      <c r="J288" s="623"/>
      <c r="K288" s="207" t="str">
        <f>IF(INDEX('Reference Data'!$G$5:$G$18,MATCH('Reference Data'!$C$4,'Reference Data'!$F$5:$F$21,0),1)&gt;=K$18,"Actual","Forecast")</f>
        <v>Actual</v>
      </c>
      <c r="L288" s="207" t="str">
        <f>IF(INDEX('Reference Data'!$G$5:$G$18,MATCH('Reference Data'!$C$4,'Reference Data'!$F$5:$F$21,0),1)&gt;=L$18,"Actual","Forecast")</f>
        <v>Actual</v>
      </c>
      <c r="M288" s="623"/>
      <c r="N288" s="207" t="str">
        <f>IF(INDEX('Reference Data'!$G$5:$G$18,MATCH('Reference Data'!$C$4,'Reference Data'!$F$5:$F$21,0),1)&gt;=N$18,"Actual","Forecast")</f>
        <v>Actual</v>
      </c>
      <c r="O288" s="207" t="str">
        <f>IF(INDEX('Reference Data'!$G$5:$G$18,MATCH('Reference Data'!$C$4,'Reference Data'!$F$5:$F$21,0),1)&gt;=O$18,"Actual","Forecast")</f>
        <v>Forecast</v>
      </c>
      <c r="P288" s="774"/>
      <c r="Q288" s="207" t="str">
        <f>IF(INDEX('Reference Data'!$G$5:$G$18,MATCH('Reference Data'!$C$4,'Reference Data'!$F$5:$F$21,0),1)&gt;=Q$18,"Actual","Forecast")</f>
        <v>Forecast</v>
      </c>
      <c r="R288" s="207" t="str">
        <f>IF(INDEX('Reference Data'!$G$5:$G$18,MATCH('Reference Data'!$C$4,'Reference Data'!$F$5:$F$21,0),1)&gt;=R$18,"Actual","Forecast")</f>
        <v>Forecast</v>
      </c>
      <c r="S288" s="774"/>
      <c r="T288" s="207" t="str">
        <f>IF(INDEX('Reference Data'!$G$5:$G$18,MATCH('Reference Data'!$C$4,'Reference Data'!$F$5:$F$21,0),1)&gt;=T$18,"Actual","Forecast")</f>
        <v>Forecast</v>
      </c>
      <c r="U288" s="207" t="str">
        <f>IF(INDEX('Reference Data'!$G$5:$G$18,MATCH('Reference Data'!$C$4,'Reference Data'!$F$5:$F$21,0),1)&gt;=U$18,"Actual","Forecast")</f>
        <v>Forecast</v>
      </c>
      <c r="V288" s="774"/>
      <c r="W288" s="774"/>
      <c r="X288" s="772"/>
      <c r="Y288" s="780"/>
    </row>
    <row r="289" spans="2:26" ht="15" customHeight="1" outlineLevel="1" thickBot="1" x14ac:dyDescent="0.4">
      <c r="C289" s="111" t="s">
        <v>225</v>
      </c>
      <c r="D289" s="273"/>
      <c r="E289" s="273"/>
      <c r="F289" s="273"/>
      <c r="G289" s="273"/>
      <c r="H289" s="273"/>
      <c r="I289" s="273"/>
      <c r="J289" s="273"/>
      <c r="K289" s="273"/>
      <c r="L289" s="273"/>
      <c r="M289" s="273"/>
      <c r="N289" s="273"/>
      <c r="O289" s="273"/>
      <c r="P289" s="273"/>
      <c r="Q289" s="273"/>
      <c r="R289" s="273"/>
      <c r="S289" s="273"/>
      <c r="T289" s="273"/>
      <c r="U289" s="273"/>
      <c r="V289" s="273"/>
      <c r="W289" s="273"/>
      <c r="X289" s="273"/>
      <c r="Y289" s="507"/>
    </row>
    <row r="290" spans="2:26" outlineLevel="1" x14ac:dyDescent="0.35">
      <c r="C290" s="151" t="s">
        <v>226</v>
      </c>
      <c r="D290" s="426" t="s">
        <v>227</v>
      </c>
      <c r="E290" s="357"/>
      <c r="F290" s="358"/>
      <c r="G290" s="359">
        <f>SUM(E290:F290)</f>
        <v>0</v>
      </c>
      <c r="H290" s="357"/>
      <c r="I290" s="358"/>
      <c r="J290" s="359">
        <f>SUM(H290:I290)</f>
        <v>0</v>
      </c>
      <c r="K290" s="357"/>
      <c r="L290" s="358"/>
      <c r="M290" s="359">
        <f>SUM(K290:L290)</f>
        <v>0</v>
      </c>
      <c r="N290" s="357"/>
      <c r="O290" s="358"/>
      <c r="P290" s="359">
        <f>SUM(N290:O290)</f>
        <v>0</v>
      </c>
      <c r="Q290" s="357"/>
      <c r="R290" s="358"/>
      <c r="S290" s="359">
        <f>SUM(Q290:R290)</f>
        <v>0</v>
      </c>
      <c r="T290" s="357"/>
      <c r="U290" s="358"/>
      <c r="V290" s="359">
        <f>SUM(T290:U290)</f>
        <v>0</v>
      </c>
      <c r="W290" s="341"/>
      <c r="X290" s="353">
        <f>SUM(P290+S290+M290+J290+G290+V290+W290)</f>
        <v>0</v>
      </c>
      <c r="Y290" s="360" t="s">
        <v>228</v>
      </c>
    </row>
    <row r="291" spans="2:26" ht="28" outlineLevel="1" x14ac:dyDescent="0.35">
      <c r="C291" s="151" t="s">
        <v>229</v>
      </c>
      <c r="D291" s="426" t="s">
        <v>230</v>
      </c>
      <c r="E291" s="67"/>
      <c r="F291" s="68"/>
      <c r="G291" s="69">
        <f>SUM(E291:F291)</f>
        <v>0</v>
      </c>
      <c r="H291" s="67"/>
      <c r="I291" s="68"/>
      <c r="J291" s="69">
        <f>SUM(H291:I291)</f>
        <v>0</v>
      </c>
      <c r="K291" s="67"/>
      <c r="L291" s="68"/>
      <c r="M291" s="69">
        <f>SUM(K291:L291)</f>
        <v>0</v>
      </c>
      <c r="N291" s="67"/>
      <c r="O291" s="68"/>
      <c r="P291" s="69">
        <f>SUM(N291:O291)</f>
        <v>0</v>
      </c>
      <c r="Q291" s="67"/>
      <c r="R291" s="68"/>
      <c r="S291" s="69">
        <f>SUM(Q291:R291)</f>
        <v>0</v>
      </c>
      <c r="T291" s="67"/>
      <c r="U291" s="68"/>
      <c r="V291" s="69">
        <f>SUM(T291:U291)</f>
        <v>0</v>
      </c>
      <c r="W291" s="335"/>
      <c r="X291" s="352">
        <f>SUM(P291+S291+M291+J291+G291+V291+W291)</f>
        <v>0</v>
      </c>
      <c r="Y291" s="355" t="s">
        <v>228</v>
      </c>
    </row>
    <row r="292" spans="2:26" ht="28.5" outlineLevel="1" thickBot="1" x14ac:dyDescent="0.4">
      <c r="C292" s="361" t="s">
        <v>231</v>
      </c>
      <c r="D292" s="427" t="s">
        <v>230</v>
      </c>
      <c r="E292" s="107"/>
      <c r="F292" s="108"/>
      <c r="G292" s="143">
        <f>SUM(E292:F292)</f>
        <v>0</v>
      </c>
      <c r="H292" s="107"/>
      <c r="I292" s="108"/>
      <c r="J292" s="143">
        <f>SUM(H292:I292)</f>
        <v>0</v>
      </c>
      <c r="K292" s="107"/>
      <c r="L292" s="108"/>
      <c r="M292" s="143">
        <f>SUM(K292:L292)</f>
        <v>0</v>
      </c>
      <c r="N292" s="107"/>
      <c r="O292" s="108"/>
      <c r="P292" s="143">
        <f>SUM(N292:O292)</f>
        <v>0</v>
      </c>
      <c r="Q292" s="107"/>
      <c r="R292" s="108"/>
      <c r="S292" s="143">
        <f>SUM(Q292:R292)</f>
        <v>0</v>
      </c>
      <c r="T292" s="107"/>
      <c r="U292" s="108"/>
      <c r="V292" s="143">
        <f>SUM(T292:U292)</f>
        <v>0</v>
      </c>
      <c r="W292" s="349"/>
      <c r="X292" s="362">
        <f>SUM(P292+S292+M292+J292+G292+V292+W292)</f>
        <v>0</v>
      </c>
      <c r="Y292" s="363" t="s">
        <v>228</v>
      </c>
    </row>
    <row r="293" spans="2:26" ht="15" customHeight="1" outlineLevel="1" thickBot="1" x14ac:dyDescent="0.4">
      <c r="C293" s="503" t="s">
        <v>232</v>
      </c>
      <c r="D293" s="501"/>
      <c r="E293" s="501"/>
      <c r="F293" s="501"/>
      <c r="G293" s="501"/>
      <c r="H293" s="501"/>
      <c r="I293" s="501"/>
      <c r="J293" s="501"/>
      <c r="K293" s="501"/>
      <c r="L293" s="501"/>
      <c r="M293" s="501"/>
      <c r="N293" s="501"/>
      <c r="O293" s="501"/>
      <c r="P293" s="501"/>
      <c r="Q293" s="501"/>
      <c r="R293" s="501"/>
      <c r="S293" s="501"/>
      <c r="T293" s="501"/>
      <c r="U293" s="501"/>
      <c r="V293" s="501"/>
      <c r="W293" s="501"/>
      <c r="X293" s="501"/>
      <c r="Y293" s="502"/>
    </row>
    <row r="294" spans="2:26" outlineLevel="1" x14ac:dyDescent="0.35">
      <c r="B294" s="1">
        <f t="shared" ref="B294:B308" si="111">IF(AND($D$14="You do not need to provide output data for this reporting period",X294=0),0,IF(C294="&lt; Select &gt;",IF((X294=0),0,1),COUNTBLANK(G294)+COUNTBLANK(J294)+COUNTBLANK(M294)+COUNTBLANK(P294)+COUNTBLANK(S294)+COUNTBLANK(V294)+COUNTBLANK(W294)))</f>
        <v>0</v>
      </c>
      <c r="C294" s="357" t="s">
        <v>18</v>
      </c>
      <c r="D294" s="423" t="str">
        <f>INDEX(MasterOutputs!$C$3:$C$63,MATCH(C294,MasterOutputs!$B$3:$B$63,0))</f>
        <v>N/A</v>
      </c>
      <c r="E294" s="365"/>
      <c r="F294" s="365"/>
      <c r="G294" s="359">
        <f>SUM(E294:F294)</f>
        <v>0</v>
      </c>
      <c r="H294" s="365"/>
      <c r="I294" s="365"/>
      <c r="J294" s="359">
        <f>SUM(H294:I294)</f>
        <v>0</v>
      </c>
      <c r="K294" s="365"/>
      <c r="L294" s="365"/>
      <c r="M294" s="359">
        <f>SUM(K294:L294)</f>
        <v>0</v>
      </c>
      <c r="N294" s="365"/>
      <c r="O294" s="365"/>
      <c r="P294" s="359">
        <f>SUM(N294:O294)</f>
        <v>0</v>
      </c>
      <c r="Q294" s="365"/>
      <c r="R294" s="365"/>
      <c r="S294" s="359">
        <f>SUM(Q294:R294)</f>
        <v>0</v>
      </c>
      <c r="T294" s="365"/>
      <c r="U294" s="365"/>
      <c r="V294" s="359">
        <f>SUM(T294:U294)</f>
        <v>0</v>
      </c>
      <c r="W294" s="366"/>
      <c r="X294" s="353">
        <f>SUM(P294+S294+M294+J294+G294+V294+W294)</f>
        <v>0</v>
      </c>
      <c r="Y294" s="342"/>
      <c r="Z294" s="201">
        <f>INDEX(MasterOutputs!$I$3:$I$63,MATCH('5 - Project Outputs'!C294,MasterOutputs!$B$3:$B$63,0))</f>
        <v>0</v>
      </c>
    </row>
    <row r="295" spans="2:26" outlineLevel="1" x14ac:dyDescent="0.35">
      <c r="B295" s="1">
        <f t="shared" si="111"/>
        <v>0</v>
      </c>
      <c r="C295" s="67" t="s">
        <v>18</v>
      </c>
      <c r="D295" s="424" t="str">
        <f>INDEX(MasterOutputs!$C$3:$C$63,MATCH(C295,MasterOutputs!$B$3:$B$63,0))</f>
        <v>N/A</v>
      </c>
      <c r="E295" s="282"/>
      <c r="F295" s="282"/>
      <c r="G295" s="69">
        <f>SUM(E295:F295)</f>
        <v>0</v>
      </c>
      <c r="H295" s="282"/>
      <c r="I295" s="282"/>
      <c r="J295" s="69">
        <f>SUM(H295:I295)</f>
        <v>0</v>
      </c>
      <c r="K295" s="282"/>
      <c r="L295" s="282"/>
      <c r="M295" s="69">
        <f>SUM(K295:L295)</f>
        <v>0</v>
      </c>
      <c r="N295" s="282"/>
      <c r="O295" s="282"/>
      <c r="P295" s="69">
        <f>SUM(N295:O295)</f>
        <v>0</v>
      </c>
      <c r="Q295" s="282"/>
      <c r="R295" s="282"/>
      <c r="S295" s="69">
        <f>SUM(Q295:R295)</f>
        <v>0</v>
      </c>
      <c r="T295" s="282"/>
      <c r="U295" s="282"/>
      <c r="V295" s="69">
        <f>SUM(T295:U295)</f>
        <v>0</v>
      </c>
      <c r="W295" s="350"/>
      <c r="X295" s="352">
        <f>SUM(P295+S295+M295+J295+G295+V295+W295)</f>
        <v>0</v>
      </c>
      <c r="Y295" s="337"/>
      <c r="Z295" s="201">
        <f>INDEX(MasterOutputs!$I$3:$I$63,MATCH('5 - Project Outputs'!C295,MasterOutputs!$B$3:$B$63,0))</f>
        <v>0</v>
      </c>
    </row>
    <row r="296" spans="2:26" outlineLevel="1" x14ac:dyDescent="0.35">
      <c r="B296" s="1">
        <f t="shared" si="111"/>
        <v>0</v>
      </c>
      <c r="C296" s="67" t="s">
        <v>18</v>
      </c>
      <c r="D296" s="424" t="str">
        <f>INDEX(MasterOutputs!$C$3:$C$63,MATCH(C296,MasterOutputs!$B$3:$B$63,0))</f>
        <v>N/A</v>
      </c>
      <c r="E296" s="282"/>
      <c r="F296" s="282"/>
      <c r="G296" s="69">
        <f t="shared" ref="G296:G308" si="112">SUM(E296:F296)</f>
        <v>0</v>
      </c>
      <c r="H296" s="282"/>
      <c r="I296" s="282"/>
      <c r="J296" s="69">
        <f t="shared" ref="J296:J308" si="113">SUM(H296:I296)</f>
        <v>0</v>
      </c>
      <c r="K296" s="282"/>
      <c r="L296" s="282"/>
      <c r="M296" s="69">
        <f t="shared" ref="M296:M308" si="114">SUM(K296:L296)</f>
        <v>0</v>
      </c>
      <c r="N296" s="282"/>
      <c r="O296" s="282"/>
      <c r="P296" s="69">
        <f t="shared" ref="P296:P308" si="115">SUM(N296:O296)</f>
        <v>0</v>
      </c>
      <c r="Q296" s="282"/>
      <c r="R296" s="282"/>
      <c r="S296" s="69">
        <f t="shared" ref="S296:S308" si="116">SUM(Q296:R296)</f>
        <v>0</v>
      </c>
      <c r="T296" s="282"/>
      <c r="U296" s="282"/>
      <c r="V296" s="69">
        <f t="shared" ref="V296:V308" si="117">SUM(T296:U296)</f>
        <v>0</v>
      </c>
      <c r="W296" s="350"/>
      <c r="X296" s="352">
        <f t="shared" ref="X296:X308" si="118">SUM(P296+S296+M296+J296+G296+V296+W296)</f>
        <v>0</v>
      </c>
      <c r="Y296" s="337"/>
      <c r="Z296" s="201">
        <f>INDEX(MasterOutputs!$I$3:$I$63,MATCH('5 - Project Outputs'!C296,MasterOutputs!$B$3:$B$63,0))</f>
        <v>0</v>
      </c>
    </row>
    <row r="297" spans="2:26" outlineLevel="1" x14ac:dyDescent="0.35">
      <c r="B297" s="1">
        <f t="shared" si="111"/>
        <v>0</v>
      </c>
      <c r="C297" s="67" t="s">
        <v>18</v>
      </c>
      <c r="D297" s="424" t="str">
        <f>INDEX(MasterOutputs!$C$3:$C$63,MATCH(C297,MasterOutputs!$B$3:$B$63,0))</f>
        <v>N/A</v>
      </c>
      <c r="E297" s="282"/>
      <c r="F297" s="282"/>
      <c r="G297" s="69">
        <f t="shared" si="112"/>
        <v>0</v>
      </c>
      <c r="H297" s="282"/>
      <c r="I297" s="282"/>
      <c r="J297" s="69">
        <f t="shared" si="113"/>
        <v>0</v>
      </c>
      <c r="K297" s="282"/>
      <c r="L297" s="282"/>
      <c r="M297" s="69">
        <f t="shared" si="114"/>
        <v>0</v>
      </c>
      <c r="N297" s="282"/>
      <c r="O297" s="282"/>
      <c r="P297" s="69">
        <f t="shared" si="115"/>
        <v>0</v>
      </c>
      <c r="Q297" s="282"/>
      <c r="R297" s="282"/>
      <c r="S297" s="69">
        <f t="shared" si="116"/>
        <v>0</v>
      </c>
      <c r="T297" s="282"/>
      <c r="U297" s="282"/>
      <c r="V297" s="69">
        <f t="shared" si="117"/>
        <v>0</v>
      </c>
      <c r="W297" s="350"/>
      <c r="X297" s="352">
        <f t="shared" si="118"/>
        <v>0</v>
      </c>
      <c r="Y297" s="337"/>
      <c r="Z297" s="201">
        <f>INDEX(MasterOutputs!$I$3:$I$63,MATCH('5 - Project Outputs'!C297,MasterOutputs!$B$3:$B$63,0))</f>
        <v>0</v>
      </c>
    </row>
    <row r="298" spans="2:26" outlineLevel="1" x14ac:dyDescent="0.35">
      <c r="B298" s="1">
        <f t="shared" si="111"/>
        <v>0</v>
      </c>
      <c r="C298" s="67" t="s">
        <v>18</v>
      </c>
      <c r="D298" s="424" t="str">
        <f>INDEX(MasterOutputs!$C$3:$C$63,MATCH(C298,MasterOutputs!$B$3:$B$63,0))</f>
        <v>N/A</v>
      </c>
      <c r="E298" s="282"/>
      <c r="F298" s="282"/>
      <c r="G298" s="69">
        <f t="shared" si="112"/>
        <v>0</v>
      </c>
      <c r="H298" s="282"/>
      <c r="I298" s="282"/>
      <c r="J298" s="69">
        <f t="shared" si="113"/>
        <v>0</v>
      </c>
      <c r="K298" s="282"/>
      <c r="L298" s="282"/>
      <c r="M298" s="69">
        <f t="shared" si="114"/>
        <v>0</v>
      </c>
      <c r="N298" s="282"/>
      <c r="O298" s="282"/>
      <c r="P298" s="69">
        <f t="shared" si="115"/>
        <v>0</v>
      </c>
      <c r="Q298" s="282"/>
      <c r="R298" s="282"/>
      <c r="S298" s="69">
        <f t="shared" si="116"/>
        <v>0</v>
      </c>
      <c r="T298" s="282"/>
      <c r="U298" s="282"/>
      <c r="V298" s="69">
        <f t="shared" si="117"/>
        <v>0</v>
      </c>
      <c r="W298" s="350"/>
      <c r="X298" s="352">
        <f t="shared" si="118"/>
        <v>0</v>
      </c>
      <c r="Y298" s="337"/>
      <c r="Z298" s="201">
        <f>INDEX(MasterOutputs!$I$3:$I$63,MATCH('5 - Project Outputs'!C298,MasterOutputs!$B$3:$B$63,0))</f>
        <v>0</v>
      </c>
    </row>
    <row r="299" spans="2:26" outlineLevel="1" x14ac:dyDescent="0.35">
      <c r="B299" s="1">
        <f t="shared" si="111"/>
        <v>0</v>
      </c>
      <c r="C299" s="67" t="s">
        <v>18</v>
      </c>
      <c r="D299" s="424" t="str">
        <f>INDEX(MasterOutputs!$C$3:$C$63,MATCH(C299,MasterOutputs!$B$3:$B$63,0))</f>
        <v>N/A</v>
      </c>
      <c r="E299" s="282"/>
      <c r="F299" s="282"/>
      <c r="G299" s="69">
        <f t="shared" si="112"/>
        <v>0</v>
      </c>
      <c r="H299" s="282"/>
      <c r="I299" s="282"/>
      <c r="J299" s="69">
        <f t="shared" si="113"/>
        <v>0</v>
      </c>
      <c r="K299" s="282"/>
      <c r="L299" s="282"/>
      <c r="M299" s="69">
        <f t="shared" si="114"/>
        <v>0</v>
      </c>
      <c r="N299" s="282"/>
      <c r="O299" s="282"/>
      <c r="P299" s="69">
        <f t="shared" si="115"/>
        <v>0</v>
      </c>
      <c r="Q299" s="282"/>
      <c r="R299" s="282"/>
      <c r="S299" s="69">
        <f t="shared" si="116"/>
        <v>0</v>
      </c>
      <c r="T299" s="282"/>
      <c r="U299" s="282"/>
      <c r="V299" s="69">
        <f t="shared" si="117"/>
        <v>0</v>
      </c>
      <c r="W299" s="350"/>
      <c r="X299" s="352">
        <f t="shared" si="118"/>
        <v>0</v>
      </c>
      <c r="Y299" s="337"/>
      <c r="Z299" s="201">
        <f>INDEX(MasterOutputs!$I$3:$I$63,MATCH('5 - Project Outputs'!C299,MasterOutputs!$B$3:$B$63,0))</f>
        <v>0</v>
      </c>
    </row>
    <row r="300" spans="2:26" outlineLevel="1" x14ac:dyDescent="0.35">
      <c r="B300" s="1">
        <f t="shared" si="111"/>
        <v>0</v>
      </c>
      <c r="C300" s="67" t="s">
        <v>18</v>
      </c>
      <c r="D300" s="424" t="str">
        <f>INDEX(MasterOutputs!$C$3:$C$63,MATCH(C300,MasterOutputs!$B$3:$B$63,0))</f>
        <v>N/A</v>
      </c>
      <c r="E300" s="282"/>
      <c r="F300" s="282"/>
      <c r="G300" s="69">
        <f t="shared" si="112"/>
        <v>0</v>
      </c>
      <c r="H300" s="282"/>
      <c r="I300" s="282"/>
      <c r="J300" s="69">
        <f t="shared" si="113"/>
        <v>0</v>
      </c>
      <c r="K300" s="282"/>
      <c r="L300" s="282"/>
      <c r="M300" s="69">
        <f t="shared" si="114"/>
        <v>0</v>
      </c>
      <c r="N300" s="282"/>
      <c r="O300" s="282"/>
      <c r="P300" s="69">
        <f t="shared" si="115"/>
        <v>0</v>
      </c>
      <c r="Q300" s="282"/>
      <c r="R300" s="282"/>
      <c r="S300" s="69">
        <f t="shared" si="116"/>
        <v>0</v>
      </c>
      <c r="T300" s="282"/>
      <c r="U300" s="282"/>
      <c r="V300" s="69">
        <f t="shared" si="117"/>
        <v>0</v>
      </c>
      <c r="W300" s="350"/>
      <c r="X300" s="352">
        <f t="shared" si="118"/>
        <v>0</v>
      </c>
      <c r="Y300" s="337"/>
      <c r="Z300" s="201">
        <f>INDEX(MasterOutputs!$I$3:$I$63,MATCH('5 - Project Outputs'!C300,MasterOutputs!$B$3:$B$63,0))</f>
        <v>0</v>
      </c>
    </row>
    <row r="301" spans="2:26" outlineLevel="1" x14ac:dyDescent="0.35">
      <c r="B301" s="1">
        <f t="shared" si="111"/>
        <v>0</v>
      </c>
      <c r="C301" s="67" t="s">
        <v>18</v>
      </c>
      <c r="D301" s="424" t="str">
        <f>INDEX(MasterOutputs!$C$3:$C$63,MATCH(C301,MasterOutputs!$B$3:$B$63,0))</f>
        <v>N/A</v>
      </c>
      <c r="E301" s="282"/>
      <c r="F301" s="282"/>
      <c r="G301" s="69">
        <f t="shared" si="112"/>
        <v>0</v>
      </c>
      <c r="H301" s="282"/>
      <c r="I301" s="282"/>
      <c r="J301" s="69">
        <f t="shared" si="113"/>
        <v>0</v>
      </c>
      <c r="K301" s="282"/>
      <c r="L301" s="282"/>
      <c r="M301" s="69">
        <f t="shared" si="114"/>
        <v>0</v>
      </c>
      <c r="N301" s="282"/>
      <c r="O301" s="282"/>
      <c r="P301" s="69">
        <f t="shared" si="115"/>
        <v>0</v>
      </c>
      <c r="Q301" s="282"/>
      <c r="R301" s="282"/>
      <c r="S301" s="69">
        <f t="shared" si="116"/>
        <v>0</v>
      </c>
      <c r="T301" s="282"/>
      <c r="U301" s="282"/>
      <c r="V301" s="69">
        <f t="shared" si="117"/>
        <v>0</v>
      </c>
      <c r="W301" s="350"/>
      <c r="X301" s="352">
        <f t="shared" si="118"/>
        <v>0</v>
      </c>
      <c r="Y301" s="337"/>
      <c r="Z301" s="201">
        <f>INDEX(MasterOutputs!$I$3:$I$63,MATCH('5 - Project Outputs'!C301,MasterOutputs!$B$3:$B$63,0))</f>
        <v>0</v>
      </c>
    </row>
    <row r="302" spans="2:26" outlineLevel="1" x14ac:dyDescent="0.35">
      <c r="B302" s="1">
        <f t="shared" si="111"/>
        <v>0</v>
      </c>
      <c r="C302" s="67" t="s">
        <v>18</v>
      </c>
      <c r="D302" s="424" t="str">
        <f>INDEX(MasterOutputs!$C$3:$C$63,MATCH(C302,MasterOutputs!$B$3:$B$63,0))</f>
        <v>N/A</v>
      </c>
      <c r="E302" s="282"/>
      <c r="F302" s="282"/>
      <c r="G302" s="69">
        <f t="shared" si="112"/>
        <v>0</v>
      </c>
      <c r="H302" s="282"/>
      <c r="I302" s="282"/>
      <c r="J302" s="69">
        <f t="shared" si="113"/>
        <v>0</v>
      </c>
      <c r="K302" s="282"/>
      <c r="L302" s="282"/>
      <c r="M302" s="69">
        <f t="shared" si="114"/>
        <v>0</v>
      </c>
      <c r="N302" s="282"/>
      <c r="O302" s="282"/>
      <c r="P302" s="69">
        <f t="shared" si="115"/>
        <v>0</v>
      </c>
      <c r="Q302" s="282"/>
      <c r="R302" s="282"/>
      <c r="S302" s="69">
        <f t="shared" si="116"/>
        <v>0</v>
      </c>
      <c r="T302" s="282"/>
      <c r="U302" s="282"/>
      <c r="V302" s="69">
        <f t="shared" si="117"/>
        <v>0</v>
      </c>
      <c r="W302" s="350"/>
      <c r="X302" s="352">
        <f t="shared" si="118"/>
        <v>0</v>
      </c>
      <c r="Y302" s="337"/>
      <c r="Z302" s="201">
        <f>INDEX(MasterOutputs!$I$3:$I$63,MATCH('5 - Project Outputs'!C302,MasterOutputs!$B$3:$B$63,0))</f>
        <v>0</v>
      </c>
    </row>
    <row r="303" spans="2:26" outlineLevel="1" x14ac:dyDescent="0.35">
      <c r="B303" s="1">
        <f t="shared" si="111"/>
        <v>0</v>
      </c>
      <c r="C303" s="67" t="s">
        <v>18</v>
      </c>
      <c r="D303" s="424" t="str">
        <f>INDEX(MasterOutputs!$C$3:$C$63,MATCH(C303,MasterOutputs!$B$3:$B$63,0))</f>
        <v>N/A</v>
      </c>
      <c r="E303" s="282"/>
      <c r="F303" s="282"/>
      <c r="G303" s="69">
        <f t="shared" si="112"/>
        <v>0</v>
      </c>
      <c r="H303" s="282"/>
      <c r="I303" s="282"/>
      <c r="J303" s="69">
        <f t="shared" si="113"/>
        <v>0</v>
      </c>
      <c r="K303" s="282"/>
      <c r="L303" s="282"/>
      <c r="M303" s="69">
        <f t="shared" si="114"/>
        <v>0</v>
      </c>
      <c r="N303" s="282"/>
      <c r="O303" s="282"/>
      <c r="P303" s="69">
        <f t="shared" si="115"/>
        <v>0</v>
      </c>
      <c r="Q303" s="282"/>
      <c r="R303" s="282"/>
      <c r="S303" s="69">
        <f t="shared" si="116"/>
        <v>0</v>
      </c>
      <c r="T303" s="282"/>
      <c r="U303" s="282"/>
      <c r="V303" s="69">
        <f t="shared" si="117"/>
        <v>0</v>
      </c>
      <c r="W303" s="350"/>
      <c r="X303" s="352">
        <f t="shared" si="118"/>
        <v>0</v>
      </c>
      <c r="Y303" s="337"/>
      <c r="Z303" s="201">
        <f>INDEX(MasterOutputs!$I$3:$I$63,MATCH('5 - Project Outputs'!C303,MasterOutputs!$B$3:$B$63,0))</f>
        <v>0</v>
      </c>
    </row>
    <row r="304" spans="2:26" outlineLevel="1" x14ac:dyDescent="0.35">
      <c r="B304" s="1">
        <f t="shared" si="111"/>
        <v>0</v>
      </c>
      <c r="C304" s="67" t="s">
        <v>18</v>
      </c>
      <c r="D304" s="424" t="str">
        <f>INDEX(MasterOutputs!$C$3:$C$63,MATCH(C304,MasterOutputs!$B$3:$B$63,0))</f>
        <v>N/A</v>
      </c>
      <c r="E304" s="282"/>
      <c r="F304" s="282"/>
      <c r="G304" s="69">
        <f t="shared" si="112"/>
        <v>0</v>
      </c>
      <c r="H304" s="282"/>
      <c r="I304" s="282"/>
      <c r="J304" s="69">
        <f t="shared" si="113"/>
        <v>0</v>
      </c>
      <c r="K304" s="282"/>
      <c r="L304" s="282"/>
      <c r="M304" s="69">
        <f t="shared" si="114"/>
        <v>0</v>
      </c>
      <c r="N304" s="282"/>
      <c r="O304" s="282"/>
      <c r="P304" s="69">
        <f t="shared" si="115"/>
        <v>0</v>
      </c>
      <c r="Q304" s="282"/>
      <c r="R304" s="282"/>
      <c r="S304" s="69">
        <f t="shared" si="116"/>
        <v>0</v>
      </c>
      <c r="T304" s="282"/>
      <c r="U304" s="282"/>
      <c r="V304" s="69">
        <f t="shared" si="117"/>
        <v>0</v>
      </c>
      <c r="W304" s="350"/>
      <c r="X304" s="352">
        <f t="shared" si="118"/>
        <v>0</v>
      </c>
      <c r="Y304" s="337"/>
      <c r="Z304" s="201">
        <f>INDEX(MasterOutputs!$I$3:$I$63,MATCH('5 - Project Outputs'!C304,MasterOutputs!$B$3:$B$63,0))</f>
        <v>0</v>
      </c>
    </row>
    <row r="305" spans="2:26" outlineLevel="1" x14ac:dyDescent="0.35">
      <c r="B305" s="1">
        <f t="shared" si="111"/>
        <v>0</v>
      </c>
      <c r="C305" s="67" t="s">
        <v>18</v>
      </c>
      <c r="D305" s="424" t="str">
        <f>INDEX(MasterOutputs!$C$3:$C$63,MATCH(C305,MasterOutputs!$B$3:$B$63,0))</f>
        <v>N/A</v>
      </c>
      <c r="E305" s="282"/>
      <c r="F305" s="282"/>
      <c r="G305" s="69">
        <f t="shared" si="112"/>
        <v>0</v>
      </c>
      <c r="H305" s="282"/>
      <c r="I305" s="282"/>
      <c r="J305" s="69">
        <f t="shared" si="113"/>
        <v>0</v>
      </c>
      <c r="K305" s="282"/>
      <c r="L305" s="282"/>
      <c r="M305" s="69">
        <f t="shared" si="114"/>
        <v>0</v>
      </c>
      <c r="N305" s="282"/>
      <c r="O305" s="282"/>
      <c r="P305" s="69">
        <f t="shared" si="115"/>
        <v>0</v>
      </c>
      <c r="Q305" s="282"/>
      <c r="R305" s="282"/>
      <c r="S305" s="69">
        <f t="shared" si="116"/>
        <v>0</v>
      </c>
      <c r="T305" s="282"/>
      <c r="U305" s="282"/>
      <c r="V305" s="69">
        <f t="shared" si="117"/>
        <v>0</v>
      </c>
      <c r="W305" s="350"/>
      <c r="X305" s="352">
        <f t="shared" si="118"/>
        <v>0</v>
      </c>
      <c r="Y305" s="337"/>
      <c r="Z305" s="201">
        <f>INDEX(MasterOutputs!$I$3:$I$63,MATCH('5 - Project Outputs'!C305,MasterOutputs!$B$3:$B$63,0))</f>
        <v>0</v>
      </c>
    </row>
    <row r="306" spans="2:26" outlineLevel="1" x14ac:dyDescent="0.35">
      <c r="B306" s="1">
        <f t="shared" si="111"/>
        <v>0</v>
      </c>
      <c r="C306" s="67" t="s">
        <v>18</v>
      </c>
      <c r="D306" s="424" t="str">
        <f>INDEX(MasterOutputs!$C$3:$C$63,MATCH(C306,MasterOutputs!$B$3:$B$63,0))</f>
        <v>N/A</v>
      </c>
      <c r="E306" s="282"/>
      <c r="F306" s="282"/>
      <c r="G306" s="69">
        <f t="shared" si="112"/>
        <v>0</v>
      </c>
      <c r="H306" s="282"/>
      <c r="I306" s="282"/>
      <c r="J306" s="69">
        <f t="shared" si="113"/>
        <v>0</v>
      </c>
      <c r="K306" s="282"/>
      <c r="L306" s="282"/>
      <c r="M306" s="69">
        <f t="shared" si="114"/>
        <v>0</v>
      </c>
      <c r="N306" s="282"/>
      <c r="O306" s="282"/>
      <c r="P306" s="69">
        <f t="shared" si="115"/>
        <v>0</v>
      </c>
      <c r="Q306" s="282"/>
      <c r="R306" s="282"/>
      <c r="S306" s="69">
        <f t="shared" si="116"/>
        <v>0</v>
      </c>
      <c r="T306" s="282"/>
      <c r="U306" s="282"/>
      <c r="V306" s="69">
        <f t="shared" si="117"/>
        <v>0</v>
      </c>
      <c r="W306" s="350"/>
      <c r="X306" s="352">
        <f t="shared" si="118"/>
        <v>0</v>
      </c>
      <c r="Y306" s="337"/>
      <c r="Z306" s="201">
        <f>INDEX(MasterOutputs!$I$3:$I$63,MATCH('5 - Project Outputs'!C306,MasterOutputs!$B$3:$B$63,0))</f>
        <v>0</v>
      </c>
    </row>
    <row r="307" spans="2:26" outlineLevel="1" x14ac:dyDescent="0.35">
      <c r="B307" s="1">
        <f t="shared" si="111"/>
        <v>0</v>
      </c>
      <c r="C307" s="67" t="s">
        <v>18</v>
      </c>
      <c r="D307" s="424" t="str">
        <f>INDEX(MasterOutputs!$C$3:$C$63,MATCH(C307,MasterOutputs!$B$3:$B$63,0))</f>
        <v>N/A</v>
      </c>
      <c r="E307" s="282"/>
      <c r="F307" s="282"/>
      <c r="G307" s="69">
        <f t="shared" si="112"/>
        <v>0</v>
      </c>
      <c r="H307" s="282"/>
      <c r="I307" s="282"/>
      <c r="J307" s="69">
        <f t="shared" si="113"/>
        <v>0</v>
      </c>
      <c r="K307" s="282"/>
      <c r="L307" s="282"/>
      <c r="M307" s="69">
        <f t="shared" si="114"/>
        <v>0</v>
      </c>
      <c r="N307" s="282"/>
      <c r="O307" s="282"/>
      <c r="P307" s="69">
        <f t="shared" si="115"/>
        <v>0</v>
      </c>
      <c r="Q307" s="282"/>
      <c r="R307" s="282"/>
      <c r="S307" s="69">
        <f t="shared" si="116"/>
        <v>0</v>
      </c>
      <c r="T307" s="282"/>
      <c r="U307" s="282"/>
      <c r="V307" s="69">
        <f t="shared" si="117"/>
        <v>0</v>
      </c>
      <c r="W307" s="350"/>
      <c r="X307" s="352">
        <f t="shared" si="118"/>
        <v>0</v>
      </c>
      <c r="Y307" s="337"/>
      <c r="Z307" s="201">
        <f>INDEX(MasterOutputs!$I$3:$I$63,MATCH('5 - Project Outputs'!C307,MasterOutputs!$B$3:$B$63,0))</f>
        <v>0</v>
      </c>
    </row>
    <row r="308" spans="2:26" ht="15.65" customHeight="1" outlineLevel="1" thickBot="1" x14ac:dyDescent="0.4">
      <c r="B308" s="1">
        <f t="shared" si="111"/>
        <v>0</v>
      </c>
      <c r="C308" s="107" t="s">
        <v>18</v>
      </c>
      <c r="D308" s="425" t="str">
        <f>INDEX(MasterOutputs!$C$3:$C$63,MATCH(C308,MasterOutputs!$B$3:$B$63,0))</f>
        <v>N/A</v>
      </c>
      <c r="E308" s="367"/>
      <c r="F308" s="367"/>
      <c r="G308" s="143">
        <f t="shared" si="112"/>
        <v>0</v>
      </c>
      <c r="H308" s="367"/>
      <c r="I308" s="367"/>
      <c r="J308" s="143">
        <f t="shared" si="113"/>
        <v>0</v>
      </c>
      <c r="K308" s="367"/>
      <c r="L308" s="367"/>
      <c r="M308" s="143">
        <f t="shared" si="114"/>
        <v>0</v>
      </c>
      <c r="N308" s="367"/>
      <c r="O308" s="367"/>
      <c r="P308" s="143">
        <f t="shared" si="115"/>
        <v>0</v>
      </c>
      <c r="Q308" s="367"/>
      <c r="R308" s="367"/>
      <c r="S308" s="143">
        <f t="shared" si="116"/>
        <v>0</v>
      </c>
      <c r="T308" s="367"/>
      <c r="U308" s="367"/>
      <c r="V308" s="143">
        <f t="shared" si="117"/>
        <v>0</v>
      </c>
      <c r="W308" s="368"/>
      <c r="X308" s="369">
        <f t="shared" si="118"/>
        <v>0</v>
      </c>
      <c r="Y308" s="370"/>
      <c r="Z308" s="201">
        <f>INDEX(MasterOutputs!$I$3:$I$63,MATCH('5 - Project Outputs'!C308,MasterOutputs!$B$3:$B$63,0))</f>
        <v>0</v>
      </c>
    </row>
    <row r="309" spans="2:26" ht="16.5" customHeight="1" outlineLevel="1" thickBot="1" x14ac:dyDescent="0.4">
      <c r="C309" s="504" t="s">
        <v>233</v>
      </c>
      <c r="D309" s="505"/>
      <c r="E309" s="505"/>
      <c r="F309" s="505"/>
      <c r="G309" s="505"/>
      <c r="H309" s="505"/>
      <c r="I309" s="505"/>
      <c r="J309" s="505"/>
      <c r="K309" s="505"/>
      <c r="L309" s="505"/>
      <c r="M309" s="505"/>
      <c r="N309" s="505"/>
      <c r="O309" s="505"/>
      <c r="P309" s="505"/>
      <c r="Q309" s="505"/>
      <c r="R309" s="505"/>
      <c r="S309" s="505"/>
      <c r="T309" s="505"/>
      <c r="U309" s="505"/>
      <c r="V309" s="505"/>
      <c r="W309" s="505"/>
      <c r="X309" s="505"/>
      <c r="Y309" s="506"/>
    </row>
    <row r="310" spans="2:26" outlineLevel="1" x14ac:dyDescent="0.35">
      <c r="B310" s="1">
        <f t="shared" ref="B310:B319" si="119">IF(AND($D$14="You do not need to provide output data for this reporting period",X310=0),0,IF(C310="",IF((X310=0),0,1),COUNTBLANK(E310:W310)))</f>
        <v>0</v>
      </c>
      <c r="C310" s="371"/>
      <c r="D310" s="364"/>
      <c r="E310" s="365"/>
      <c r="F310" s="365"/>
      <c r="G310" s="359">
        <f t="shared" ref="G310:G315" si="120">SUM(E310:F310)</f>
        <v>0</v>
      </c>
      <c r="H310" s="365"/>
      <c r="I310" s="365"/>
      <c r="J310" s="359">
        <f t="shared" ref="J310:J315" si="121">SUM(H310:I310)</f>
        <v>0</v>
      </c>
      <c r="K310" s="365"/>
      <c r="L310" s="365"/>
      <c r="M310" s="359">
        <f t="shared" ref="M310:M315" si="122">SUM(K310:L310)</f>
        <v>0</v>
      </c>
      <c r="N310" s="365"/>
      <c r="O310" s="365"/>
      <c r="P310" s="359">
        <f t="shared" ref="P310:P315" si="123">SUM(N310:O310)</f>
        <v>0</v>
      </c>
      <c r="Q310" s="365"/>
      <c r="R310" s="365"/>
      <c r="S310" s="359">
        <f t="shared" ref="S310:S315" si="124">SUM(Q310:R310)</f>
        <v>0</v>
      </c>
      <c r="T310" s="365"/>
      <c r="U310" s="365"/>
      <c r="V310" s="359">
        <f t="shared" ref="V310:V315" si="125">SUM(T310:U310)</f>
        <v>0</v>
      </c>
      <c r="W310" s="366"/>
      <c r="X310" s="353">
        <f>SUM(P310+S310+M310+J310+G310+V310+W310)</f>
        <v>0</v>
      </c>
      <c r="Y310" s="360" t="s">
        <v>228</v>
      </c>
    </row>
    <row r="311" spans="2:26" outlineLevel="1" x14ac:dyDescent="0.35">
      <c r="B311" s="1">
        <f t="shared" si="119"/>
        <v>0</v>
      </c>
      <c r="C311" s="73"/>
      <c r="D311" s="286"/>
      <c r="E311" s="282"/>
      <c r="F311" s="282"/>
      <c r="G311" s="69">
        <f t="shared" si="120"/>
        <v>0</v>
      </c>
      <c r="H311" s="282"/>
      <c r="I311" s="282"/>
      <c r="J311" s="69">
        <f t="shared" si="121"/>
        <v>0</v>
      </c>
      <c r="K311" s="282"/>
      <c r="L311" s="282"/>
      <c r="M311" s="69">
        <f t="shared" si="122"/>
        <v>0</v>
      </c>
      <c r="N311" s="282"/>
      <c r="O311" s="282"/>
      <c r="P311" s="69">
        <f t="shared" si="123"/>
        <v>0</v>
      </c>
      <c r="Q311" s="282"/>
      <c r="R311" s="282"/>
      <c r="S311" s="69">
        <f t="shared" si="124"/>
        <v>0</v>
      </c>
      <c r="T311" s="282"/>
      <c r="U311" s="282"/>
      <c r="V311" s="69">
        <f t="shared" si="125"/>
        <v>0</v>
      </c>
      <c r="W311" s="350"/>
      <c r="X311" s="352">
        <f>SUM(P311+S311+M311+J311+G311+V311+W311)</f>
        <v>0</v>
      </c>
      <c r="Y311" s="355" t="s">
        <v>228</v>
      </c>
    </row>
    <row r="312" spans="2:26" outlineLevel="1" x14ac:dyDescent="0.35">
      <c r="B312" s="1">
        <f t="shared" si="119"/>
        <v>0</v>
      </c>
      <c r="C312" s="73"/>
      <c r="D312" s="286"/>
      <c r="E312" s="282"/>
      <c r="F312" s="282"/>
      <c r="G312" s="69">
        <f t="shared" si="120"/>
        <v>0</v>
      </c>
      <c r="H312" s="282"/>
      <c r="I312" s="282"/>
      <c r="J312" s="69">
        <f t="shared" si="121"/>
        <v>0</v>
      </c>
      <c r="K312" s="282"/>
      <c r="L312" s="282"/>
      <c r="M312" s="69">
        <f t="shared" si="122"/>
        <v>0</v>
      </c>
      <c r="N312" s="282"/>
      <c r="O312" s="282"/>
      <c r="P312" s="69">
        <f t="shared" si="123"/>
        <v>0</v>
      </c>
      <c r="Q312" s="282"/>
      <c r="R312" s="282"/>
      <c r="S312" s="69">
        <f t="shared" si="124"/>
        <v>0</v>
      </c>
      <c r="T312" s="282"/>
      <c r="U312" s="282"/>
      <c r="V312" s="69">
        <f t="shared" si="125"/>
        <v>0</v>
      </c>
      <c r="W312" s="350"/>
      <c r="X312" s="352">
        <f t="shared" ref="X312:X319" si="126">SUM(P312+S312+M312+J312+G312+V312+W312)</f>
        <v>0</v>
      </c>
      <c r="Y312" s="355" t="s">
        <v>228</v>
      </c>
    </row>
    <row r="313" spans="2:26" outlineLevel="1" x14ac:dyDescent="0.35">
      <c r="B313" s="1">
        <f t="shared" si="119"/>
        <v>0</v>
      </c>
      <c r="C313" s="73"/>
      <c r="D313" s="286"/>
      <c r="E313" s="282"/>
      <c r="F313" s="282"/>
      <c r="G313" s="69">
        <f t="shared" si="120"/>
        <v>0</v>
      </c>
      <c r="H313" s="282"/>
      <c r="I313" s="282"/>
      <c r="J313" s="69">
        <f t="shared" si="121"/>
        <v>0</v>
      </c>
      <c r="K313" s="282"/>
      <c r="L313" s="282"/>
      <c r="M313" s="69">
        <f t="shared" si="122"/>
        <v>0</v>
      </c>
      <c r="N313" s="282"/>
      <c r="O313" s="282"/>
      <c r="P313" s="69">
        <f t="shared" si="123"/>
        <v>0</v>
      </c>
      <c r="Q313" s="282"/>
      <c r="R313" s="282"/>
      <c r="S313" s="69">
        <f t="shared" si="124"/>
        <v>0</v>
      </c>
      <c r="T313" s="282"/>
      <c r="U313" s="282"/>
      <c r="V313" s="69">
        <f t="shared" si="125"/>
        <v>0</v>
      </c>
      <c r="W313" s="350"/>
      <c r="X313" s="352">
        <f t="shared" si="126"/>
        <v>0</v>
      </c>
      <c r="Y313" s="355" t="s">
        <v>228</v>
      </c>
    </row>
    <row r="314" spans="2:26" outlineLevel="1" x14ac:dyDescent="0.35">
      <c r="B314" s="1">
        <f t="shared" si="119"/>
        <v>0</v>
      </c>
      <c r="C314" s="73"/>
      <c r="D314" s="286"/>
      <c r="E314" s="282"/>
      <c r="F314" s="282"/>
      <c r="G314" s="69">
        <f t="shared" si="120"/>
        <v>0</v>
      </c>
      <c r="H314" s="282"/>
      <c r="I314" s="282"/>
      <c r="J314" s="69">
        <f t="shared" si="121"/>
        <v>0</v>
      </c>
      <c r="K314" s="282"/>
      <c r="L314" s="282"/>
      <c r="M314" s="69">
        <f t="shared" si="122"/>
        <v>0</v>
      </c>
      <c r="N314" s="282"/>
      <c r="O314" s="282"/>
      <c r="P314" s="69">
        <f t="shared" si="123"/>
        <v>0</v>
      </c>
      <c r="Q314" s="282"/>
      <c r="R314" s="282"/>
      <c r="S314" s="69">
        <f t="shared" si="124"/>
        <v>0</v>
      </c>
      <c r="T314" s="282"/>
      <c r="U314" s="282"/>
      <c r="V314" s="69">
        <f t="shared" si="125"/>
        <v>0</v>
      </c>
      <c r="W314" s="350"/>
      <c r="X314" s="352">
        <f t="shared" si="126"/>
        <v>0</v>
      </c>
      <c r="Y314" s="355" t="s">
        <v>228</v>
      </c>
    </row>
    <row r="315" spans="2:26" outlineLevel="1" x14ac:dyDescent="0.35">
      <c r="B315" s="1">
        <f t="shared" si="119"/>
        <v>0</v>
      </c>
      <c r="C315" s="73"/>
      <c r="D315" s="286"/>
      <c r="E315" s="282"/>
      <c r="F315" s="282"/>
      <c r="G315" s="69">
        <f t="shared" si="120"/>
        <v>0</v>
      </c>
      <c r="H315" s="282"/>
      <c r="I315" s="282"/>
      <c r="J315" s="69">
        <f t="shared" si="121"/>
        <v>0</v>
      </c>
      <c r="K315" s="282"/>
      <c r="L315" s="282"/>
      <c r="M315" s="69">
        <f t="shared" si="122"/>
        <v>0</v>
      </c>
      <c r="N315" s="282"/>
      <c r="O315" s="282"/>
      <c r="P315" s="69">
        <f t="shared" si="123"/>
        <v>0</v>
      </c>
      <c r="Q315" s="282"/>
      <c r="R315" s="282"/>
      <c r="S315" s="69">
        <f t="shared" si="124"/>
        <v>0</v>
      </c>
      <c r="T315" s="282"/>
      <c r="U315" s="282"/>
      <c r="V315" s="69">
        <f t="shared" si="125"/>
        <v>0</v>
      </c>
      <c r="W315" s="350"/>
      <c r="X315" s="352">
        <f t="shared" si="126"/>
        <v>0</v>
      </c>
      <c r="Y315" s="355" t="s">
        <v>228</v>
      </c>
    </row>
    <row r="316" spans="2:26" outlineLevel="1" x14ac:dyDescent="0.35">
      <c r="B316" s="1">
        <f t="shared" si="119"/>
        <v>0</v>
      </c>
      <c r="C316" s="73"/>
      <c r="D316" s="286"/>
      <c r="E316" s="282"/>
      <c r="F316" s="282"/>
      <c r="G316" s="69">
        <f>SUM(E316:F316)</f>
        <v>0</v>
      </c>
      <c r="H316" s="282"/>
      <c r="I316" s="282"/>
      <c r="J316" s="69">
        <f>SUM(H316:I316)</f>
        <v>0</v>
      </c>
      <c r="K316" s="282"/>
      <c r="L316" s="282"/>
      <c r="M316" s="69">
        <f>SUM(K316:L316)</f>
        <v>0</v>
      </c>
      <c r="N316" s="282"/>
      <c r="O316" s="282"/>
      <c r="P316" s="69">
        <f>SUM(N316:O316)</f>
        <v>0</v>
      </c>
      <c r="Q316" s="282"/>
      <c r="R316" s="282"/>
      <c r="S316" s="69">
        <f>SUM(Q316:R316)</f>
        <v>0</v>
      </c>
      <c r="T316" s="282"/>
      <c r="U316" s="282"/>
      <c r="V316" s="69">
        <f>SUM(T316:U316)</f>
        <v>0</v>
      </c>
      <c r="W316" s="350"/>
      <c r="X316" s="352">
        <f t="shared" si="126"/>
        <v>0</v>
      </c>
      <c r="Y316" s="355" t="s">
        <v>228</v>
      </c>
    </row>
    <row r="317" spans="2:26" outlineLevel="1" x14ac:dyDescent="0.35">
      <c r="B317" s="1">
        <f t="shared" si="119"/>
        <v>0</v>
      </c>
      <c r="C317" s="73"/>
      <c r="D317" s="286"/>
      <c r="E317" s="282"/>
      <c r="F317" s="282"/>
      <c r="G317" s="69">
        <f>SUM(E317:F317)</f>
        <v>0</v>
      </c>
      <c r="H317" s="282"/>
      <c r="I317" s="282"/>
      <c r="J317" s="69">
        <f>SUM(H317:I317)</f>
        <v>0</v>
      </c>
      <c r="K317" s="282"/>
      <c r="L317" s="282"/>
      <c r="M317" s="69">
        <f>SUM(K317:L317)</f>
        <v>0</v>
      </c>
      <c r="N317" s="282"/>
      <c r="O317" s="282"/>
      <c r="P317" s="69">
        <f>SUM(N317:O317)</f>
        <v>0</v>
      </c>
      <c r="Q317" s="282"/>
      <c r="R317" s="282"/>
      <c r="S317" s="69">
        <f>SUM(Q317:R317)</f>
        <v>0</v>
      </c>
      <c r="T317" s="282"/>
      <c r="U317" s="282"/>
      <c r="V317" s="69">
        <f>SUM(T317:U317)</f>
        <v>0</v>
      </c>
      <c r="W317" s="350"/>
      <c r="X317" s="352">
        <f t="shared" si="126"/>
        <v>0</v>
      </c>
      <c r="Y317" s="355" t="s">
        <v>228</v>
      </c>
    </row>
    <row r="318" spans="2:26" outlineLevel="1" x14ac:dyDescent="0.35">
      <c r="B318" s="1">
        <f t="shared" si="119"/>
        <v>0</v>
      </c>
      <c r="C318" s="73"/>
      <c r="D318" s="286"/>
      <c r="E318" s="282"/>
      <c r="F318" s="282"/>
      <c r="G318" s="69">
        <f>SUM(E318:F318)</f>
        <v>0</v>
      </c>
      <c r="H318" s="282"/>
      <c r="I318" s="282"/>
      <c r="J318" s="69">
        <f>SUM(H318:I318)</f>
        <v>0</v>
      </c>
      <c r="K318" s="282"/>
      <c r="L318" s="282"/>
      <c r="M318" s="69">
        <f>SUM(K318:L318)</f>
        <v>0</v>
      </c>
      <c r="N318" s="282"/>
      <c r="O318" s="282"/>
      <c r="P318" s="69">
        <f>SUM(N318:O318)</f>
        <v>0</v>
      </c>
      <c r="Q318" s="282"/>
      <c r="R318" s="282"/>
      <c r="S318" s="69">
        <f>SUM(Q318:R318)</f>
        <v>0</v>
      </c>
      <c r="T318" s="282"/>
      <c r="U318" s="282"/>
      <c r="V318" s="69">
        <f>SUM(T318:U318)</f>
        <v>0</v>
      </c>
      <c r="W318" s="350"/>
      <c r="X318" s="352">
        <f t="shared" si="126"/>
        <v>0</v>
      </c>
      <c r="Y318" s="355" t="s">
        <v>228</v>
      </c>
    </row>
    <row r="319" spans="2:26" ht="15" outlineLevel="1" thickBot="1" x14ac:dyDescent="0.4">
      <c r="B319" s="1">
        <f t="shared" si="119"/>
        <v>0</v>
      </c>
      <c r="C319" s="74"/>
      <c r="D319" s="287"/>
      <c r="E319" s="283"/>
      <c r="F319" s="283"/>
      <c r="G319" s="71">
        <f>SUM(E319:F319)</f>
        <v>0</v>
      </c>
      <c r="H319" s="283"/>
      <c r="I319" s="283"/>
      <c r="J319" s="71">
        <f>SUM(H319:I319)</f>
        <v>0</v>
      </c>
      <c r="K319" s="283"/>
      <c r="L319" s="283"/>
      <c r="M319" s="71">
        <f>SUM(K319:L319)</f>
        <v>0</v>
      </c>
      <c r="N319" s="283"/>
      <c r="O319" s="283"/>
      <c r="P319" s="71">
        <f>SUM(N319:O319)</f>
        <v>0</v>
      </c>
      <c r="Q319" s="283"/>
      <c r="R319" s="283"/>
      <c r="S319" s="71">
        <f>SUM(Q319:R319)</f>
        <v>0</v>
      </c>
      <c r="T319" s="283"/>
      <c r="U319" s="283"/>
      <c r="V319" s="71">
        <f>SUM(T319:U319)</f>
        <v>0</v>
      </c>
      <c r="W319" s="351"/>
      <c r="X319" s="354">
        <f t="shared" si="126"/>
        <v>0</v>
      </c>
      <c r="Y319" s="356" t="s">
        <v>228</v>
      </c>
    </row>
    <row r="320" spans="2:26" ht="15" thickBot="1" x14ac:dyDescent="0.4">
      <c r="C320" s="285"/>
      <c r="D320" s="284"/>
      <c r="E320" s="3"/>
      <c r="F320" s="3"/>
      <c r="G320" s="3"/>
      <c r="H320" s="3"/>
      <c r="I320" s="3"/>
      <c r="J320" s="3"/>
      <c r="K320" s="3"/>
      <c r="L320" s="3"/>
      <c r="M320" s="3"/>
      <c r="N320" s="3"/>
      <c r="O320" s="3"/>
      <c r="P320" s="3"/>
      <c r="Q320" s="3"/>
      <c r="R320" s="3"/>
      <c r="S320" s="3"/>
      <c r="T320" s="3"/>
      <c r="U320" s="3"/>
      <c r="V320" s="3"/>
      <c r="W320" s="3"/>
      <c r="X320" s="3"/>
    </row>
    <row r="321" spans="1:26" ht="104.5" thickBot="1" x14ac:dyDescent="0.4">
      <c r="A321" s="46" t="s">
        <v>187</v>
      </c>
      <c r="B321" s="60">
        <f>IF('2 - Project Admin'!E35="",0,IF(SUM(B328:B357)&gt;0,1,0))</f>
        <v>0</v>
      </c>
      <c r="C321" s="762" t="str">
        <f>IF(OR('2 - Project Admin'!E35="", '2 - Project Admin'!E35="n/a"),"Project 9: Not Applicable", CONCATENATE("Project 9: ", '2 - Project Admin'!E35))</f>
        <v>Project 9: Not Applicable</v>
      </c>
      <c r="D321" s="763"/>
      <c r="E321" s="763"/>
      <c r="F321" s="763"/>
      <c r="G321" s="763"/>
      <c r="H321" s="763"/>
      <c r="I321" s="763"/>
      <c r="J321" s="763"/>
      <c r="K321" s="763"/>
      <c r="L321" s="763"/>
      <c r="M321" s="763"/>
      <c r="N321" s="763"/>
      <c r="O321" s="763"/>
      <c r="P321" s="763"/>
      <c r="Q321" s="763"/>
      <c r="R321" s="763"/>
      <c r="S321" s="763"/>
      <c r="T321" s="763"/>
      <c r="U321" s="763"/>
      <c r="V321" s="763"/>
      <c r="W321" s="763"/>
      <c r="X321" s="763"/>
      <c r="Y321" s="764"/>
    </row>
    <row r="322" spans="1:26" ht="15" thickBot="1" x14ac:dyDescent="0.4">
      <c r="C322" s="144"/>
      <c r="D322" s="145"/>
      <c r="E322" s="146"/>
      <c r="F322" s="146"/>
      <c r="G322" s="146"/>
      <c r="H322" s="146"/>
      <c r="I322" s="146"/>
      <c r="J322" s="146"/>
      <c r="K322" s="146"/>
    </row>
    <row r="323" spans="1:26" ht="15.75" customHeight="1" outlineLevel="1" x14ac:dyDescent="0.35">
      <c r="C323" s="775" t="s">
        <v>215</v>
      </c>
      <c r="D323" s="775" t="s">
        <v>216</v>
      </c>
      <c r="E323" s="765" t="s">
        <v>217</v>
      </c>
      <c r="F323" s="766"/>
      <c r="G323" s="767"/>
      <c r="H323" s="765" t="s">
        <v>218</v>
      </c>
      <c r="I323" s="766"/>
      <c r="J323" s="767"/>
      <c r="K323" s="765" t="s">
        <v>219</v>
      </c>
      <c r="L323" s="766"/>
      <c r="M323" s="767"/>
      <c r="N323" s="765" t="s">
        <v>220</v>
      </c>
      <c r="O323" s="766"/>
      <c r="P323" s="767"/>
      <c r="Q323" s="765" t="s">
        <v>221</v>
      </c>
      <c r="R323" s="766"/>
      <c r="S323" s="767"/>
      <c r="T323" s="765" t="s">
        <v>222</v>
      </c>
      <c r="U323" s="766"/>
      <c r="V323" s="767"/>
      <c r="W323" s="621" t="s">
        <v>223</v>
      </c>
      <c r="X323" s="771" t="s">
        <v>163</v>
      </c>
      <c r="Y323" s="778" t="s">
        <v>224</v>
      </c>
    </row>
    <row r="324" spans="1:26" ht="15.75" customHeight="1" outlineLevel="1" thickBot="1" x14ac:dyDescent="0.4">
      <c r="C324" s="776"/>
      <c r="D324" s="776"/>
      <c r="E324" s="768"/>
      <c r="F324" s="769"/>
      <c r="G324" s="770"/>
      <c r="H324" s="768"/>
      <c r="I324" s="769"/>
      <c r="J324" s="770"/>
      <c r="K324" s="768"/>
      <c r="L324" s="769"/>
      <c r="M324" s="770"/>
      <c r="N324" s="768"/>
      <c r="O324" s="769"/>
      <c r="P324" s="770"/>
      <c r="Q324" s="768"/>
      <c r="R324" s="769"/>
      <c r="S324" s="770"/>
      <c r="T324" s="768"/>
      <c r="U324" s="769"/>
      <c r="V324" s="770"/>
      <c r="W324" s="622"/>
      <c r="X324" s="772"/>
      <c r="Y324" s="779"/>
    </row>
    <row r="325" spans="1:26" ht="15" customHeight="1" outlineLevel="1" thickBot="1" x14ac:dyDescent="0.4">
      <c r="C325" s="776"/>
      <c r="D325" s="776"/>
      <c r="E325" s="195" t="s">
        <v>164</v>
      </c>
      <c r="F325" s="196" t="s">
        <v>165</v>
      </c>
      <c r="G325" s="621" t="s">
        <v>207</v>
      </c>
      <c r="H325" s="195" t="s">
        <v>164</v>
      </c>
      <c r="I325" s="196" t="s">
        <v>165</v>
      </c>
      <c r="J325" s="621" t="s">
        <v>207</v>
      </c>
      <c r="K325" s="195" t="s">
        <v>164</v>
      </c>
      <c r="L325" s="196" t="s">
        <v>165</v>
      </c>
      <c r="M325" s="621" t="s">
        <v>207</v>
      </c>
      <c r="N325" s="195" t="s">
        <v>164</v>
      </c>
      <c r="O325" s="196" t="s">
        <v>165</v>
      </c>
      <c r="P325" s="773" t="s">
        <v>207</v>
      </c>
      <c r="Q325" s="195" t="s">
        <v>164</v>
      </c>
      <c r="R325" s="196" t="s">
        <v>165</v>
      </c>
      <c r="S325" s="773" t="s">
        <v>207</v>
      </c>
      <c r="T325" s="195" t="s">
        <v>164</v>
      </c>
      <c r="U325" s="196" t="s">
        <v>165</v>
      </c>
      <c r="V325" s="773" t="s">
        <v>207</v>
      </c>
      <c r="W325" s="773" t="s">
        <v>207</v>
      </c>
      <c r="X325" s="772"/>
      <c r="Y325" s="779"/>
    </row>
    <row r="326" spans="1:26" ht="15" customHeight="1" outlineLevel="1" thickBot="1" x14ac:dyDescent="0.4">
      <c r="C326" s="777"/>
      <c r="D326" s="776"/>
      <c r="E326" s="197" t="s">
        <v>167</v>
      </c>
      <c r="F326" s="197" t="s">
        <v>167</v>
      </c>
      <c r="G326" s="623"/>
      <c r="H326" s="197" t="s">
        <v>167</v>
      </c>
      <c r="I326" s="207" t="str">
        <f>IF(INDEX('Reference Data'!$G$5:$G$18,MATCH('Reference Data'!$C$4,'Reference Data'!$F$5:$F$21,0),1)&gt;=I$18,"Actual","Forecast")</f>
        <v>Actual</v>
      </c>
      <c r="J326" s="623"/>
      <c r="K326" s="207" t="str">
        <f>IF(INDEX('Reference Data'!$G$5:$G$18,MATCH('Reference Data'!$C$4,'Reference Data'!$F$5:$F$21,0),1)&gt;=K$18,"Actual","Forecast")</f>
        <v>Actual</v>
      </c>
      <c r="L326" s="207" t="str">
        <f>IF(INDEX('Reference Data'!$G$5:$G$18,MATCH('Reference Data'!$C$4,'Reference Data'!$F$5:$F$21,0),1)&gt;=L$18,"Actual","Forecast")</f>
        <v>Actual</v>
      </c>
      <c r="M326" s="623"/>
      <c r="N326" s="207" t="str">
        <f>IF(INDEX('Reference Data'!$G$5:$G$18,MATCH('Reference Data'!$C$4,'Reference Data'!$F$5:$F$21,0),1)&gt;=N$18,"Actual","Forecast")</f>
        <v>Actual</v>
      </c>
      <c r="O326" s="207" t="str">
        <f>IF(INDEX('Reference Data'!$G$5:$G$18,MATCH('Reference Data'!$C$4,'Reference Data'!$F$5:$F$21,0),1)&gt;=O$18,"Actual","Forecast")</f>
        <v>Forecast</v>
      </c>
      <c r="P326" s="774"/>
      <c r="Q326" s="207" t="str">
        <f>IF(INDEX('Reference Data'!$G$5:$G$18,MATCH('Reference Data'!$C$4,'Reference Data'!$F$5:$F$21,0),1)&gt;=Q$18,"Actual","Forecast")</f>
        <v>Forecast</v>
      </c>
      <c r="R326" s="207" t="str">
        <f>IF(INDEX('Reference Data'!$G$5:$G$18,MATCH('Reference Data'!$C$4,'Reference Data'!$F$5:$F$21,0),1)&gt;=R$18,"Actual","Forecast")</f>
        <v>Forecast</v>
      </c>
      <c r="S326" s="774"/>
      <c r="T326" s="207" t="str">
        <f>IF(INDEX('Reference Data'!$G$5:$G$18,MATCH('Reference Data'!$C$4,'Reference Data'!$F$5:$F$21,0),1)&gt;=T$18,"Actual","Forecast")</f>
        <v>Forecast</v>
      </c>
      <c r="U326" s="207" t="str">
        <f>IF(INDEX('Reference Data'!$G$5:$G$18,MATCH('Reference Data'!$C$4,'Reference Data'!$F$5:$F$21,0),1)&gt;=U$18,"Actual","Forecast")</f>
        <v>Forecast</v>
      </c>
      <c r="V326" s="774"/>
      <c r="W326" s="774"/>
      <c r="X326" s="772"/>
      <c r="Y326" s="780"/>
    </row>
    <row r="327" spans="1:26" ht="15" customHeight="1" outlineLevel="1" thickBot="1" x14ac:dyDescent="0.4">
      <c r="C327" s="111" t="s">
        <v>225</v>
      </c>
      <c r="D327" s="273"/>
      <c r="E327" s="273"/>
      <c r="F327" s="273"/>
      <c r="G327" s="273"/>
      <c r="H327" s="273"/>
      <c r="I327" s="273"/>
      <c r="J327" s="273"/>
      <c r="K327" s="273"/>
      <c r="L327" s="273"/>
      <c r="M327" s="273"/>
      <c r="N327" s="273"/>
      <c r="O327" s="273"/>
      <c r="P327" s="273"/>
      <c r="Q327" s="273"/>
      <c r="R327" s="273"/>
      <c r="S327" s="273"/>
      <c r="T327" s="273"/>
      <c r="U327" s="273"/>
      <c r="V327" s="273"/>
      <c r="W327" s="273"/>
      <c r="X327" s="273"/>
      <c r="Y327" s="507"/>
    </row>
    <row r="328" spans="1:26" outlineLevel="1" x14ac:dyDescent="0.35">
      <c r="C328" s="151" t="s">
        <v>226</v>
      </c>
      <c r="D328" s="426" t="s">
        <v>227</v>
      </c>
      <c r="E328" s="357"/>
      <c r="F328" s="358"/>
      <c r="G328" s="359">
        <f>SUM(E328:F328)</f>
        <v>0</v>
      </c>
      <c r="H328" s="357"/>
      <c r="I328" s="358"/>
      <c r="J328" s="359">
        <f>SUM(H328:I328)</f>
        <v>0</v>
      </c>
      <c r="K328" s="357"/>
      <c r="L328" s="358"/>
      <c r="M328" s="359">
        <f>SUM(K328:L328)</f>
        <v>0</v>
      </c>
      <c r="N328" s="357"/>
      <c r="O328" s="358"/>
      <c r="P328" s="359">
        <f>SUM(N328:O328)</f>
        <v>0</v>
      </c>
      <c r="Q328" s="357"/>
      <c r="R328" s="358"/>
      <c r="S328" s="359">
        <f>SUM(Q328:R328)</f>
        <v>0</v>
      </c>
      <c r="T328" s="357"/>
      <c r="U328" s="358"/>
      <c r="V328" s="359">
        <f>SUM(T328:U328)</f>
        <v>0</v>
      </c>
      <c r="W328" s="341"/>
      <c r="X328" s="353">
        <f>SUM(P328+S328+M328+J328+G328+V328+W328)</f>
        <v>0</v>
      </c>
      <c r="Y328" s="360" t="s">
        <v>228</v>
      </c>
    </row>
    <row r="329" spans="1:26" ht="28" outlineLevel="1" x14ac:dyDescent="0.35">
      <c r="C329" s="151" t="s">
        <v>229</v>
      </c>
      <c r="D329" s="426" t="s">
        <v>230</v>
      </c>
      <c r="E329" s="67"/>
      <c r="F329" s="68"/>
      <c r="G329" s="69">
        <f>SUM(E329:F329)</f>
        <v>0</v>
      </c>
      <c r="H329" s="67"/>
      <c r="I329" s="68"/>
      <c r="J329" s="69">
        <f>SUM(H329:I329)</f>
        <v>0</v>
      </c>
      <c r="K329" s="67"/>
      <c r="L329" s="68"/>
      <c r="M329" s="69">
        <f>SUM(K329:L329)</f>
        <v>0</v>
      </c>
      <c r="N329" s="67"/>
      <c r="O329" s="68"/>
      <c r="P329" s="69">
        <f>SUM(N329:O329)</f>
        <v>0</v>
      </c>
      <c r="Q329" s="67"/>
      <c r="R329" s="68"/>
      <c r="S329" s="69">
        <f>SUM(Q329:R329)</f>
        <v>0</v>
      </c>
      <c r="T329" s="67"/>
      <c r="U329" s="68"/>
      <c r="V329" s="69">
        <f>SUM(T329:U329)</f>
        <v>0</v>
      </c>
      <c r="W329" s="335"/>
      <c r="X329" s="352">
        <f>SUM(P329+S329+M329+J329+G329+V329+W329)</f>
        <v>0</v>
      </c>
      <c r="Y329" s="355" t="s">
        <v>228</v>
      </c>
    </row>
    <row r="330" spans="1:26" ht="28.5" outlineLevel="1" thickBot="1" x14ac:dyDescent="0.4">
      <c r="C330" s="361" t="s">
        <v>231</v>
      </c>
      <c r="D330" s="427" t="s">
        <v>230</v>
      </c>
      <c r="E330" s="107"/>
      <c r="F330" s="108"/>
      <c r="G330" s="143">
        <f>SUM(E330:F330)</f>
        <v>0</v>
      </c>
      <c r="H330" s="107"/>
      <c r="I330" s="108"/>
      <c r="J330" s="143">
        <f>SUM(H330:I330)</f>
        <v>0</v>
      </c>
      <c r="K330" s="107"/>
      <c r="L330" s="108"/>
      <c r="M330" s="143">
        <f>SUM(K330:L330)</f>
        <v>0</v>
      </c>
      <c r="N330" s="107"/>
      <c r="O330" s="108"/>
      <c r="P330" s="143">
        <f>SUM(N330:O330)</f>
        <v>0</v>
      </c>
      <c r="Q330" s="107"/>
      <c r="R330" s="108"/>
      <c r="S330" s="143">
        <f>SUM(Q330:R330)</f>
        <v>0</v>
      </c>
      <c r="T330" s="107"/>
      <c r="U330" s="108"/>
      <c r="V330" s="143">
        <f>SUM(T330:U330)</f>
        <v>0</v>
      </c>
      <c r="W330" s="349"/>
      <c r="X330" s="362">
        <f>SUM(P330+S330+M330+J330+G330+V330+W330)</f>
        <v>0</v>
      </c>
      <c r="Y330" s="363" t="s">
        <v>228</v>
      </c>
    </row>
    <row r="331" spans="1:26" ht="15" customHeight="1" outlineLevel="1" thickBot="1" x14ac:dyDescent="0.4">
      <c r="C331" s="503" t="s">
        <v>232</v>
      </c>
      <c r="D331" s="501"/>
      <c r="E331" s="501"/>
      <c r="F331" s="501"/>
      <c r="G331" s="501"/>
      <c r="H331" s="501"/>
      <c r="I331" s="501"/>
      <c r="J331" s="501"/>
      <c r="K331" s="501"/>
      <c r="L331" s="501"/>
      <c r="M331" s="501"/>
      <c r="N331" s="501"/>
      <c r="O331" s="501"/>
      <c r="P331" s="501"/>
      <c r="Q331" s="501"/>
      <c r="R331" s="501"/>
      <c r="S331" s="501"/>
      <c r="T331" s="501"/>
      <c r="U331" s="501"/>
      <c r="V331" s="501"/>
      <c r="W331" s="501"/>
      <c r="X331" s="501"/>
      <c r="Y331" s="502"/>
    </row>
    <row r="332" spans="1:26" outlineLevel="1" x14ac:dyDescent="0.35">
      <c r="B332" s="1">
        <f t="shared" ref="B332:B346" si="127">IF(AND($D$14="You do not need to provide output data for this reporting period",X332=0),0,IF(C332="&lt; Select &gt;",IF((X332=0),0,1),COUNTBLANK(G332)+COUNTBLANK(J332)+COUNTBLANK(M332)+COUNTBLANK(P332)+COUNTBLANK(S332)+COUNTBLANK(V332)+COUNTBLANK(W332)))</f>
        <v>0</v>
      </c>
      <c r="C332" s="357" t="s">
        <v>18</v>
      </c>
      <c r="D332" s="423" t="str">
        <f>INDEX(MasterOutputs!$C$3:$C$63,MATCH(C332,MasterOutputs!$B$3:$B$63,0))</f>
        <v>N/A</v>
      </c>
      <c r="E332" s="365"/>
      <c r="F332" s="365"/>
      <c r="G332" s="359">
        <f>SUM(E332:F332)</f>
        <v>0</v>
      </c>
      <c r="H332" s="365"/>
      <c r="I332" s="365"/>
      <c r="J332" s="359">
        <f>SUM(H332:I332)</f>
        <v>0</v>
      </c>
      <c r="K332" s="365"/>
      <c r="L332" s="365"/>
      <c r="M332" s="359">
        <f>SUM(K332:L332)</f>
        <v>0</v>
      </c>
      <c r="N332" s="365"/>
      <c r="O332" s="365"/>
      <c r="P332" s="359">
        <f>SUM(N332:O332)</f>
        <v>0</v>
      </c>
      <c r="Q332" s="365"/>
      <c r="R332" s="365"/>
      <c r="S332" s="359">
        <f>SUM(Q332:R332)</f>
        <v>0</v>
      </c>
      <c r="T332" s="365"/>
      <c r="U332" s="365"/>
      <c r="V332" s="359">
        <f>SUM(T332:U332)</f>
        <v>0</v>
      </c>
      <c r="W332" s="366"/>
      <c r="X332" s="353">
        <f>SUM(P332+S332+M332+J332+G332+V332+W332)</f>
        <v>0</v>
      </c>
      <c r="Y332" s="342"/>
      <c r="Z332" s="201">
        <f>INDEX(MasterOutputs!$I$3:$I$63,MATCH('5 - Project Outputs'!C332,MasterOutputs!$B$3:$B$63,0))</f>
        <v>0</v>
      </c>
    </row>
    <row r="333" spans="1:26" outlineLevel="1" x14ac:dyDescent="0.35">
      <c r="B333" s="1">
        <f t="shared" si="127"/>
        <v>0</v>
      </c>
      <c r="C333" s="67" t="s">
        <v>18</v>
      </c>
      <c r="D333" s="424" t="str">
        <f>INDEX(MasterOutputs!$C$3:$C$63,MATCH(C333,MasterOutputs!$B$3:$B$63,0))</f>
        <v>N/A</v>
      </c>
      <c r="E333" s="282"/>
      <c r="F333" s="282"/>
      <c r="G333" s="69">
        <f>SUM(E333:F333)</f>
        <v>0</v>
      </c>
      <c r="H333" s="282"/>
      <c r="I333" s="282"/>
      <c r="J333" s="69">
        <f>SUM(H333:I333)</f>
        <v>0</v>
      </c>
      <c r="K333" s="282"/>
      <c r="L333" s="282"/>
      <c r="M333" s="69">
        <f>SUM(K333:L333)</f>
        <v>0</v>
      </c>
      <c r="N333" s="282"/>
      <c r="O333" s="282"/>
      <c r="P333" s="69">
        <f>SUM(N333:O333)</f>
        <v>0</v>
      </c>
      <c r="Q333" s="282"/>
      <c r="R333" s="282"/>
      <c r="S333" s="69">
        <f>SUM(Q333:R333)</f>
        <v>0</v>
      </c>
      <c r="T333" s="282"/>
      <c r="U333" s="282"/>
      <c r="V333" s="69">
        <f>SUM(T333:U333)</f>
        <v>0</v>
      </c>
      <c r="W333" s="350"/>
      <c r="X333" s="352">
        <f>SUM(P333+S333+M333+J333+G333+V333+W333)</f>
        <v>0</v>
      </c>
      <c r="Y333" s="337"/>
      <c r="Z333" s="201">
        <f>INDEX(MasterOutputs!$I$3:$I$63,MATCH('5 - Project Outputs'!C333,MasterOutputs!$B$3:$B$63,0))</f>
        <v>0</v>
      </c>
    </row>
    <row r="334" spans="1:26" outlineLevel="1" x14ac:dyDescent="0.35">
      <c r="B334" s="1">
        <f t="shared" si="127"/>
        <v>0</v>
      </c>
      <c r="C334" s="67" t="s">
        <v>18</v>
      </c>
      <c r="D334" s="424" t="str">
        <f>INDEX(MasterOutputs!$C$3:$C$63,MATCH(C334,MasterOutputs!$B$3:$B$63,0))</f>
        <v>N/A</v>
      </c>
      <c r="E334" s="282"/>
      <c r="F334" s="282"/>
      <c r="G334" s="69">
        <f t="shared" ref="G334:G346" si="128">SUM(E334:F334)</f>
        <v>0</v>
      </c>
      <c r="H334" s="282"/>
      <c r="I334" s="282"/>
      <c r="J334" s="69">
        <f t="shared" ref="J334:J346" si="129">SUM(H334:I334)</f>
        <v>0</v>
      </c>
      <c r="K334" s="282"/>
      <c r="L334" s="282"/>
      <c r="M334" s="69">
        <f t="shared" ref="M334:M346" si="130">SUM(K334:L334)</f>
        <v>0</v>
      </c>
      <c r="N334" s="282"/>
      <c r="O334" s="282"/>
      <c r="P334" s="69">
        <f t="shared" ref="P334:P346" si="131">SUM(N334:O334)</f>
        <v>0</v>
      </c>
      <c r="Q334" s="282"/>
      <c r="R334" s="282"/>
      <c r="S334" s="69">
        <f t="shared" ref="S334:S346" si="132">SUM(Q334:R334)</f>
        <v>0</v>
      </c>
      <c r="T334" s="282"/>
      <c r="U334" s="282"/>
      <c r="V334" s="69">
        <f t="shared" ref="V334:V346" si="133">SUM(T334:U334)</f>
        <v>0</v>
      </c>
      <c r="W334" s="350"/>
      <c r="X334" s="352">
        <f t="shared" ref="X334:X346" si="134">SUM(P334+S334+M334+J334+G334+V334+W334)</f>
        <v>0</v>
      </c>
      <c r="Y334" s="337"/>
      <c r="Z334" s="201">
        <f>INDEX(MasterOutputs!$I$3:$I$63,MATCH('5 - Project Outputs'!C334,MasterOutputs!$B$3:$B$63,0))</f>
        <v>0</v>
      </c>
    </row>
    <row r="335" spans="1:26" outlineLevel="1" x14ac:dyDescent="0.35">
      <c r="B335" s="1">
        <f t="shared" si="127"/>
        <v>0</v>
      </c>
      <c r="C335" s="67" t="s">
        <v>18</v>
      </c>
      <c r="D335" s="424" t="str">
        <f>INDEX(MasterOutputs!$C$3:$C$63,MATCH(C335,MasterOutputs!$B$3:$B$63,0))</f>
        <v>N/A</v>
      </c>
      <c r="E335" s="282"/>
      <c r="F335" s="282"/>
      <c r="G335" s="69">
        <f t="shared" si="128"/>
        <v>0</v>
      </c>
      <c r="H335" s="282"/>
      <c r="I335" s="282"/>
      <c r="J335" s="69">
        <f t="shared" si="129"/>
        <v>0</v>
      </c>
      <c r="K335" s="282"/>
      <c r="L335" s="282"/>
      <c r="M335" s="69">
        <f t="shared" si="130"/>
        <v>0</v>
      </c>
      <c r="N335" s="282"/>
      <c r="O335" s="282"/>
      <c r="P335" s="69">
        <f t="shared" si="131"/>
        <v>0</v>
      </c>
      <c r="Q335" s="282"/>
      <c r="R335" s="282"/>
      <c r="S335" s="69">
        <f t="shared" si="132"/>
        <v>0</v>
      </c>
      <c r="T335" s="282"/>
      <c r="U335" s="282"/>
      <c r="V335" s="69">
        <f t="shared" si="133"/>
        <v>0</v>
      </c>
      <c r="W335" s="350"/>
      <c r="X335" s="352">
        <f t="shared" si="134"/>
        <v>0</v>
      </c>
      <c r="Y335" s="337"/>
      <c r="Z335" s="201">
        <f>INDEX(MasterOutputs!$I$3:$I$63,MATCH('5 - Project Outputs'!C335,MasterOutputs!$B$3:$B$63,0))</f>
        <v>0</v>
      </c>
    </row>
    <row r="336" spans="1:26" outlineLevel="1" x14ac:dyDescent="0.35">
      <c r="B336" s="1">
        <f t="shared" si="127"/>
        <v>0</v>
      </c>
      <c r="C336" s="67" t="s">
        <v>18</v>
      </c>
      <c r="D336" s="424" t="str">
        <f>INDEX(MasterOutputs!$C$3:$C$63,MATCH(C336,MasterOutputs!$B$3:$B$63,0))</f>
        <v>N/A</v>
      </c>
      <c r="E336" s="282"/>
      <c r="F336" s="282"/>
      <c r="G336" s="69">
        <f t="shared" si="128"/>
        <v>0</v>
      </c>
      <c r="H336" s="282"/>
      <c r="I336" s="282"/>
      <c r="J336" s="69">
        <f t="shared" si="129"/>
        <v>0</v>
      </c>
      <c r="K336" s="282"/>
      <c r="L336" s="282"/>
      <c r="M336" s="69">
        <f t="shared" si="130"/>
        <v>0</v>
      </c>
      <c r="N336" s="282"/>
      <c r="O336" s="282"/>
      <c r="P336" s="69">
        <f t="shared" si="131"/>
        <v>0</v>
      </c>
      <c r="Q336" s="282"/>
      <c r="R336" s="282"/>
      <c r="S336" s="69">
        <f t="shared" si="132"/>
        <v>0</v>
      </c>
      <c r="T336" s="282"/>
      <c r="U336" s="282"/>
      <c r="V336" s="69">
        <f t="shared" si="133"/>
        <v>0</v>
      </c>
      <c r="W336" s="350"/>
      <c r="X336" s="352">
        <f t="shared" si="134"/>
        <v>0</v>
      </c>
      <c r="Y336" s="337"/>
      <c r="Z336" s="201">
        <f>INDEX(MasterOutputs!$I$3:$I$63,MATCH('5 - Project Outputs'!C336,MasterOutputs!$B$3:$B$63,0))</f>
        <v>0</v>
      </c>
    </row>
    <row r="337" spans="2:26" outlineLevel="1" x14ac:dyDescent="0.35">
      <c r="B337" s="1">
        <f t="shared" si="127"/>
        <v>0</v>
      </c>
      <c r="C337" s="67" t="s">
        <v>18</v>
      </c>
      <c r="D337" s="424" t="str">
        <f>INDEX(MasterOutputs!$C$3:$C$63,MATCH(C337,MasterOutputs!$B$3:$B$63,0))</f>
        <v>N/A</v>
      </c>
      <c r="E337" s="282"/>
      <c r="F337" s="282"/>
      <c r="G337" s="69">
        <f t="shared" si="128"/>
        <v>0</v>
      </c>
      <c r="H337" s="282"/>
      <c r="I337" s="282"/>
      <c r="J337" s="69">
        <f t="shared" si="129"/>
        <v>0</v>
      </c>
      <c r="K337" s="282"/>
      <c r="L337" s="282"/>
      <c r="M337" s="69">
        <f t="shared" si="130"/>
        <v>0</v>
      </c>
      <c r="N337" s="282"/>
      <c r="O337" s="282"/>
      <c r="P337" s="69">
        <f t="shared" si="131"/>
        <v>0</v>
      </c>
      <c r="Q337" s="282"/>
      <c r="R337" s="282"/>
      <c r="S337" s="69">
        <f t="shared" si="132"/>
        <v>0</v>
      </c>
      <c r="T337" s="282"/>
      <c r="U337" s="282"/>
      <c r="V337" s="69">
        <f t="shared" si="133"/>
        <v>0</v>
      </c>
      <c r="W337" s="350"/>
      <c r="X337" s="352">
        <f t="shared" si="134"/>
        <v>0</v>
      </c>
      <c r="Y337" s="337"/>
      <c r="Z337" s="201">
        <f>INDEX(MasterOutputs!$I$3:$I$63,MATCH('5 - Project Outputs'!C337,MasterOutputs!$B$3:$B$63,0))</f>
        <v>0</v>
      </c>
    </row>
    <row r="338" spans="2:26" outlineLevel="1" x14ac:dyDescent="0.35">
      <c r="B338" s="1">
        <f t="shared" si="127"/>
        <v>0</v>
      </c>
      <c r="C338" s="67" t="s">
        <v>18</v>
      </c>
      <c r="D338" s="424" t="str">
        <f>INDEX(MasterOutputs!$C$3:$C$63,MATCH(C338,MasterOutputs!$B$3:$B$63,0))</f>
        <v>N/A</v>
      </c>
      <c r="E338" s="282"/>
      <c r="F338" s="282"/>
      <c r="G338" s="69">
        <f t="shared" si="128"/>
        <v>0</v>
      </c>
      <c r="H338" s="282"/>
      <c r="I338" s="282"/>
      <c r="J338" s="69">
        <f t="shared" si="129"/>
        <v>0</v>
      </c>
      <c r="K338" s="282"/>
      <c r="L338" s="282"/>
      <c r="M338" s="69">
        <f t="shared" si="130"/>
        <v>0</v>
      </c>
      <c r="N338" s="282"/>
      <c r="O338" s="282"/>
      <c r="P338" s="69">
        <f t="shared" si="131"/>
        <v>0</v>
      </c>
      <c r="Q338" s="282"/>
      <c r="R338" s="282"/>
      <c r="S338" s="69">
        <f t="shared" si="132"/>
        <v>0</v>
      </c>
      <c r="T338" s="282"/>
      <c r="U338" s="282"/>
      <c r="V338" s="69">
        <f t="shared" si="133"/>
        <v>0</v>
      </c>
      <c r="W338" s="350"/>
      <c r="X338" s="352">
        <f t="shared" si="134"/>
        <v>0</v>
      </c>
      <c r="Y338" s="337"/>
      <c r="Z338" s="201">
        <f>INDEX(MasterOutputs!$I$3:$I$63,MATCH('5 - Project Outputs'!C338,MasterOutputs!$B$3:$B$63,0))</f>
        <v>0</v>
      </c>
    </row>
    <row r="339" spans="2:26" outlineLevel="1" x14ac:dyDescent="0.35">
      <c r="B339" s="1">
        <f t="shared" si="127"/>
        <v>0</v>
      </c>
      <c r="C339" s="67" t="s">
        <v>18</v>
      </c>
      <c r="D339" s="424" t="str">
        <f>INDEX(MasterOutputs!$C$3:$C$63,MATCH(C339,MasterOutputs!$B$3:$B$63,0))</f>
        <v>N/A</v>
      </c>
      <c r="E339" s="282"/>
      <c r="F339" s="282"/>
      <c r="G339" s="69">
        <f t="shared" si="128"/>
        <v>0</v>
      </c>
      <c r="H339" s="282"/>
      <c r="I339" s="282"/>
      <c r="J339" s="69">
        <f t="shared" si="129"/>
        <v>0</v>
      </c>
      <c r="K339" s="282"/>
      <c r="L339" s="282"/>
      <c r="M339" s="69">
        <f t="shared" si="130"/>
        <v>0</v>
      </c>
      <c r="N339" s="282"/>
      <c r="O339" s="282"/>
      <c r="P339" s="69">
        <f t="shared" si="131"/>
        <v>0</v>
      </c>
      <c r="Q339" s="282"/>
      <c r="R339" s="282"/>
      <c r="S339" s="69">
        <f t="shared" si="132"/>
        <v>0</v>
      </c>
      <c r="T339" s="282"/>
      <c r="U339" s="282"/>
      <c r="V339" s="69">
        <f t="shared" si="133"/>
        <v>0</v>
      </c>
      <c r="W339" s="350"/>
      <c r="X339" s="352">
        <f t="shared" si="134"/>
        <v>0</v>
      </c>
      <c r="Y339" s="337"/>
      <c r="Z339" s="201">
        <f>INDEX(MasterOutputs!$I$3:$I$63,MATCH('5 - Project Outputs'!C339,MasterOutputs!$B$3:$B$63,0))</f>
        <v>0</v>
      </c>
    </row>
    <row r="340" spans="2:26" outlineLevel="1" x14ac:dyDescent="0.35">
      <c r="B340" s="1">
        <f t="shared" si="127"/>
        <v>0</v>
      </c>
      <c r="C340" s="67" t="s">
        <v>18</v>
      </c>
      <c r="D340" s="424" t="str">
        <f>INDEX(MasterOutputs!$C$3:$C$63,MATCH(C340,MasterOutputs!$B$3:$B$63,0))</f>
        <v>N/A</v>
      </c>
      <c r="E340" s="282"/>
      <c r="F340" s="282"/>
      <c r="G340" s="69">
        <f t="shared" si="128"/>
        <v>0</v>
      </c>
      <c r="H340" s="282"/>
      <c r="I340" s="282"/>
      <c r="J340" s="69">
        <f t="shared" si="129"/>
        <v>0</v>
      </c>
      <c r="K340" s="282"/>
      <c r="L340" s="282"/>
      <c r="M340" s="69">
        <f t="shared" si="130"/>
        <v>0</v>
      </c>
      <c r="N340" s="282"/>
      <c r="O340" s="282"/>
      <c r="P340" s="69">
        <f t="shared" si="131"/>
        <v>0</v>
      </c>
      <c r="Q340" s="282"/>
      <c r="R340" s="282"/>
      <c r="S340" s="69">
        <f t="shared" si="132"/>
        <v>0</v>
      </c>
      <c r="T340" s="282"/>
      <c r="U340" s="282"/>
      <c r="V340" s="69">
        <f t="shared" si="133"/>
        <v>0</v>
      </c>
      <c r="W340" s="350"/>
      <c r="X340" s="352">
        <f t="shared" si="134"/>
        <v>0</v>
      </c>
      <c r="Y340" s="337"/>
      <c r="Z340" s="201">
        <f>INDEX(MasterOutputs!$I$3:$I$63,MATCH('5 - Project Outputs'!C340,MasterOutputs!$B$3:$B$63,0))</f>
        <v>0</v>
      </c>
    </row>
    <row r="341" spans="2:26" outlineLevel="1" x14ac:dyDescent="0.35">
      <c r="B341" s="1">
        <f t="shared" si="127"/>
        <v>0</v>
      </c>
      <c r="C341" s="67" t="s">
        <v>18</v>
      </c>
      <c r="D341" s="424" t="str">
        <f>INDEX(MasterOutputs!$C$3:$C$63,MATCH(C341,MasterOutputs!$B$3:$B$63,0))</f>
        <v>N/A</v>
      </c>
      <c r="E341" s="282"/>
      <c r="F341" s="282"/>
      <c r="G341" s="69">
        <f t="shared" si="128"/>
        <v>0</v>
      </c>
      <c r="H341" s="282"/>
      <c r="I341" s="282"/>
      <c r="J341" s="69">
        <f t="shared" si="129"/>
        <v>0</v>
      </c>
      <c r="K341" s="282"/>
      <c r="L341" s="282"/>
      <c r="M341" s="69">
        <f t="shared" si="130"/>
        <v>0</v>
      </c>
      <c r="N341" s="282"/>
      <c r="O341" s="282"/>
      <c r="P341" s="69">
        <f t="shared" si="131"/>
        <v>0</v>
      </c>
      <c r="Q341" s="282"/>
      <c r="R341" s="282"/>
      <c r="S341" s="69">
        <f t="shared" si="132"/>
        <v>0</v>
      </c>
      <c r="T341" s="282"/>
      <c r="U341" s="282"/>
      <c r="V341" s="69">
        <f t="shared" si="133"/>
        <v>0</v>
      </c>
      <c r="W341" s="350"/>
      <c r="X341" s="352">
        <f t="shared" si="134"/>
        <v>0</v>
      </c>
      <c r="Y341" s="337"/>
      <c r="Z341" s="201">
        <f>INDEX(MasterOutputs!$I$3:$I$63,MATCH('5 - Project Outputs'!C341,MasterOutputs!$B$3:$B$63,0))</f>
        <v>0</v>
      </c>
    </row>
    <row r="342" spans="2:26" outlineLevel="1" x14ac:dyDescent="0.35">
      <c r="B342" s="1">
        <f t="shared" si="127"/>
        <v>0</v>
      </c>
      <c r="C342" s="67" t="s">
        <v>18</v>
      </c>
      <c r="D342" s="424" t="str">
        <f>INDEX(MasterOutputs!$C$3:$C$63,MATCH(C342,MasterOutputs!$B$3:$B$63,0))</f>
        <v>N/A</v>
      </c>
      <c r="E342" s="282"/>
      <c r="F342" s="282"/>
      <c r="G342" s="69">
        <f t="shared" si="128"/>
        <v>0</v>
      </c>
      <c r="H342" s="282"/>
      <c r="I342" s="282"/>
      <c r="J342" s="69">
        <f t="shared" si="129"/>
        <v>0</v>
      </c>
      <c r="K342" s="282"/>
      <c r="L342" s="282"/>
      <c r="M342" s="69">
        <f t="shared" si="130"/>
        <v>0</v>
      </c>
      <c r="N342" s="282"/>
      <c r="O342" s="282"/>
      <c r="P342" s="69">
        <f t="shared" si="131"/>
        <v>0</v>
      </c>
      <c r="Q342" s="282"/>
      <c r="R342" s="282"/>
      <c r="S342" s="69">
        <f t="shared" si="132"/>
        <v>0</v>
      </c>
      <c r="T342" s="282"/>
      <c r="U342" s="282"/>
      <c r="V342" s="69">
        <f t="shared" si="133"/>
        <v>0</v>
      </c>
      <c r="W342" s="350"/>
      <c r="X342" s="352">
        <f t="shared" si="134"/>
        <v>0</v>
      </c>
      <c r="Y342" s="337"/>
      <c r="Z342" s="201">
        <f>INDEX(MasterOutputs!$I$3:$I$63,MATCH('5 - Project Outputs'!C342,MasterOutputs!$B$3:$B$63,0))</f>
        <v>0</v>
      </c>
    </row>
    <row r="343" spans="2:26" outlineLevel="1" x14ac:dyDescent="0.35">
      <c r="B343" s="1">
        <f t="shared" si="127"/>
        <v>0</v>
      </c>
      <c r="C343" s="67" t="s">
        <v>18</v>
      </c>
      <c r="D343" s="424" t="str">
        <f>INDEX(MasterOutputs!$C$3:$C$63,MATCH(C343,MasterOutputs!$B$3:$B$63,0))</f>
        <v>N/A</v>
      </c>
      <c r="E343" s="282"/>
      <c r="F343" s="282"/>
      <c r="G343" s="69">
        <f t="shared" si="128"/>
        <v>0</v>
      </c>
      <c r="H343" s="282"/>
      <c r="I343" s="282"/>
      <c r="J343" s="69">
        <f t="shared" si="129"/>
        <v>0</v>
      </c>
      <c r="K343" s="282"/>
      <c r="L343" s="282"/>
      <c r="M343" s="69">
        <f t="shared" si="130"/>
        <v>0</v>
      </c>
      <c r="N343" s="282"/>
      <c r="O343" s="282"/>
      <c r="P343" s="69">
        <f t="shared" si="131"/>
        <v>0</v>
      </c>
      <c r="Q343" s="282"/>
      <c r="R343" s="282"/>
      <c r="S343" s="69">
        <f t="shared" si="132"/>
        <v>0</v>
      </c>
      <c r="T343" s="282"/>
      <c r="U343" s="282"/>
      <c r="V343" s="69">
        <f t="shared" si="133"/>
        <v>0</v>
      </c>
      <c r="W343" s="350"/>
      <c r="X343" s="352">
        <f t="shared" si="134"/>
        <v>0</v>
      </c>
      <c r="Y343" s="337"/>
      <c r="Z343" s="201">
        <f>INDEX(MasterOutputs!$I$3:$I$63,MATCH('5 - Project Outputs'!C343,MasterOutputs!$B$3:$B$63,0))</f>
        <v>0</v>
      </c>
    </row>
    <row r="344" spans="2:26" outlineLevel="1" x14ac:dyDescent="0.35">
      <c r="B344" s="1">
        <f t="shared" si="127"/>
        <v>0</v>
      </c>
      <c r="C344" s="67" t="s">
        <v>18</v>
      </c>
      <c r="D344" s="424" t="str">
        <f>INDEX(MasterOutputs!$C$3:$C$63,MATCH(C344,MasterOutputs!$B$3:$B$63,0))</f>
        <v>N/A</v>
      </c>
      <c r="E344" s="282"/>
      <c r="F344" s="282"/>
      <c r="G344" s="69">
        <f t="shared" si="128"/>
        <v>0</v>
      </c>
      <c r="H344" s="282"/>
      <c r="I344" s="282"/>
      <c r="J344" s="69">
        <f t="shared" si="129"/>
        <v>0</v>
      </c>
      <c r="K344" s="282"/>
      <c r="L344" s="282"/>
      <c r="M344" s="69">
        <f t="shared" si="130"/>
        <v>0</v>
      </c>
      <c r="N344" s="282"/>
      <c r="O344" s="282"/>
      <c r="P344" s="69">
        <f t="shared" si="131"/>
        <v>0</v>
      </c>
      <c r="Q344" s="282"/>
      <c r="R344" s="282"/>
      <c r="S344" s="69">
        <f t="shared" si="132"/>
        <v>0</v>
      </c>
      <c r="T344" s="282"/>
      <c r="U344" s="282"/>
      <c r="V344" s="69">
        <f t="shared" si="133"/>
        <v>0</v>
      </c>
      <c r="W344" s="350"/>
      <c r="X344" s="352">
        <f t="shared" si="134"/>
        <v>0</v>
      </c>
      <c r="Y344" s="337"/>
      <c r="Z344" s="201">
        <f>INDEX(MasterOutputs!$I$3:$I$63,MATCH('5 - Project Outputs'!C344,MasterOutputs!$B$3:$B$63,0))</f>
        <v>0</v>
      </c>
    </row>
    <row r="345" spans="2:26" outlineLevel="1" x14ac:dyDescent="0.35">
      <c r="B345" s="1">
        <f t="shared" si="127"/>
        <v>0</v>
      </c>
      <c r="C345" s="67" t="s">
        <v>18</v>
      </c>
      <c r="D345" s="424" t="str">
        <f>INDEX(MasterOutputs!$C$3:$C$63,MATCH(C345,MasterOutputs!$B$3:$B$63,0))</f>
        <v>N/A</v>
      </c>
      <c r="E345" s="282"/>
      <c r="F345" s="282"/>
      <c r="G345" s="69">
        <f t="shared" si="128"/>
        <v>0</v>
      </c>
      <c r="H345" s="282"/>
      <c r="I345" s="282"/>
      <c r="J345" s="69">
        <f t="shared" si="129"/>
        <v>0</v>
      </c>
      <c r="K345" s="282"/>
      <c r="L345" s="282"/>
      <c r="M345" s="69">
        <f t="shared" si="130"/>
        <v>0</v>
      </c>
      <c r="N345" s="282"/>
      <c r="O345" s="282"/>
      <c r="P345" s="69">
        <f t="shared" si="131"/>
        <v>0</v>
      </c>
      <c r="Q345" s="282"/>
      <c r="R345" s="282"/>
      <c r="S345" s="69">
        <f t="shared" si="132"/>
        <v>0</v>
      </c>
      <c r="T345" s="282"/>
      <c r="U345" s="282"/>
      <c r="V345" s="69">
        <f t="shared" si="133"/>
        <v>0</v>
      </c>
      <c r="W345" s="350"/>
      <c r="X345" s="352">
        <f t="shared" si="134"/>
        <v>0</v>
      </c>
      <c r="Y345" s="337"/>
      <c r="Z345" s="201">
        <f>INDEX(MasterOutputs!$I$3:$I$63,MATCH('5 - Project Outputs'!C345,MasterOutputs!$B$3:$B$63,0))</f>
        <v>0</v>
      </c>
    </row>
    <row r="346" spans="2:26" ht="15.65" customHeight="1" outlineLevel="1" thickBot="1" x14ac:dyDescent="0.4">
      <c r="B346" s="1">
        <f t="shared" si="127"/>
        <v>0</v>
      </c>
      <c r="C346" s="107" t="s">
        <v>18</v>
      </c>
      <c r="D346" s="425" t="str">
        <f>INDEX(MasterOutputs!$C$3:$C$63,MATCH(C346,MasterOutputs!$B$3:$B$63,0))</f>
        <v>N/A</v>
      </c>
      <c r="E346" s="367"/>
      <c r="F346" s="367"/>
      <c r="G346" s="143">
        <f t="shared" si="128"/>
        <v>0</v>
      </c>
      <c r="H346" s="367"/>
      <c r="I346" s="367"/>
      <c r="J346" s="143">
        <f t="shared" si="129"/>
        <v>0</v>
      </c>
      <c r="K346" s="367"/>
      <c r="L346" s="367"/>
      <c r="M346" s="143">
        <f t="shared" si="130"/>
        <v>0</v>
      </c>
      <c r="N346" s="367"/>
      <c r="O346" s="367"/>
      <c r="P346" s="143">
        <f t="shared" si="131"/>
        <v>0</v>
      </c>
      <c r="Q346" s="367"/>
      <c r="R346" s="367"/>
      <c r="S346" s="143">
        <f t="shared" si="132"/>
        <v>0</v>
      </c>
      <c r="T346" s="367"/>
      <c r="U346" s="367"/>
      <c r="V346" s="143">
        <f t="shared" si="133"/>
        <v>0</v>
      </c>
      <c r="W346" s="368"/>
      <c r="X346" s="369">
        <f t="shared" si="134"/>
        <v>0</v>
      </c>
      <c r="Y346" s="370"/>
      <c r="Z346" s="201">
        <f>INDEX(MasterOutputs!$I$3:$I$63,MATCH('5 - Project Outputs'!C346,MasterOutputs!$B$3:$B$63,0))</f>
        <v>0</v>
      </c>
    </row>
    <row r="347" spans="2:26" ht="16.5" customHeight="1" outlineLevel="1" thickBot="1" x14ac:dyDescent="0.4">
      <c r="C347" s="504" t="s">
        <v>233</v>
      </c>
      <c r="D347" s="505"/>
      <c r="E347" s="505"/>
      <c r="F347" s="505"/>
      <c r="G347" s="505"/>
      <c r="H347" s="505"/>
      <c r="I347" s="505"/>
      <c r="J347" s="505"/>
      <c r="K347" s="505"/>
      <c r="L347" s="505"/>
      <c r="M347" s="505"/>
      <c r="N347" s="505"/>
      <c r="O347" s="505"/>
      <c r="P347" s="505"/>
      <c r="Q347" s="505"/>
      <c r="R347" s="505"/>
      <c r="S347" s="505"/>
      <c r="T347" s="505"/>
      <c r="U347" s="505"/>
      <c r="V347" s="505"/>
      <c r="W347" s="505"/>
      <c r="X347" s="505"/>
      <c r="Y347" s="506"/>
    </row>
    <row r="348" spans="2:26" outlineLevel="1" x14ac:dyDescent="0.35">
      <c r="B348" s="1">
        <f t="shared" ref="B348:B357" si="135">IF(AND($D$14="You do not need to provide output data for this reporting period",X348=0),0,IF(C348="",IF((X348=0),0,1),COUNTBLANK(E348:W348)))</f>
        <v>0</v>
      </c>
      <c r="C348" s="371"/>
      <c r="D348" s="364"/>
      <c r="E348" s="365"/>
      <c r="F348" s="365"/>
      <c r="G348" s="359">
        <f t="shared" ref="G348:G353" si="136">SUM(E348:F348)</f>
        <v>0</v>
      </c>
      <c r="H348" s="365"/>
      <c r="I348" s="365"/>
      <c r="J348" s="359">
        <f t="shared" ref="J348:J353" si="137">SUM(H348:I348)</f>
        <v>0</v>
      </c>
      <c r="K348" s="365"/>
      <c r="L348" s="365"/>
      <c r="M348" s="359">
        <f t="shared" ref="M348:M353" si="138">SUM(K348:L348)</f>
        <v>0</v>
      </c>
      <c r="N348" s="365"/>
      <c r="O348" s="365"/>
      <c r="P348" s="359">
        <f t="shared" ref="P348:P353" si="139">SUM(N348:O348)</f>
        <v>0</v>
      </c>
      <c r="Q348" s="365"/>
      <c r="R348" s="365"/>
      <c r="S348" s="359">
        <f t="shared" ref="S348:S353" si="140">SUM(Q348:R348)</f>
        <v>0</v>
      </c>
      <c r="T348" s="365"/>
      <c r="U348" s="365"/>
      <c r="V348" s="359">
        <f t="shared" ref="V348:V353" si="141">SUM(T348:U348)</f>
        <v>0</v>
      </c>
      <c r="W348" s="366"/>
      <c r="X348" s="353">
        <f>SUM(P348+S348+M348+J348+G348+V348+W348)</f>
        <v>0</v>
      </c>
      <c r="Y348" s="360" t="s">
        <v>228</v>
      </c>
    </row>
    <row r="349" spans="2:26" outlineLevel="1" x14ac:dyDescent="0.35">
      <c r="B349" s="1">
        <f t="shared" si="135"/>
        <v>0</v>
      </c>
      <c r="C349" s="73"/>
      <c r="D349" s="286"/>
      <c r="E349" s="282"/>
      <c r="F349" s="282"/>
      <c r="G349" s="69">
        <f t="shared" si="136"/>
        <v>0</v>
      </c>
      <c r="H349" s="282"/>
      <c r="I349" s="282"/>
      <c r="J349" s="69">
        <f t="shared" si="137"/>
        <v>0</v>
      </c>
      <c r="K349" s="282"/>
      <c r="L349" s="282"/>
      <c r="M349" s="69">
        <f t="shared" si="138"/>
        <v>0</v>
      </c>
      <c r="N349" s="282"/>
      <c r="O349" s="282"/>
      <c r="P349" s="69">
        <f t="shared" si="139"/>
        <v>0</v>
      </c>
      <c r="Q349" s="282"/>
      <c r="R349" s="282"/>
      <c r="S349" s="69">
        <f t="shared" si="140"/>
        <v>0</v>
      </c>
      <c r="T349" s="282"/>
      <c r="U349" s="282"/>
      <c r="V349" s="69">
        <f t="shared" si="141"/>
        <v>0</v>
      </c>
      <c r="W349" s="350"/>
      <c r="X349" s="352">
        <f>SUM(P349+S349+M349+J349+G349+V349+W349)</f>
        <v>0</v>
      </c>
      <c r="Y349" s="355" t="s">
        <v>228</v>
      </c>
    </row>
    <row r="350" spans="2:26" outlineLevel="1" x14ac:dyDescent="0.35">
      <c r="B350" s="1">
        <f t="shared" si="135"/>
        <v>0</v>
      </c>
      <c r="C350" s="73"/>
      <c r="D350" s="286"/>
      <c r="E350" s="282"/>
      <c r="F350" s="282"/>
      <c r="G350" s="69">
        <f t="shared" si="136"/>
        <v>0</v>
      </c>
      <c r="H350" s="282"/>
      <c r="I350" s="282"/>
      <c r="J350" s="69">
        <f t="shared" si="137"/>
        <v>0</v>
      </c>
      <c r="K350" s="282"/>
      <c r="L350" s="282"/>
      <c r="M350" s="69">
        <f t="shared" si="138"/>
        <v>0</v>
      </c>
      <c r="N350" s="282"/>
      <c r="O350" s="282"/>
      <c r="P350" s="69">
        <f t="shared" si="139"/>
        <v>0</v>
      </c>
      <c r="Q350" s="282"/>
      <c r="R350" s="282"/>
      <c r="S350" s="69">
        <f t="shared" si="140"/>
        <v>0</v>
      </c>
      <c r="T350" s="282"/>
      <c r="U350" s="282"/>
      <c r="V350" s="69">
        <f t="shared" si="141"/>
        <v>0</v>
      </c>
      <c r="W350" s="350"/>
      <c r="X350" s="352">
        <f t="shared" ref="X350:X357" si="142">SUM(P350+S350+M350+J350+G350+V350+W350)</f>
        <v>0</v>
      </c>
      <c r="Y350" s="355" t="s">
        <v>228</v>
      </c>
    </row>
    <row r="351" spans="2:26" outlineLevel="1" x14ac:dyDescent="0.35">
      <c r="B351" s="1">
        <f t="shared" si="135"/>
        <v>0</v>
      </c>
      <c r="C351" s="73"/>
      <c r="D351" s="286"/>
      <c r="E351" s="282"/>
      <c r="F351" s="282"/>
      <c r="G351" s="69">
        <f t="shared" si="136"/>
        <v>0</v>
      </c>
      <c r="H351" s="282"/>
      <c r="I351" s="282"/>
      <c r="J351" s="69">
        <f t="shared" si="137"/>
        <v>0</v>
      </c>
      <c r="K351" s="282"/>
      <c r="L351" s="282"/>
      <c r="M351" s="69">
        <f t="shared" si="138"/>
        <v>0</v>
      </c>
      <c r="N351" s="282"/>
      <c r="O351" s="282"/>
      <c r="P351" s="69">
        <f t="shared" si="139"/>
        <v>0</v>
      </c>
      <c r="Q351" s="282"/>
      <c r="R351" s="282"/>
      <c r="S351" s="69">
        <f t="shared" si="140"/>
        <v>0</v>
      </c>
      <c r="T351" s="282"/>
      <c r="U351" s="282"/>
      <c r="V351" s="69">
        <f t="shared" si="141"/>
        <v>0</v>
      </c>
      <c r="W351" s="350"/>
      <c r="X351" s="352">
        <f t="shared" si="142"/>
        <v>0</v>
      </c>
      <c r="Y351" s="355" t="s">
        <v>228</v>
      </c>
    </row>
    <row r="352" spans="2:26" outlineLevel="1" x14ac:dyDescent="0.35">
      <c r="B352" s="1">
        <f t="shared" si="135"/>
        <v>0</v>
      </c>
      <c r="C352" s="73"/>
      <c r="D352" s="286"/>
      <c r="E352" s="282"/>
      <c r="F352" s="282"/>
      <c r="G352" s="69">
        <f t="shared" si="136"/>
        <v>0</v>
      </c>
      <c r="H352" s="282"/>
      <c r="I352" s="282"/>
      <c r="J352" s="69">
        <f t="shared" si="137"/>
        <v>0</v>
      </c>
      <c r="K352" s="282"/>
      <c r="L352" s="282"/>
      <c r="M352" s="69">
        <f t="shared" si="138"/>
        <v>0</v>
      </c>
      <c r="N352" s="282"/>
      <c r="O352" s="282"/>
      <c r="P352" s="69">
        <f t="shared" si="139"/>
        <v>0</v>
      </c>
      <c r="Q352" s="282"/>
      <c r="R352" s="282"/>
      <c r="S352" s="69">
        <f t="shared" si="140"/>
        <v>0</v>
      </c>
      <c r="T352" s="282"/>
      <c r="U352" s="282"/>
      <c r="V352" s="69">
        <f t="shared" si="141"/>
        <v>0</v>
      </c>
      <c r="W352" s="350"/>
      <c r="X352" s="352">
        <f t="shared" si="142"/>
        <v>0</v>
      </c>
      <c r="Y352" s="355" t="s">
        <v>228</v>
      </c>
    </row>
    <row r="353" spans="1:25" outlineLevel="1" x14ac:dyDescent="0.35">
      <c r="B353" s="1">
        <f t="shared" si="135"/>
        <v>0</v>
      </c>
      <c r="C353" s="73"/>
      <c r="D353" s="286"/>
      <c r="E353" s="282"/>
      <c r="F353" s="282"/>
      <c r="G353" s="69">
        <f t="shared" si="136"/>
        <v>0</v>
      </c>
      <c r="H353" s="282"/>
      <c r="I353" s="282"/>
      <c r="J353" s="69">
        <f t="shared" si="137"/>
        <v>0</v>
      </c>
      <c r="K353" s="282"/>
      <c r="L353" s="282"/>
      <c r="M353" s="69">
        <f t="shared" si="138"/>
        <v>0</v>
      </c>
      <c r="N353" s="282"/>
      <c r="O353" s="282"/>
      <c r="P353" s="69">
        <f t="shared" si="139"/>
        <v>0</v>
      </c>
      <c r="Q353" s="282"/>
      <c r="R353" s="282"/>
      <c r="S353" s="69">
        <f t="shared" si="140"/>
        <v>0</v>
      </c>
      <c r="T353" s="282"/>
      <c r="U353" s="282"/>
      <c r="V353" s="69">
        <f t="shared" si="141"/>
        <v>0</v>
      </c>
      <c r="W353" s="350"/>
      <c r="X353" s="352">
        <f t="shared" si="142"/>
        <v>0</v>
      </c>
      <c r="Y353" s="355" t="s">
        <v>228</v>
      </c>
    </row>
    <row r="354" spans="1:25" outlineLevel="1" x14ac:dyDescent="0.35">
      <c r="B354" s="1">
        <f t="shared" si="135"/>
        <v>0</v>
      </c>
      <c r="C354" s="73"/>
      <c r="D354" s="286"/>
      <c r="E354" s="282"/>
      <c r="F354" s="282"/>
      <c r="G354" s="69">
        <f>SUM(E354:F354)</f>
        <v>0</v>
      </c>
      <c r="H354" s="282"/>
      <c r="I354" s="282"/>
      <c r="J354" s="69">
        <f>SUM(H354:I354)</f>
        <v>0</v>
      </c>
      <c r="K354" s="282"/>
      <c r="L354" s="282"/>
      <c r="M354" s="69">
        <f>SUM(K354:L354)</f>
        <v>0</v>
      </c>
      <c r="N354" s="282"/>
      <c r="O354" s="282"/>
      <c r="P354" s="69">
        <f>SUM(N354:O354)</f>
        <v>0</v>
      </c>
      <c r="Q354" s="282"/>
      <c r="R354" s="282"/>
      <c r="S354" s="69">
        <f>SUM(Q354:R354)</f>
        <v>0</v>
      </c>
      <c r="T354" s="282"/>
      <c r="U354" s="282"/>
      <c r="V354" s="69">
        <f>SUM(T354:U354)</f>
        <v>0</v>
      </c>
      <c r="W354" s="350"/>
      <c r="X354" s="352">
        <f t="shared" si="142"/>
        <v>0</v>
      </c>
      <c r="Y354" s="355" t="s">
        <v>228</v>
      </c>
    </row>
    <row r="355" spans="1:25" outlineLevel="1" x14ac:dyDescent="0.35">
      <c r="B355" s="1">
        <f t="shared" si="135"/>
        <v>0</v>
      </c>
      <c r="C355" s="73"/>
      <c r="D355" s="286"/>
      <c r="E355" s="282"/>
      <c r="F355" s="282"/>
      <c r="G355" s="69">
        <f>SUM(E355:F355)</f>
        <v>0</v>
      </c>
      <c r="H355" s="282"/>
      <c r="I355" s="282"/>
      <c r="J355" s="69">
        <f>SUM(H355:I355)</f>
        <v>0</v>
      </c>
      <c r="K355" s="282"/>
      <c r="L355" s="282"/>
      <c r="M355" s="69">
        <f>SUM(K355:L355)</f>
        <v>0</v>
      </c>
      <c r="N355" s="282"/>
      <c r="O355" s="282"/>
      <c r="P355" s="69">
        <f>SUM(N355:O355)</f>
        <v>0</v>
      </c>
      <c r="Q355" s="282"/>
      <c r="R355" s="282"/>
      <c r="S355" s="69">
        <f>SUM(Q355:R355)</f>
        <v>0</v>
      </c>
      <c r="T355" s="282"/>
      <c r="U355" s="282"/>
      <c r="V355" s="69">
        <f>SUM(T355:U355)</f>
        <v>0</v>
      </c>
      <c r="W355" s="350"/>
      <c r="X355" s="352">
        <f t="shared" si="142"/>
        <v>0</v>
      </c>
      <c r="Y355" s="355" t="s">
        <v>228</v>
      </c>
    </row>
    <row r="356" spans="1:25" outlineLevel="1" x14ac:dyDescent="0.35">
      <c r="B356" s="1">
        <f t="shared" si="135"/>
        <v>0</v>
      </c>
      <c r="C356" s="73"/>
      <c r="D356" s="286"/>
      <c r="E356" s="282"/>
      <c r="F356" s="282"/>
      <c r="G356" s="69">
        <f>SUM(E356:F356)</f>
        <v>0</v>
      </c>
      <c r="H356" s="282"/>
      <c r="I356" s="282"/>
      <c r="J356" s="69">
        <f>SUM(H356:I356)</f>
        <v>0</v>
      </c>
      <c r="K356" s="282"/>
      <c r="L356" s="282"/>
      <c r="M356" s="69">
        <f>SUM(K356:L356)</f>
        <v>0</v>
      </c>
      <c r="N356" s="282"/>
      <c r="O356" s="282"/>
      <c r="P356" s="69">
        <f>SUM(N356:O356)</f>
        <v>0</v>
      </c>
      <c r="Q356" s="282"/>
      <c r="R356" s="282"/>
      <c r="S356" s="69">
        <f>SUM(Q356:R356)</f>
        <v>0</v>
      </c>
      <c r="T356" s="282"/>
      <c r="U356" s="282"/>
      <c r="V356" s="69">
        <f>SUM(T356:U356)</f>
        <v>0</v>
      </c>
      <c r="W356" s="350"/>
      <c r="X356" s="352">
        <f t="shared" si="142"/>
        <v>0</v>
      </c>
      <c r="Y356" s="355" t="s">
        <v>228</v>
      </c>
    </row>
    <row r="357" spans="1:25" ht="15" outlineLevel="1" thickBot="1" x14ac:dyDescent="0.4">
      <c r="B357" s="1">
        <f t="shared" si="135"/>
        <v>0</v>
      </c>
      <c r="C357" s="74"/>
      <c r="D357" s="287"/>
      <c r="E357" s="283"/>
      <c r="F357" s="283"/>
      <c r="G357" s="71">
        <f>SUM(E357:F357)</f>
        <v>0</v>
      </c>
      <c r="H357" s="283"/>
      <c r="I357" s="283"/>
      <c r="J357" s="71">
        <f>SUM(H357:I357)</f>
        <v>0</v>
      </c>
      <c r="K357" s="283"/>
      <c r="L357" s="283"/>
      <c r="M357" s="71">
        <f>SUM(K357:L357)</f>
        <v>0</v>
      </c>
      <c r="N357" s="283"/>
      <c r="O357" s="283"/>
      <c r="P357" s="71">
        <f>SUM(N357:O357)</f>
        <v>0</v>
      </c>
      <c r="Q357" s="283"/>
      <c r="R357" s="283"/>
      <c r="S357" s="71">
        <f>SUM(Q357:R357)</f>
        <v>0</v>
      </c>
      <c r="T357" s="283"/>
      <c r="U357" s="283"/>
      <c r="V357" s="71">
        <f>SUM(T357:U357)</f>
        <v>0</v>
      </c>
      <c r="W357" s="351"/>
      <c r="X357" s="354">
        <f t="shared" si="142"/>
        <v>0</v>
      </c>
      <c r="Y357" s="356" t="s">
        <v>228</v>
      </c>
    </row>
    <row r="358" spans="1:25" ht="15" thickBot="1" x14ac:dyDescent="0.4">
      <c r="C358" s="285"/>
      <c r="D358" s="284"/>
      <c r="E358" s="3"/>
      <c r="F358" s="3"/>
      <c r="G358" s="3"/>
      <c r="H358" s="3"/>
      <c r="I358" s="3"/>
      <c r="J358" s="3"/>
      <c r="K358" s="3"/>
      <c r="L358" s="3"/>
      <c r="M358" s="3"/>
      <c r="N358" s="3"/>
      <c r="O358" s="3"/>
      <c r="P358" s="3"/>
      <c r="Q358" s="3"/>
      <c r="R358" s="3"/>
      <c r="S358" s="3"/>
      <c r="T358" s="3"/>
      <c r="U358" s="3"/>
      <c r="V358" s="3"/>
      <c r="W358" s="3"/>
      <c r="X358" s="3"/>
    </row>
    <row r="359" spans="1:25" ht="104.5" thickBot="1" x14ac:dyDescent="0.4">
      <c r="A359" s="46" t="s">
        <v>187</v>
      </c>
      <c r="B359" s="60">
        <f>IF('2 - Project Admin'!E36="",0,IF(SUM(B366:B395)&gt;0,1,0))</f>
        <v>0</v>
      </c>
      <c r="C359" s="762" t="str">
        <f>IF(OR('2 - Project Admin'!E36="", '2 - Project Admin'!E36="n/a"),"Project 10: Not Applicable", CONCATENATE("Project 10: ", '2 - Project Admin'!E36))</f>
        <v>Project 10: Not Applicable</v>
      </c>
      <c r="D359" s="763"/>
      <c r="E359" s="763"/>
      <c r="F359" s="763"/>
      <c r="G359" s="763"/>
      <c r="H359" s="763"/>
      <c r="I359" s="763"/>
      <c r="J359" s="763"/>
      <c r="K359" s="763"/>
      <c r="L359" s="763"/>
      <c r="M359" s="763"/>
      <c r="N359" s="763"/>
      <c r="O359" s="763"/>
      <c r="P359" s="763"/>
      <c r="Q359" s="763"/>
      <c r="R359" s="763"/>
      <c r="S359" s="763"/>
      <c r="T359" s="763"/>
      <c r="U359" s="763"/>
      <c r="V359" s="763"/>
      <c r="W359" s="763"/>
      <c r="X359" s="763"/>
      <c r="Y359" s="764"/>
    </row>
    <row r="360" spans="1:25" ht="15" thickBot="1" x14ac:dyDescent="0.4">
      <c r="C360" s="144"/>
      <c r="D360" s="145"/>
      <c r="E360" s="146"/>
      <c r="F360" s="146"/>
      <c r="G360" s="146"/>
      <c r="H360" s="146"/>
      <c r="I360" s="146"/>
      <c r="J360" s="146"/>
      <c r="K360" s="146"/>
    </row>
    <row r="361" spans="1:25" ht="15.75" customHeight="1" outlineLevel="1" x14ac:dyDescent="0.35">
      <c r="C361" s="775" t="s">
        <v>215</v>
      </c>
      <c r="D361" s="775" t="s">
        <v>216</v>
      </c>
      <c r="E361" s="765" t="s">
        <v>217</v>
      </c>
      <c r="F361" s="766"/>
      <c r="G361" s="767"/>
      <c r="H361" s="765" t="s">
        <v>218</v>
      </c>
      <c r="I361" s="766"/>
      <c r="J361" s="767"/>
      <c r="K361" s="765" t="s">
        <v>219</v>
      </c>
      <c r="L361" s="766"/>
      <c r="M361" s="767"/>
      <c r="N361" s="765" t="s">
        <v>220</v>
      </c>
      <c r="O361" s="766"/>
      <c r="P361" s="767"/>
      <c r="Q361" s="765" t="s">
        <v>221</v>
      </c>
      <c r="R361" s="766"/>
      <c r="S361" s="767"/>
      <c r="T361" s="765" t="s">
        <v>222</v>
      </c>
      <c r="U361" s="766"/>
      <c r="V361" s="767"/>
      <c r="W361" s="621" t="s">
        <v>223</v>
      </c>
      <c r="X361" s="771" t="s">
        <v>163</v>
      </c>
      <c r="Y361" s="778" t="s">
        <v>224</v>
      </c>
    </row>
    <row r="362" spans="1:25" ht="15.75" customHeight="1" outlineLevel="1" thickBot="1" x14ac:dyDescent="0.4">
      <c r="C362" s="776"/>
      <c r="D362" s="776"/>
      <c r="E362" s="768"/>
      <c r="F362" s="769"/>
      <c r="G362" s="770"/>
      <c r="H362" s="768"/>
      <c r="I362" s="769"/>
      <c r="J362" s="770"/>
      <c r="K362" s="768"/>
      <c r="L362" s="769"/>
      <c r="M362" s="770"/>
      <c r="N362" s="768"/>
      <c r="O362" s="769"/>
      <c r="P362" s="770"/>
      <c r="Q362" s="768"/>
      <c r="R362" s="769"/>
      <c r="S362" s="770"/>
      <c r="T362" s="768"/>
      <c r="U362" s="769"/>
      <c r="V362" s="770"/>
      <c r="W362" s="622"/>
      <c r="X362" s="772"/>
      <c r="Y362" s="779"/>
    </row>
    <row r="363" spans="1:25" ht="15" customHeight="1" outlineLevel="1" thickBot="1" x14ac:dyDescent="0.4">
      <c r="C363" s="776"/>
      <c r="D363" s="776"/>
      <c r="E363" s="195" t="s">
        <v>164</v>
      </c>
      <c r="F363" s="196" t="s">
        <v>165</v>
      </c>
      <c r="G363" s="621" t="s">
        <v>207</v>
      </c>
      <c r="H363" s="195" t="s">
        <v>164</v>
      </c>
      <c r="I363" s="196" t="s">
        <v>165</v>
      </c>
      <c r="J363" s="621" t="s">
        <v>207</v>
      </c>
      <c r="K363" s="195" t="s">
        <v>164</v>
      </c>
      <c r="L363" s="196" t="s">
        <v>165</v>
      </c>
      <c r="M363" s="621" t="s">
        <v>207</v>
      </c>
      <c r="N363" s="195" t="s">
        <v>164</v>
      </c>
      <c r="O363" s="196" t="s">
        <v>165</v>
      </c>
      <c r="P363" s="773" t="s">
        <v>207</v>
      </c>
      <c r="Q363" s="195" t="s">
        <v>164</v>
      </c>
      <c r="R363" s="196" t="s">
        <v>165</v>
      </c>
      <c r="S363" s="773" t="s">
        <v>207</v>
      </c>
      <c r="T363" s="195" t="s">
        <v>164</v>
      </c>
      <c r="U363" s="196" t="s">
        <v>165</v>
      </c>
      <c r="V363" s="773" t="s">
        <v>207</v>
      </c>
      <c r="W363" s="773" t="s">
        <v>207</v>
      </c>
      <c r="X363" s="772"/>
      <c r="Y363" s="779"/>
    </row>
    <row r="364" spans="1:25" ht="15" customHeight="1" outlineLevel="1" thickBot="1" x14ac:dyDescent="0.4">
      <c r="C364" s="777"/>
      <c r="D364" s="776"/>
      <c r="E364" s="197" t="s">
        <v>167</v>
      </c>
      <c r="F364" s="197" t="s">
        <v>167</v>
      </c>
      <c r="G364" s="623"/>
      <c r="H364" s="197" t="s">
        <v>167</v>
      </c>
      <c r="I364" s="207" t="str">
        <f>IF(INDEX('Reference Data'!$G$5:$G$18,MATCH('Reference Data'!$C$4,'Reference Data'!$F$5:$F$21,0),1)&gt;=I$18,"Actual","Forecast")</f>
        <v>Actual</v>
      </c>
      <c r="J364" s="623"/>
      <c r="K364" s="207" t="str">
        <f>IF(INDEX('Reference Data'!$G$5:$G$18,MATCH('Reference Data'!$C$4,'Reference Data'!$F$5:$F$21,0),1)&gt;=K$18,"Actual","Forecast")</f>
        <v>Actual</v>
      </c>
      <c r="L364" s="207" t="str">
        <f>IF(INDEX('Reference Data'!$G$5:$G$18,MATCH('Reference Data'!$C$4,'Reference Data'!$F$5:$F$21,0),1)&gt;=L$18,"Actual","Forecast")</f>
        <v>Actual</v>
      </c>
      <c r="M364" s="623"/>
      <c r="N364" s="207" t="str">
        <f>IF(INDEX('Reference Data'!$G$5:$G$18,MATCH('Reference Data'!$C$4,'Reference Data'!$F$5:$F$21,0),1)&gt;=N$18,"Actual","Forecast")</f>
        <v>Actual</v>
      </c>
      <c r="O364" s="207" t="str">
        <f>IF(INDEX('Reference Data'!$G$5:$G$18,MATCH('Reference Data'!$C$4,'Reference Data'!$F$5:$F$21,0),1)&gt;=O$18,"Actual","Forecast")</f>
        <v>Forecast</v>
      </c>
      <c r="P364" s="774"/>
      <c r="Q364" s="207" t="str">
        <f>IF(INDEX('Reference Data'!$G$5:$G$18,MATCH('Reference Data'!$C$4,'Reference Data'!$F$5:$F$21,0),1)&gt;=Q$18,"Actual","Forecast")</f>
        <v>Forecast</v>
      </c>
      <c r="R364" s="207" t="str">
        <f>IF(INDEX('Reference Data'!$G$5:$G$18,MATCH('Reference Data'!$C$4,'Reference Data'!$F$5:$F$21,0),1)&gt;=R$18,"Actual","Forecast")</f>
        <v>Forecast</v>
      </c>
      <c r="S364" s="774"/>
      <c r="T364" s="207" t="str">
        <f>IF(INDEX('Reference Data'!$G$5:$G$18,MATCH('Reference Data'!$C$4,'Reference Data'!$F$5:$F$21,0),1)&gt;=T$18,"Actual","Forecast")</f>
        <v>Forecast</v>
      </c>
      <c r="U364" s="207" t="str">
        <f>IF(INDEX('Reference Data'!$G$5:$G$18,MATCH('Reference Data'!$C$4,'Reference Data'!$F$5:$F$21,0),1)&gt;=U$18,"Actual","Forecast")</f>
        <v>Forecast</v>
      </c>
      <c r="V364" s="774"/>
      <c r="W364" s="774"/>
      <c r="X364" s="772"/>
      <c r="Y364" s="780"/>
    </row>
    <row r="365" spans="1:25" ht="15" customHeight="1" outlineLevel="1" thickBot="1" x14ac:dyDescent="0.4">
      <c r="C365" s="111" t="s">
        <v>225</v>
      </c>
      <c r="D365" s="273"/>
      <c r="E365" s="273"/>
      <c r="F365" s="273"/>
      <c r="G365" s="273"/>
      <c r="H365" s="273"/>
      <c r="I365" s="273"/>
      <c r="J365" s="273"/>
      <c r="K365" s="273"/>
      <c r="L365" s="273"/>
      <c r="M365" s="273"/>
      <c r="N365" s="273"/>
      <c r="O365" s="273"/>
      <c r="P365" s="273"/>
      <c r="Q365" s="273"/>
      <c r="R365" s="273"/>
      <c r="S365" s="273"/>
      <c r="T365" s="273"/>
      <c r="U365" s="273"/>
      <c r="V365" s="273"/>
      <c r="W365" s="273"/>
      <c r="X365" s="273"/>
      <c r="Y365" s="507"/>
    </row>
    <row r="366" spans="1:25" outlineLevel="1" x14ac:dyDescent="0.35">
      <c r="C366" s="151" t="s">
        <v>226</v>
      </c>
      <c r="D366" s="426" t="s">
        <v>227</v>
      </c>
      <c r="E366" s="357"/>
      <c r="F366" s="358"/>
      <c r="G366" s="359">
        <f>SUM(E366:F366)</f>
        <v>0</v>
      </c>
      <c r="H366" s="357"/>
      <c r="I366" s="358"/>
      <c r="J366" s="359">
        <f>SUM(H366:I366)</f>
        <v>0</v>
      </c>
      <c r="K366" s="357"/>
      <c r="L366" s="358"/>
      <c r="M366" s="359">
        <f>SUM(K366:L366)</f>
        <v>0</v>
      </c>
      <c r="N366" s="357"/>
      <c r="O366" s="358"/>
      <c r="P366" s="359">
        <f>SUM(N366:O366)</f>
        <v>0</v>
      </c>
      <c r="Q366" s="357"/>
      <c r="R366" s="358"/>
      <c r="S366" s="359">
        <f>SUM(Q366:R366)</f>
        <v>0</v>
      </c>
      <c r="T366" s="357"/>
      <c r="U366" s="358"/>
      <c r="V366" s="359">
        <f>SUM(T366:U366)</f>
        <v>0</v>
      </c>
      <c r="W366" s="341"/>
      <c r="X366" s="353">
        <f>SUM(P366+S366+M366+J366+G366+V366+W366)</f>
        <v>0</v>
      </c>
      <c r="Y366" s="360" t="s">
        <v>228</v>
      </c>
    </row>
    <row r="367" spans="1:25" ht="28" outlineLevel="1" x14ac:dyDescent="0.35">
      <c r="C367" s="151" t="s">
        <v>229</v>
      </c>
      <c r="D367" s="426" t="s">
        <v>230</v>
      </c>
      <c r="E367" s="67"/>
      <c r="F367" s="68"/>
      <c r="G367" s="69">
        <f>SUM(E367:F367)</f>
        <v>0</v>
      </c>
      <c r="H367" s="67"/>
      <c r="I367" s="68"/>
      <c r="J367" s="69">
        <f>SUM(H367:I367)</f>
        <v>0</v>
      </c>
      <c r="K367" s="67"/>
      <c r="L367" s="68"/>
      <c r="M367" s="69">
        <f>SUM(K367:L367)</f>
        <v>0</v>
      </c>
      <c r="N367" s="67"/>
      <c r="O367" s="68"/>
      <c r="P367" s="69">
        <f>SUM(N367:O367)</f>
        <v>0</v>
      </c>
      <c r="Q367" s="67"/>
      <c r="R367" s="68"/>
      <c r="S367" s="69">
        <f>SUM(Q367:R367)</f>
        <v>0</v>
      </c>
      <c r="T367" s="67"/>
      <c r="U367" s="68"/>
      <c r="V367" s="69">
        <f>SUM(T367:U367)</f>
        <v>0</v>
      </c>
      <c r="W367" s="335"/>
      <c r="X367" s="352">
        <f>SUM(P367+S367+M367+J367+G367+V367+W367)</f>
        <v>0</v>
      </c>
      <c r="Y367" s="355" t="s">
        <v>228</v>
      </c>
    </row>
    <row r="368" spans="1:25" ht="28.5" outlineLevel="1" thickBot="1" x14ac:dyDescent="0.4">
      <c r="C368" s="361" t="s">
        <v>231</v>
      </c>
      <c r="D368" s="427" t="s">
        <v>230</v>
      </c>
      <c r="E368" s="107"/>
      <c r="F368" s="108"/>
      <c r="G368" s="143">
        <f>SUM(E368:F368)</f>
        <v>0</v>
      </c>
      <c r="H368" s="107"/>
      <c r="I368" s="108"/>
      <c r="J368" s="143">
        <f>SUM(H368:I368)</f>
        <v>0</v>
      </c>
      <c r="K368" s="107"/>
      <c r="L368" s="108"/>
      <c r="M368" s="143">
        <f>SUM(K368:L368)</f>
        <v>0</v>
      </c>
      <c r="N368" s="107"/>
      <c r="O368" s="108"/>
      <c r="P368" s="143">
        <f>SUM(N368:O368)</f>
        <v>0</v>
      </c>
      <c r="Q368" s="107"/>
      <c r="R368" s="108"/>
      <c r="S368" s="143">
        <f>SUM(Q368:R368)</f>
        <v>0</v>
      </c>
      <c r="T368" s="107"/>
      <c r="U368" s="108"/>
      <c r="V368" s="143">
        <f>SUM(T368:U368)</f>
        <v>0</v>
      </c>
      <c r="W368" s="349"/>
      <c r="X368" s="362">
        <f>SUM(P368+S368+M368+J368+G368+V368+W368)</f>
        <v>0</v>
      </c>
      <c r="Y368" s="363" t="s">
        <v>228</v>
      </c>
    </row>
    <row r="369" spans="2:26" ht="15" customHeight="1" outlineLevel="1" thickBot="1" x14ac:dyDescent="0.4">
      <c r="C369" s="503" t="s">
        <v>232</v>
      </c>
      <c r="D369" s="501"/>
      <c r="E369" s="501"/>
      <c r="F369" s="501"/>
      <c r="G369" s="501"/>
      <c r="H369" s="501"/>
      <c r="I369" s="501"/>
      <c r="J369" s="501"/>
      <c r="K369" s="501"/>
      <c r="L369" s="501"/>
      <c r="M369" s="501"/>
      <c r="N369" s="501"/>
      <c r="O369" s="501"/>
      <c r="P369" s="501"/>
      <c r="Q369" s="501"/>
      <c r="R369" s="501"/>
      <c r="S369" s="501"/>
      <c r="T369" s="501"/>
      <c r="U369" s="501"/>
      <c r="V369" s="501"/>
      <c r="W369" s="501"/>
      <c r="X369" s="501"/>
      <c r="Y369" s="502"/>
    </row>
    <row r="370" spans="2:26" outlineLevel="1" x14ac:dyDescent="0.35">
      <c r="B370" s="1">
        <f t="shared" ref="B370:B384" si="143">IF(AND($D$14="You do not need to provide output data for this reporting period",X370=0),0,IF(C370="&lt; Select &gt;",IF((X370=0),0,1),COUNTBLANK(G370)+COUNTBLANK(J370)+COUNTBLANK(M370)+COUNTBLANK(P370)+COUNTBLANK(S370)+COUNTBLANK(V370)+COUNTBLANK(W370)))</f>
        <v>0</v>
      </c>
      <c r="C370" s="357" t="s">
        <v>18</v>
      </c>
      <c r="D370" s="423" t="str">
        <f>INDEX(MasterOutputs!$C$3:$C$63,MATCH(C370,MasterOutputs!$B$3:$B$63,0))</f>
        <v>N/A</v>
      </c>
      <c r="E370" s="365"/>
      <c r="F370" s="365"/>
      <c r="G370" s="359">
        <f>SUM(E370:F370)</f>
        <v>0</v>
      </c>
      <c r="H370" s="365"/>
      <c r="I370" s="365"/>
      <c r="J370" s="359">
        <f>SUM(H370:I370)</f>
        <v>0</v>
      </c>
      <c r="K370" s="365"/>
      <c r="L370" s="365"/>
      <c r="M370" s="359">
        <f>SUM(K370:L370)</f>
        <v>0</v>
      </c>
      <c r="N370" s="365"/>
      <c r="O370" s="365"/>
      <c r="P370" s="359">
        <f>SUM(N370:O370)</f>
        <v>0</v>
      </c>
      <c r="Q370" s="365"/>
      <c r="R370" s="365"/>
      <c r="S370" s="359">
        <f>SUM(Q370:R370)</f>
        <v>0</v>
      </c>
      <c r="T370" s="365"/>
      <c r="U370" s="365"/>
      <c r="V370" s="359">
        <f>SUM(T370:U370)</f>
        <v>0</v>
      </c>
      <c r="W370" s="366"/>
      <c r="X370" s="353">
        <f>SUM(P370+S370+M370+J370+G370+V370+W370)</f>
        <v>0</v>
      </c>
      <c r="Y370" s="342"/>
      <c r="Z370" s="201">
        <f>INDEX(MasterOutputs!$I$3:$I$63,MATCH('5 - Project Outputs'!C370,MasterOutputs!$B$3:$B$63,0))</f>
        <v>0</v>
      </c>
    </row>
    <row r="371" spans="2:26" outlineLevel="1" x14ac:dyDescent="0.35">
      <c r="B371" s="1">
        <f t="shared" si="143"/>
        <v>0</v>
      </c>
      <c r="C371" s="67" t="s">
        <v>18</v>
      </c>
      <c r="D371" s="424" t="str">
        <f>INDEX(MasterOutputs!$C$3:$C$63,MATCH(C371,MasterOutputs!$B$3:$B$63,0))</f>
        <v>N/A</v>
      </c>
      <c r="E371" s="282"/>
      <c r="F371" s="282"/>
      <c r="G371" s="69">
        <f>SUM(E371:F371)</f>
        <v>0</v>
      </c>
      <c r="H371" s="282"/>
      <c r="I371" s="282"/>
      <c r="J371" s="69">
        <f>SUM(H371:I371)</f>
        <v>0</v>
      </c>
      <c r="K371" s="282"/>
      <c r="L371" s="282"/>
      <c r="M371" s="69">
        <f>SUM(K371:L371)</f>
        <v>0</v>
      </c>
      <c r="N371" s="282"/>
      <c r="O371" s="282"/>
      <c r="P371" s="69">
        <f>SUM(N371:O371)</f>
        <v>0</v>
      </c>
      <c r="Q371" s="282"/>
      <c r="R371" s="282"/>
      <c r="S371" s="69">
        <f>SUM(Q371:R371)</f>
        <v>0</v>
      </c>
      <c r="T371" s="282"/>
      <c r="U371" s="282"/>
      <c r="V371" s="69">
        <f>SUM(T371:U371)</f>
        <v>0</v>
      </c>
      <c r="W371" s="350"/>
      <c r="X371" s="352">
        <f>SUM(P371+S371+M371+J371+G371+V371+W371)</f>
        <v>0</v>
      </c>
      <c r="Y371" s="337"/>
      <c r="Z371" s="201">
        <f>INDEX(MasterOutputs!$I$3:$I$63,MATCH('5 - Project Outputs'!C371,MasterOutputs!$B$3:$B$63,0))</f>
        <v>0</v>
      </c>
    </row>
    <row r="372" spans="2:26" outlineLevel="1" x14ac:dyDescent="0.35">
      <c r="B372" s="1">
        <f t="shared" si="143"/>
        <v>0</v>
      </c>
      <c r="C372" s="67" t="s">
        <v>18</v>
      </c>
      <c r="D372" s="424" t="str">
        <f>INDEX(MasterOutputs!$C$3:$C$63,MATCH(C372,MasterOutputs!$B$3:$B$63,0))</f>
        <v>N/A</v>
      </c>
      <c r="E372" s="282"/>
      <c r="F372" s="282"/>
      <c r="G372" s="69">
        <f t="shared" ref="G372:G384" si="144">SUM(E372:F372)</f>
        <v>0</v>
      </c>
      <c r="H372" s="282"/>
      <c r="I372" s="282"/>
      <c r="J372" s="69">
        <f t="shared" ref="J372:J384" si="145">SUM(H372:I372)</f>
        <v>0</v>
      </c>
      <c r="K372" s="282"/>
      <c r="L372" s="282"/>
      <c r="M372" s="69">
        <f t="shared" ref="M372:M384" si="146">SUM(K372:L372)</f>
        <v>0</v>
      </c>
      <c r="N372" s="282"/>
      <c r="O372" s="282"/>
      <c r="P372" s="69">
        <f t="shared" ref="P372:P384" si="147">SUM(N372:O372)</f>
        <v>0</v>
      </c>
      <c r="Q372" s="282"/>
      <c r="R372" s="282"/>
      <c r="S372" s="69">
        <f t="shared" ref="S372:S384" si="148">SUM(Q372:R372)</f>
        <v>0</v>
      </c>
      <c r="T372" s="282"/>
      <c r="U372" s="282"/>
      <c r="V372" s="69">
        <f t="shared" ref="V372:V384" si="149">SUM(T372:U372)</f>
        <v>0</v>
      </c>
      <c r="W372" s="350"/>
      <c r="X372" s="352">
        <f t="shared" ref="X372:X384" si="150">SUM(P372+S372+M372+J372+G372+V372+W372)</f>
        <v>0</v>
      </c>
      <c r="Y372" s="337"/>
      <c r="Z372" s="201">
        <f>INDEX(MasterOutputs!$I$3:$I$63,MATCH('5 - Project Outputs'!C372,MasterOutputs!$B$3:$B$63,0))</f>
        <v>0</v>
      </c>
    </row>
    <row r="373" spans="2:26" outlineLevel="1" x14ac:dyDescent="0.35">
      <c r="B373" s="1">
        <f t="shared" si="143"/>
        <v>0</v>
      </c>
      <c r="C373" s="67" t="s">
        <v>18</v>
      </c>
      <c r="D373" s="424" t="str">
        <f>INDEX(MasterOutputs!$C$3:$C$63,MATCH(C373,MasterOutputs!$B$3:$B$63,0))</f>
        <v>N/A</v>
      </c>
      <c r="E373" s="282"/>
      <c r="F373" s="282"/>
      <c r="G373" s="69">
        <f t="shared" si="144"/>
        <v>0</v>
      </c>
      <c r="H373" s="282"/>
      <c r="I373" s="282"/>
      <c r="J373" s="69">
        <f t="shared" si="145"/>
        <v>0</v>
      </c>
      <c r="K373" s="282"/>
      <c r="L373" s="282"/>
      <c r="M373" s="69">
        <f t="shared" si="146"/>
        <v>0</v>
      </c>
      <c r="N373" s="282"/>
      <c r="O373" s="282"/>
      <c r="P373" s="69">
        <f t="shared" si="147"/>
        <v>0</v>
      </c>
      <c r="Q373" s="282"/>
      <c r="R373" s="282"/>
      <c r="S373" s="69">
        <f t="shared" si="148"/>
        <v>0</v>
      </c>
      <c r="T373" s="282"/>
      <c r="U373" s="282"/>
      <c r="V373" s="69">
        <f t="shared" si="149"/>
        <v>0</v>
      </c>
      <c r="W373" s="350"/>
      <c r="X373" s="352">
        <f t="shared" si="150"/>
        <v>0</v>
      </c>
      <c r="Y373" s="337"/>
      <c r="Z373" s="201">
        <f>INDEX(MasterOutputs!$I$3:$I$63,MATCH('5 - Project Outputs'!C373,MasterOutputs!$B$3:$B$63,0))</f>
        <v>0</v>
      </c>
    </row>
    <row r="374" spans="2:26" outlineLevel="1" x14ac:dyDescent="0.35">
      <c r="B374" s="1">
        <f t="shared" si="143"/>
        <v>0</v>
      </c>
      <c r="C374" s="67" t="s">
        <v>18</v>
      </c>
      <c r="D374" s="424" t="str">
        <f>INDEX(MasterOutputs!$C$3:$C$63,MATCH(C374,MasterOutputs!$B$3:$B$63,0))</f>
        <v>N/A</v>
      </c>
      <c r="E374" s="282"/>
      <c r="F374" s="282"/>
      <c r="G374" s="69">
        <f t="shared" si="144"/>
        <v>0</v>
      </c>
      <c r="H374" s="282"/>
      <c r="I374" s="282"/>
      <c r="J374" s="69">
        <f t="shared" si="145"/>
        <v>0</v>
      </c>
      <c r="K374" s="282"/>
      <c r="L374" s="282"/>
      <c r="M374" s="69">
        <f t="shared" si="146"/>
        <v>0</v>
      </c>
      <c r="N374" s="282"/>
      <c r="O374" s="282"/>
      <c r="P374" s="69">
        <f t="shared" si="147"/>
        <v>0</v>
      </c>
      <c r="Q374" s="282"/>
      <c r="R374" s="282"/>
      <c r="S374" s="69">
        <f t="shared" si="148"/>
        <v>0</v>
      </c>
      <c r="T374" s="282"/>
      <c r="U374" s="282"/>
      <c r="V374" s="69">
        <f t="shared" si="149"/>
        <v>0</v>
      </c>
      <c r="W374" s="350"/>
      <c r="X374" s="352">
        <f t="shared" si="150"/>
        <v>0</v>
      </c>
      <c r="Y374" s="337"/>
      <c r="Z374" s="201">
        <f>INDEX(MasterOutputs!$I$3:$I$63,MATCH('5 - Project Outputs'!C374,MasterOutputs!$B$3:$B$63,0))</f>
        <v>0</v>
      </c>
    </row>
    <row r="375" spans="2:26" outlineLevel="1" x14ac:dyDescent="0.35">
      <c r="B375" s="1">
        <f t="shared" si="143"/>
        <v>0</v>
      </c>
      <c r="C375" s="67" t="s">
        <v>18</v>
      </c>
      <c r="D375" s="424" t="str">
        <f>INDEX(MasterOutputs!$C$3:$C$63,MATCH(C375,MasterOutputs!$B$3:$B$63,0))</f>
        <v>N/A</v>
      </c>
      <c r="E375" s="282"/>
      <c r="F375" s="282"/>
      <c r="G375" s="69">
        <f t="shared" si="144"/>
        <v>0</v>
      </c>
      <c r="H375" s="282"/>
      <c r="I375" s="282"/>
      <c r="J375" s="69">
        <f t="shared" si="145"/>
        <v>0</v>
      </c>
      <c r="K375" s="282"/>
      <c r="L375" s="282"/>
      <c r="M375" s="69">
        <f t="shared" si="146"/>
        <v>0</v>
      </c>
      <c r="N375" s="282"/>
      <c r="O375" s="282"/>
      <c r="P375" s="69">
        <f t="shared" si="147"/>
        <v>0</v>
      </c>
      <c r="Q375" s="282"/>
      <c r="R375" s="282"/>
      <c r="S375" s="69">
        <f t="shared" si="148"/>
        <v>0</v>
      </c>
      <c r="T375" s="282"/>
      <c r="U375" s="282"/>
      <c r="V375" s="69">
        <f t="shared" si="149"/>
        <v>0</v>
      </c>
      <c r="W375" s="350"/>
      <c r="X375" s="352">
        <f t="shared" si="150"/>
        <v>0</v>
      </c>
      <c r="Y375" s="337"/>
      <c r="Z375" s="201">
        <f>INDEX(MasterOutputs!$I$3:$I$63,MATCH('5 - Project Outputs'!C375,MasterOutputs!$B$3:$B$63,0))</f>
        <v>0</v>
      </c>
    </row>
    <row r="376" spans="2:26" outlineLevel="1" x14ac:dyDescent="0.35">
      <c r="B376" s="1">
        <f t="shared" si="143"/>
        <v>0</v>
      </c>
      <c r="C376" s="67" t="s">
        <v>18</v>
      </c>
      <c r="D376" s="424" t="str">
        <f>INDEX(MasterOutputs!$C$3:$C$63,MATCH(C376,MasterOutputs!$B$3:$B$63,0))</f>
        <v>N/A</v>
      </c>
      <c r="E376" s="282"/>
      <c r="F376" s="282"/>
      <c r="G376" s="69">
        <f t="shared" si="144"/>
        <v>0</v>
      </c>
      <c r="H376" s="282"/>
      <c r="I376" s="282"/>
      <c r="J376" s="69">
        <f t="shared" si="145"/>
        <v>0</v>
      </c>
      <c r="K376" s="282"/>
      <c r="L376" s="282"/>
      <c r="M376" s="69">
        <f t="shared" si="146"/>
        <v>0</v>
      </c>
      <c r="N376" s="282"/>
      <c r="O376" s="282"/>
      <c r="P376" s="69">
        <f t="shared" si="147"/>
        <v>0</v>
      </c>
      <c r="Q376" s="282"/>
      <c r="R376" s="282"/>
      <c r="S376" s="69">
        <f t="shared" si="148"/>
        <v>0</v>
      </c>
      <c r="T376" s="282"/>
      <c r="U376" s="282"/>
      <c r="V376" s="69">
        <f t="shared" si="149"/>
        <v>0</v>
      </c>
      <c r="W376" s="350"/>
      <c r="X376" s="352">
        <f t="shared" si="150"/>
        <v>0</v>
      </c>
      <c r="Y376" s="337"/>
      <c r="Z376" s="201">
        <f>INDEX(MasterOutputs!$I$3:$I$63,MATCH('5 - Project Outputs'!C376,MasterOutputs!$B$3:$B$63,0))</f>
        <v>0</v>
      </c>
    </row>
    <row r="377" spans="2:26" outlineLevel="1" x14ac:dyDescent="0.35">
      <c r="B377" s="1">
        <f t="shared" si="143"/>
        <v>0</v>
      </c>
      <c r="C377" s="67" t="s">
        <v>18</v>
      </c>
      <c r="D377" s="424" t="str">
        <f>INDEX(MasterOutputs!$C$3:$C$63,MATCH(C377,MasterOutputs!$B$3:$B$63,0))</f>
        <v>N/A</v>
      </c>
      <c r="E377" s="282"/>
      <c r="F377" s="282"/>
      <c r="G377" s="69">
        <f t="shared" si="144"/>
        <v>0</v>
      </c>
      <c r="H377" s="282"/>
      <c r="I377" s="282"/>
      <c r="J377" s="69">
        <f t="shared" si="145"/>
        <v>0</v>
      </c>
      <c r="K377" s="282"/>
      <c r="L377" s="282"/>
      <c r="M377" s="69">
        <f t="shared" si="146"/>
        <v>0</v>
      </c>
      <c r="N377" s="282"/>
      <c r="O377" s="282"/>
      <c r="P377" s="69">
        <f t="shared" si="147"/>
        <v>0</v>
      </c>
      <c r="Q377" s="282"/>
      <c r="R377" s="282"/>
      <c r="S377" s="69">
        <f t="shared" si="148"/>
        <v>0</v>
      </c>
      <c r="T377" s="282"/>
      <c r="U377" s="282"/>
      <c r="V377" s="69">
        <f t="shared" si="149"/>
        <v>0</v>
      </c>
      <c r="W377" s="350"/>
      <c r="X377" s="352">
        <f t="shared" si="150"/>
        <v>0</v>
      </c>
      <c r="Y377" s="337"/>
      <c r="Z377" s="201">
        <f>INDEX(MasterOutputs!$I$3:$I$63,MATCH('5 - Project Outputs'!C377,MasterOutputs!$B$3:$B$63,0))</f>
        <v>0</v>
      </c>
    </row>
    <row r="378" spans="2:26" outlineLevel="1" x14ac:dyDescent="0.35">
      <c r="B378" s="1">
        <f t="shared" si="143"/>
        <v>0</v>
      </c>
      <c r="C378" s="67" t="s">
        <v>18</v>
      </c>
      <c r="D378" s="424" t="str">
        <f>INDEX(MasterOutputs!$C$3:$C$63,MATCH(C378,MasterOutputs!$B$3:$B$63,0))</f>
        <v>N/A</v>
      </c>
      <c r="E378" s="282"/>
      <c r="F378" s="282"/>
      <c r="G378" s="69">
        <f t="shared" si="144"/>
        <v>0</v>
      </c>
      <c r="H378" s="282"/>
      <c r="I378" s="282"/>
      <c r="J378" s="69">
        <f t="shared" si="145"/>
        <v>0</v>
      </c>
      <c r="K378" s="282"/>
      <c r="L378" s="282"/>
      <c r="M378" s="69">
        <f t="shared" si="146"/>
        <v>0</v>
      </c>
      <c r="N378" s="282"/>
      <c r="O378" s="282"/>
      <c r="P378" s="69">
        <f t="shared" si="147"/>
        <v>0</v>
      </c>
      <c r="Q378" s="282"/>
      <c r="R378" s="282"/>
      <c r="S378" s="69">
        <f t="shared" si="148"/>
        <v>0</v>
      </c>
      <c r="T378" s="282"/>
      <c r="U378" s="282"/>
      <c r="V378" s="69">
        <f t="shared" si="149"/>
        <v>0</v>
      </c>
      <c r="W378" s="350"/>
      <c r="X378" s="352">
        <f t="shared" si="150"/>
        <v>0</v>
      </c>
      <c r="Y378" s="337"/>
      <c r="Z378" s="201">
        <f>INDEX(MasterOutputs!$I$3:$I$63,MATCH('5 - Project Outputs'!C378,MasterOutputs!$B$3:$B$63,0))</f>
        <v>0</v>
      </c>
    </row>
    <row r="379" spans="2:26" outlineLevel="1" x14ac:dyDescent="0.35">
      <c r="B379" s="1">
        <f t="shared" si="143"/>
        <v>0</v>
      </c>
      <c r="C379" s="67" t="s">
        <v>18</v>
      </c>
      <c r="D379" s="424" t="str">
        <f>INDEX(MasterOutputs!$C$3:$C$63,MATCH(C379,MasterOutputs!$B$3:$B$63,0))</f>
        <v>N/A</v>
      </c>
      <c r="E379" s="282"/>
      <c r="F379" s="282"/>
      <c r="G379" s="69">
        <f t="shared" si="144"/>
        <v>0</v>
      </c>
      <c r="H379" s="282"/>
      <c r="I379" s="282"/>
      <c r="J379" s="69">
        <f t="shared" si="145"/>
        <v>0</v>
      </c>
      <c r="K379" s="282"/>
      <c r="L379" s="282"/>
      <c r="M379" s="69">
        <f t="shared" si="146"/>
        <v>0</v>
      </c>
      <c r="N379" s="282"/>
      <c r="O379" s="282"/>
      <c r="P379" s="69">
        <f t="shared" si="147"/>
        <v>0</v>
      </c>
      <c r="Q379" s="282"/>
      <c r="R379" s="282"/>
      <c r="S379" s="69">
        <f t="shared" si="148"/>
        <v>0</v>
      </c>
      <c r="T379" s="282"/>
      <c r="U379" s="282"/>
      <c r="V379" s="69">
        <f t="shared" si="149"/>
        <v>0</v>
      </c>
      <c r="W379" s="350"/>
      <c r="X379" s="352">
        <f t="shared" si="150"/>
        <v>0</v>
      </c>
      <c r="Y379" s="337"/>
      <c r="Z379" s="201">
        <f>INDEX(MasterOutputs!$I$3:$I$63,MATCH('5 - Project Outputs'!C379,MasterOutputs!$B$3:$B$63,0))</f>
        <v>0</v>
      </c>
    </row>
    <row r="380" spans="2:26" outlineLevel="1" x14ac:dyDescent="0.35">
      <c r="B380" s="1">
        <f t="shared" si="143"/>
        <v>0</v>
      </c>
      <c r="C380" s="67" t="s">
        <v>18</v>
      </c>
      <c r="D380" s="424" t="str">
        <f>INDEX(MasterOutputs!$C$3:$C$63,MATCH(C380,MasterOutputs!$B$3:$B$63,0))</f>
        <v>N/A</v>
      </c>
      <c r="E380" s="282"/>
      <c r="F380" s="282"/>
      <c r="G380" s="69">
        <f t="shared" si="144"/>
        <v>0</v>
      </c>
      <c r="H380" s="282"/>
      <c r="I380" s="282"/>
      <c r="J380" s="69">
        <f t="shared" si="145"/>
        <v>0</v>
      </c>
      <c r="K380" s="282"/>
      <c r="L380" s="282"/>
      <c r="M380" s="69">
        <f t="shared" si="146"/>
        <v>0</v>
      </c>
      <c r="N380" s="282"/>
      <c r="O380" s="282"/>
      <c r="P380" s="69">
        <f t="shared" si="147"/>
        <v>0</v>
      </c>
      <c r="Q380" s="282"/>
      <c r="R380" s="282"/>
      <c r="S380" s="69">
        <f t="shared" si="148"/>
        <v>0</v>
      </c>
      <c r="T380" s="282"/>
      <c r="U380" s="282"/>
      <c r="V380" s="69">
        <f t="shared" si="149"/>
        <v>0</v>
      </c>
      <c r="W380" s="350"/>
      <c r="X380" s="352">
        <f t="shared" si="150"/>
        <v>0</v>
      </c>
      <c r="Y380" s="337"/>
      <c r="Z380" s="201">
        <f>INDEX(MasterOutputs!$I$3:$I$63,MATCH('5 - Project Outputs'!C380,MasterOutputs!$B$3:$B$63,0))</f>
        <v>0</v>
      </c>
    </row>
    <row r="381" spans="2:26" outlineLevel="1" x14ac:dyDescent="0.35">
      <c r="B381" s="1">
        <f t="shared" si="143"/>
        <v>0</v>
      </c>
      <c r="C381" s="67" t="s">
        <v>18</v>
      </c>
      <c r="D381" s="424" t="str">
        <f>INDEX(MasterOutputs!$C$3:$C$63,MATCH(C381,MasterOutputs!$B$3:$B$63,0))</f>
        <v>N/A</v>
      </c>
      <c r="E381" s="282"/>
      <c r="F381" s="282"/>
      <c r="G381" s="69">
        <f t="shared" si="144"/>
        <v>0</v>
      </c>
      <c r="H381" s="282"/>
      <c r="I381" s="282"/>
      <c r="J381" s="69">
        <f t="shared" si="145"/>
        <v>0</v>
      </c>
      <c r="K381" s="282"/>
      <c r="L381" s="282"/>
      <c r="M381" s="69">
        <f t="shared" si="146"/>
        <v>0</v>
      </c>
      <c r="N381" s="282"/>
      <c r="O381" s="282"/>
      <c r="P381" s="69">
        <f t="shared" si="147"/>
        <v>0</v>
      </c>
      <c r="Q381" s="282"/>
      <c r="R381" s="282"/>
      <c r="S381" s="69">
        <f t="shared" si="148"/>
        <v>0</v>
      </c>
      <c r="T381" s="282"/>
      <c r="U381" s="282"/>
      <c r="V381" s="69">
        <f t="shared" si="149"/>
        <v>0</v>
      </c>
      <c r="W381" s="350"/>
      <c r="X381" s="352">
        <f t="shared" si="150"/>
        <v>0</v>
      </c>
      <c r="Y381" s="337"/>
      <c r="Z381" s="201">
        <f>INDEX(MasterOutputs!$I$3:$I$63,MATCH('5 - Project Outputs'!C381,MasterOutputs!$B$3:$B$63,0))</f>
        <v>0</v>
      </c>
    </row>
    <row r="382" spans="2:26" outlineLevel="1" x14ac:dyDescent="0.35">
      <c r="B382" s="1">
        <f t="shared" si="143"/>
        <v>0</v>
      </c>
      <c r="C382" s="67" t="s">
        <v>18</v>
      </c>
      <c r="D382" s="424" t="str">
        <f>INDEX(MasterOutputs!$C$3:$C$63,MATCH(C382,MasterOutputs!$B$3:$B$63,0))</f>
        <v>N/A</v>
      </c>
      <c r="E382" s="282"/>
      <c r="F382" s="282"/>
      <c r="G382" s="69">
        <f t="shared" si="144"/>
        <v>0</v>
      </c>
      <c r="H382" s="282"/>
      <c r="I382" s="282"/>
      <c r="J382" s="69">
        <f t="shared" si="145"/>
        <v>0</v>
      </c>
      <c r="K382" s="282"/>
      <c r="L382" s="282"/>
      <c r="M382" s="69">
        <f t="shared" si="146"/>
        <v>0</v>
      </c>
      <c r="N382" s="282"/>
      <c r="O382" s="282"/>
      <c r="P382" s="69">
        <f t="shared" si="147"/>
        <v>0</v>
      </c>
      <c r="Q382" s="282"/>
      <c r="R382" s="282"/>
      <c r="S382" s="69">
        <f t="shared" si="148"/>
        <v>0</v>
      </c>
      <c r="T382" s="282"/>
      <c r="U382" s="282"/>
      <c r="V382" s="69">
        <f t="shared" si="149"/>
        <v>0</v>
      </c>
      <c r="W382" s="350"/>
      <c r="X382" s="352">
        <f t="shared" si="150"/>
        <v>0</v>
      </c>
      <c r="Y382" s="337"/>
      <c r="Z382" s="201">
        <f>INDEX(MasterOutputs!$I$3:$I$63,MATCH('5 - Project Outputs'!C382,MasterOutputs!$B$3:$B$63,0))</f>
        <v>0</v>
      </c>
    </row>
    <row r="383" spans="2:26" outlineLevel="1" x14ac:dyDescent="0.35">
      <c r="B383" s="1">
        <f t="shared" si="143"/>
        <v>0</v>
      </c>
      <c r="C383" s="67" t="s">
        <v>18</v>
      </c>
      <c r="D383" s="424" t="str">
        <f>INDEX(MasterOutputs!$C$3:$C$63,MATCH(C383,MasterOutputs!$B$3:$B$63,0))</f>
        <v>N/A</v>
      </c>
      <c r="E383" s="282"/>
      <c r="F383" s="282"/>
      <c r="G383" s="69">
        <f t="shared" si="144"/>
        <v>0</v>
      </c>
      <c r="H383" s="282"/>
      <c r="I383" s="282"/>
      <c r="J383" s="69">
        <f t="shared" si="145"/>
        <v>0</v>
      </c>
      <c r="K383" s="282"/>
      <c r="L383" s="282"/>
      <c r="M383" s="69">
        <f t="shared" si="146"/>
        <v>0</v>
      </c>
      <c r="N383" s="282"/>
      <c r="O383" s="282"/>
      <c r="P383" s="69">
        <f t="shared" si="147"/>
        <v>0</v>
      </c>
      <c r="Q383" s="282"/>
      <c r="R383" s="282"/>
      <c r="S383" s="69">
        <f t="shared" si="148"/>
        <v>0</v>
      </c>
      <c r="T383" s="282"/>
      <c r="U383" s="282"/>
      <c r="V383" s="69">
        <f t="shared" si="149"/>
        <v>0</v>
      </c>
      <c r="W383" s="350"/>
      <c r="X383" s="352">
        <f t="shared" si="150"/>
        <v>0</v>
      </c>
      <c r="Y383" s="337"/>
      <c r="Z383" s="201">
        <f>INDEX(MasterOutputs!$I$3:$I$63,MATCH('5 - Project Outputs'!C383,MasterOutputs!$B$3:$B$63,0))</f>
        <v>0</v>
      </c>
    </row>
    <row r="384" spans="2:26" ht="15.65" customHeight="1" outlineLevel="1" thickBot="1" x14ac:dyDescent="0.4">
      <c r="B384" s="1">
        <f t="shared" si="143"/>
        <v>0</v>
      </c>
      <c r="C384" s="107" t="s">
        <v>18</v>
      </c>
      <c r="D384" s="425" t="str">
        <f>INDEX(MasterOutputs!$C$3:$C$63,MATCH(C384,MasterOutputs!$B$3:$B$63,0))</f>
        <v>N/A</v>
      </c>
      <c r="E384" s="367"/>
      <c r="F384" s="367"/>
      <c r="G384" s="143">
        <f t="shared" si="144"/>
        <v>0</v>
      </c>
      <c r="H384" s="367"/>
      <c r="I384" s="367"/>
      <c r="J384" s="143">
        <f t="shared" si="145"/>
        <v>0</v>
      </c>
      <c r="K384" s="367"/>
      <c r="L384" s="367"/>
      <c r="M384" s="143">
        <f t="shared" si="146"/>
        <v>0</v>
      </c>
      <c r="N384" s="367"/>
      <c r="O384" s="367"/>
      <c r="P384" s="143">
        <f t="shared" si="147"/>
        <v>0</v>
      </c>
      <c r="Q384" s="367"/>
      <c r="R384" s="367"/>
      <c r="S384" s="143">
        <f t="shared" si="148"/>
        <v>0</v>
      </c>
      <c r="T384" s="367"/>
      <c r="U384" s="367"/>
      <c r="V384" s="143">
        <f t="shared" si="149"/>
        <v>0</v>
      </c>
      <c r="W384" s="368"/>
      <c r="X384" s="369">
        <f t="shared" si="150"/>
        <v>0</v>
      </c>
      <c r="Y384" s="370"/>
      <c r="Z384" s="201">
        <f>INDEX(MasterOutputs!$I$3:$I$63,MATCH('5 - Project Outputs'!C384,MasterOutputs!$B$3:$B$63,0))</f>
        <v>0</v>
      </c>
    </row>
    <row r="385" spans="1:25" ht="16.5" customHeight="1" outlineLevel="1" thickBot="1" x14ac:dyDescent="0.4">
      <c r="C385" s="504" t="s">
        <v>233</v>
      </c>
      <c r="D385" s="505"/>
      <c r="E385" s="505"/>
      <c r="F385" s="505"/>
      <c r="G385" s="505"/>
      <c r="H385" s="505"/>
      <c r="I385" s="505"/>
      <c r="J385" s="505"/>
      <c r="K385" s="505"/>
      <c r="L385" s="505"/>
      <c r="M385" s="505"/>
      <c r="N385" s="505"/>
      <c r="O385" s="505"/>
      <c r="P385" s="505"/>
      <c r="Q385" s="505"/>
      <c r="R385" s="505"/>
      <c r="S385" s="505"/>
      <c r="T385" s="505"/>
      <c r="U385" s="505"/>
      <c r="V385" s="505"/>
      <c r="W385" s="505"/>
      <c r="X385" s="505"/>
      <c r="Y385" s="506"/>
    </row>
    <row r="386" spans="1:25" outlineLevel="1" x14ac:dyDescent="0.35">
      <c r="B386" s="1">
        <f t="shared" ref="B386:B395" si="151">IF(AND($D$14="You do not need to provide output data for this reporting period",X386=0),0,IF(C386="",IF((X386=0),0,1),COUNTBLANK(E386:W386)))</f>
        <v>0</v>
      </c>
      <c r="C386" s="371"/>
      <c r="D386" s="364"/>
      <c r="E386" s="365"/>
      <c r="F386" s="365"/>
      <c r="G386" s="359">
        <f t="shared" ref="G386:G391" si="152">SUM(E386:F386)</f>
        <v>0</v>
      </c>
      <c r="H386" s="365"/>
      <c r="I386" s="365"/>
      <c r="J386" s="359">
        <f t="shared" ref="J386:J391" si="153">SUM(H386:I386)</f>
        <v>0</v>
      </c>
      <c r="K386" s="365"/>
      <c r="L386" s="365"/>
      <c r="M386" s="359">
        <f t="shared" ref="M386:M391" si="154">SUM(K386:L386)</f>
        <v>0</v>
      </c>
      <c r="N386" s="365"/>
      <c r="O386" s="365"/>
      <c r="P386" s="359">
        <f t="shared" ref="P386:P391" si="155">SUM(N386:O386)</f>
        <v>0</v>
      </c>
      <c r="Q386" s="365"/>
      <c r="R386" s="365"/>
      <c r="S386" s="359">
        <f t="shared" ref="S386:S391" si="156">SUM(Q386:R386)</f>
        <v>0</v>
      </c>
      <c r="T386" s="365"/>
      <c r="U386" s="365"/>
      <c r="V386" s="359">
        <f t="shared" ref="V386:V391" si="157">SUM(T386:U386)</f>
        <v>0</v>
      </c>
      <c r="W386" s="366"/>
      <c r="X386" s="353">
        <f>SUM(P386+S386+M386+J386+G386+V386+W386)</f>
        <v>0</v>
      </c>
      <c r="Y386" s="360" t="s">
        <v>228</v>
      </c>
    </row>
    <row r="387" spans="1:25" outlineLevel="1" x14ac:dyDescent="0.35">
      <c r="B387" s="1">
        <f t="shared" si="151"/>
        <v>0</v>
      </c>
      <c r="C387" s="73"/>
      <c r="D387" s="286"/>
      <c r="E387" s="282"/>
      <c r="F387" s="282"/>
      <c r="G387" s="69">
        <f t="shared" si="152"/>
        <v>0</v>
      </c>
      <c r="H387" s="282"/>
      <c r="I387" s="282"/>
      <c r="J387" s="69">
        <f t="shared" si="153"/>
        <v>0</v>
      </c>
      <c r="K387" s="282"/>
      <c r="L387" s="282"/>
      <c r="M387" s="69">
        <f t="shared" si="154"/>
        <v>0</v>
      </c>
      <c r="N387" s="282"/>
      <c r="O387" s="282"/>
      <c r="P387" s="69">
        <f t="shared" si="155"/>
        <v>0</v>
      </c>
      <c r="Q387" s="282"/>
      <c r="R387" s="282"/>
      <c r="S387" s="69">
        <f t="shared" si="156"/>
        <v>0</v>
      </c>
      <c r="T387" s="282"/>
      <c r="U387" s="282"/>
      <c r="V387" s="69">
        <f t="shared" si="157"/>
        <v>0</v>
      </c>
      <c r="W387" s="350"/>
      <c r="X387" s="352">
        <f>SUM(P387+S387+M387+J387+G387+V387+W387)</f>
        <v>0</v>
      </c>
      <c r="Y387" s="355" t="s">
        <v>228</v>
      </c>
    </row>
    <row r="388" spans="1:25" outlineLevel="1" x14ac:dyDescent="0.35">
      <c r="B388" s="1">
        <f t="shared" si="151"/>
        <v>0</v>
      </c>
      <c r="C388" s="73"/>
      <c r="D388" s="286"/>
      <c r="E388" s="282"/>
      <c r="F388" s="282"/>
      <c r="G388" s="69">
        <f t="shared" si="152"/>
        <v>0</v>
      </c>
      <c r="H388" s="282"/>
      <c r="I388" s="282"/>
      <c r="J388" s="69">
        <f t="shared" si="153"/>
        <v>0</v>
      </c>
      <c r="K388" s="282"/>
      <c r="L388" s="282"/>
      <c r="M388" s="69">
        <f t="shared" si="154"/>
        <v>0</v>
      </c>
      <c r="N388" s="282"/>
      <c r="O388" s="282"/>
      <c r="P388" s="69">
        <f t="shared" si="155"/>
        <v>0</v>
      </c>
      <c r="Q388" s="282"/>
      <c r="R388" s="282"/>
      <c r="S388" s="69">
        <f t="shared" si="156"/>
        <v>0</v>
      </c>
      <c r="T388" s="282"/>
      <c r="U388" s="282"/>
      <c r="V388" s="69">
        <f t="shared" si="157"/>
        <v>0</v>
      </c>
      <c r="W388" s="350"/>
      <c r="X388" s="352">
        <f t="shared" ref="X388:X395" si="158">SUM(P388+S388+M388+J388+G388+V388+W388)</f>
        <v>0</v>
      </c>
      <c r="Y388" s="355" t="s">
        <v>228</v>
      </c>
    </row>
    <row r="389" spans="1:25" outlineLevel="1" x14ac:dyDescent="0.35">
      <c r="B389" s="1">
        <f t="shared" si="151"/>
        <v>0</v>
      </c>
      <c r="C389" s="73"/>
      <c r="D389" s="286"/>
      <c r="E389" s="282"/>
      <c r="F389" s="282"/>
      <c r="G389" s="69">
        <f t="shared" si="152"/>
        <v>0</v>
      </c>
      <c r="H389" s="282"/>
      <c r="I389" s="282"/>
      <c r="J389" s="69">
        <f t="shared" si="153"/>
        <v>0</v>
      </c>
      <c r="K389" s="282"/>
      <c r="L389" s="282"/>
      <c r="M389" s="69">
        <f t="shared" si="154"/>
        <v>0</v>
      </c>
      <c r="N389" s="282"/>
      <c r="O389" s="282"/>
      <c r="P389" s="69">
        <f t="shared" si="155"/>
        <v>0</v>
      </c>
      <c r="Q389" s="282"/>
      <c r="R389" s="282"/>
      <c r="S389" s="69">
        <f t="shared" si="156"/>
        <v>0</v>
      </c>
      <c r="T389" s="282"/>
      <c r="U389" s="282"/>
      <c r="V389" s="69">
        <f t="shared" si="157"/>
        <v>0</v>
      </c>
      <c r="W389" s="350"/>
      <c r="X389" s="352">
        <f t="shared" si="158"/>
        <v>0</v>
      </c>
      <c r="Y389" s="355" t="s">
        <v>228</v>
      </c>
    </row>
    <row r="390" spans="1:25" outlineLevel="1" x14ac:dyDescent="0.35">
      <c r="B390" s="1">
        <f t="shared" si="151"/>
        <v>0</v>
      </c>
      <c r="C390" s="73"/>
      <c r="D390" s="286"/>
      <c r="E390" s="282"/>
      <c r="F390" s="282"/>
      <c r="G390" s="69">
        <f t="shared" si="152"/>
        <v>0</v>
      </c>
      <c r="H390" s="282"/>
      <c r="I390" s="282"/>
      <c r="J390" s="69">
        <f t="shared" si="153"/>
        <v>0</v>
      </c>
      <c r="K390" s="282"/>
      <c r="L390" s="282"/>
      <c r="M390" s="69">
        <f t="shared" si="154"/>
        <v>0</v>
      </c>
      <c r="N390" s="282"/>
      <c r="O390" s="282"/>
      <c r="P390" s="69">
        <f t="shared" si="155"/>
        <v>0</v>
      </c>
      <c r="Q390" s="282"/>
      <c r="R390" s="282"/>
      <c r="S390" s="69">
        <f t="shared" si="156"/>
        <v>0</v>
      </c>
      <c r="T390" s="282"/>
      <c r="U390" s="282"/>
      <c r="V390" s="69">
        <f t="shared" si="157"/>
        <v>0</v>
      </c>
      <c r="W390" s="350"/>
      <c r="X390" s="352">
        <f t="shared" si="158"/>
        <v>0</v>
      </c>
      <c r="Y390" s="355" t="s">
        <v>228</v>
      </c>
    </row>
    <row r="391" spans="1:25" outlineLevel="1" x14ac:dyDescent="0.35">
      <c r="B391" s="1">
        <f t="shared" si="151"/>
        <v>0</v>
      </c>
      <c r="C391" s="73"/>
      <c r="D391" s="286"/>
      <c r="E391" s="282"/>
      <c r="F391" s="282"/>
      <c r="G391" s="69">
        <f t="shared" si="152"/>
        <v>0</v>
      </c>
      <c r="H391" s="282"/>
      <c r="I391" s="282"/>
      <c r="J391" s="69">
        <f t="shared" si="153"/>
        <v>0</v>
      </c>
      <c r="K391" s="282"/>
      <c r="L391" s="282"/>
      <c r="M391" s="69">
        <f t="shared" si="154"/>
        <v>0</v>
      </c>
      <c r="N391" s="282"/>
      <c r="O391" s="282"/>
      <c r="P391" s="69">
        <f t="shared" si="155"/>
        <v>0</v>
      </c>
      <c r="Q391" s="282"/>
      <c r="R391" s="282"/>
      <c r="S391" s="69">
        <f t="shared" si="156"/>
        <v>0</v>
      </c>
      <c r="T391" s="282"/>
      <c r="U391" s="282"/>
      <c r="V391" s="69">
        <f t="shared" si="157"/>
        <v>0</v>
      </c>
      <c r="W391" s="350"/>
      <c r="X391" s="352">
        <f t="shared" si="158"/>
        <v>0</v>
      </c>
      <c r="Y391" s="355" t="s">
        <v>228</v>
      </c>
    </row>
    <row r="392" spans="1:25" outlineLevel="1" x14ac:dyDescent="0.35">
      <c r="B392" s="1">
        <f t="shared" si="151"/>
        <v>0</v>
      </c>
      <c r="C392" s="73"/>
      <c r="D392" s="286"/>
      <c r="E392" s="282"/>
      <c r="F392" s="282"/>
      <c r="G392" s="69">
        <f>SUM(E392:F392)</f>
        <v>0</v>
      </c>
      <c r="H392" s="282"/>
      <c r="I392" s="282"/>
      <c r="J392" s="69">
        <f>SUM(H392:I392)</f>
        <v>0</v>
      </c>
      <c r="K392" s="282"/>
      <c r="L392" s="282"/>
      <c r="M392" s="69">
        <f>SUM(K392:L392)</f>
        <v>0</v>
      </c>
      <c r="N392" s="282"/>
      <c r="O392" s="282"/>
      <c r="P392" s="69">
        <f>SUM(N392:O392)</f>
        <v>0</v>
      </c>
      <c r="Q392" s="282"/>
      <c r="R392" s="282"/>
      <c r="S392" s="69">
        <f>SUM(Q392:R392)</f>
        <v>0</v>
      </c>
      <c r="T392" s="282"/>
      <c r="U392" s="282"/>
      <c r="V392" s="69">
        <f>SUM(T392:U392)</f>
        <v>0</v>
      </c>
      <c r="W392" s="350"/>
      <c r="X392" s="352">
        <f t="shared" si="158"/>
        <v>0</v>
      </c>
      <c r="Y392" s="355" t="s">
        <v>228</v>
      </c>
    </row>
    <row r="393" spans="1:25" outlineLevel="1" x14ac:dyDescent="0.35">
      <c r="B393" s="1">
        <f t="shared" si="151"/>
        <v>0</v>
      </c>
      <c r="C393" s="73"/>
      <c r="D393" s="286"/>
      <c r="E393" s="282"/>
      <c r="F393" s="282"/>
      <c r="G393" s="69">
        <f>SUM(E393:F393)</f>
        <v>0</v>
      </c>
      <c r="H393" s="282"/>
      <c r="I393" s="282"/>
      <c r="J393" s="69">
        <f>SUM(H393:I393)</f>
        <v>0</v>
      </c>
      <c r="K393" s="282"/>
      <c r="L393" s="282"/>
      <c r="M393" s="69">
        <f>SUM(K393:L393)</f>
        <v>0</v>
      </c>
      <c r="N393" s="282"/>
      <c r="O393" s="282"/>
      <c r="P393" s="69">
        <f>SUM(N393:O393)</f>
        <v>0</v>
      </c>
      <c r="Q393" s="282"/>
      <c r="R393" s="282"/>
      <c r="S393" s="69">
        <f>SUM(Q393:R393)</f>
        <v>0</v>
      </c>
      <c r="T393" s="282"/>
      <c r="U393" s="282"/>
      <c r="V393" s="69">
        <f>SUM(T393:U393)</f>
        <v>0</v>
      </c>
      <c r="W393" s="350"/>
      <c r="X393" s="352">
        <f t="shared" si="158"/>
        <v>0</v>
      </c>
      <c r="Y393" s="355" t="s">
        <v>228</v>
      </c>
    </row>
    <row r="394" spans="1:25" outlineLevel="1" x14ac:dyDescent="0.35">
      <c r="B394" s="1">
        <f t="shared" si="151"/>
        <v>0</v>
      </c>
      <c r="C394" s="73"/>
      <c r="D394" s="286"/>
      <c r="E394" s="282"/>
      <c r="F394" s="282"/>
      <c r="G394" s="69">
        <f>SUM(E394:F394)</f>
        <v>0</v>
      </c>
      <c r="H394" s="282"/>
      <c r="I394" s="282"/>
      <c r="J394" s="69">
        <f>SUM(H394:I394)</f>
        <v>0</v>
      </c>
      <c r="K394" s="282"/>
      <c r="L394" s="282"/>
      <c r="M394" s="69">
        <f>SUM(K394:L394)</f>
        <v>0</v>
      </c>
      <c r="N394" s="282"/>
      <c r="O394" s="282"/>
      <c r="P394" s="69">
        <f>SUM(N394:O394)</f>
        <v>0</v>
      </c>
      <c r="Q394" s="282"/>
      <c r="R394" s="282"/>
      <c r="S394" s="69">
        <f>SUM(Q394:R394)</f>
        <v>0</v>
      </c>
      <c r="T394" s="282"/>
      <c r="U394" s="282"/>
      <c r="V394" s="69">
        <f>SUM(T394:U394)</f>
        <v>0</v>
      </c>
      <c r="W394" s="350"/>
      <c r="X394" s="352">
        <f t="shared" si="158"/>
        <v>0</v>
      </c>
      <c r="Y394" s="355" t="s">
        <v>228</v>
      </c>
    </row>
    <row r="395" spans="1:25" ht="15" outlineLevel="1" thickBot="1" x14ac:dyDescent="0.4">
      <c r="B395" s="1">
        <f t="shared" si="151"/>
        <v>0</v>
      </c>
      <c r="C395" s="74"/>
      <c r="D395" s="287"/>
      <c r="E395" s="283"/>
      <c r="F395" s="283"/>
      <c r="G395" s="71">
        <f>SUM(E395:F395)</f>
        <v>0</v>
      </c>
      <c r="H395" s="283"/>
      <c r="I395" s="283"/>
      <c r="J395" s="71">
        <f>SUM(H395:I395)</f>
        <v>0</v>
      </c>
      <c r="K395" s="283"/>
      <c r="L395" s="283"/>
      <c r="M395" s="71">
        <f>SUM(K395:L395)</f>
        <v>0</v>
      </c>
      <c r="N395" s="283"/>
      <c r="O395" s="283"/>
      <c r="P395" s="71">
        <f>SUM(N395:O395)</f>
        <v>0</v>
      </c>
      <c r="Q395" s="283"/>
      <c r="R395" s="283"/>
      <c r="S395" s="71">
        <f>SUM(Q395:R395)</f>
        <v>0</v>
      </c>
      <c r="T395" s="283"/>
      <c r="U395" s="283"/>
      <c r="V395" s="71">
        <f>SUM(T395:U395)</f>
        <v>0</v>
      </c>
      <c r="W395" s="351"/>
      <c r="X395" s="354">
        <f t="shared" si="158"/>
        <v>0</v>
      </c>
      <c r="Y395" s="356" t="s">
        <v>228</v>
      </c>
    </row>
    <row r="396" spans="1:25" ht="15" thickBot="1" x14ac:dyDescent="0.4">
      <c r="C396" s="285"/>
      <c r="D396" s="284"/>
      <c r="E396" s="3"/>
      <c r="F396" s="3"/>
      <c r="G396" s="3"/>
      <c r="H396" s="3"/>
      <c r="I396" s="3"/>
      <c r="J396" s="3"/>
      <c r="K396" s="3"/>
      <c r="L396" s="3"/>
      <c r="M396" s="3"/>
      <c r="N396" s="3"/>
      <c r="O396" s="3"/>
      <c r="P396" s="3"/>
      <c r="Q396" s="3"/>
      <c r="R396" s="3"/>
      <c r="S396" s="3"/>
      <c r="T396" s="3"/>
      <c r="U396" s="3"/>
      <c r="V396" s="3"/>
      <c r="W396" s="3"/>
      <c r="X396" s="3"/>
    </row>
    <row r="397" spans="1:25" ht="104.5" thickBot="1" x14ac:dyDescent="0.4">
      <c r="A397" s="46" t="s">
        <v>187</v>
      </c>
      <c r="B397" s="60">
        <f>IF('2 - Project Admin'!E37="",0,IF(SUM(B404:B433)&gt;0,1,0))</f>
        <v>0</v>
      </c>
      <c r="C397" s="762" t="str">
        <f>IF(OR('2 - Project Admin'!E37="", '2 - Project Admin'!E37="n/a"),"Project 11: Not Applicable", CONCATENATE("Project 11: ", '2 - Project Admin'!E37))</f>
        <v>Project 11: Not Applicable</v>
      </c>
      <c r="D397" s="763"/>
      <c r="E397" s="763"/>
      <c r="F397" s="763"/>
      <c r="G397" s="763"/>
      <c r="H397" s="763"/>
      <c r="I397" s="763"/>
      <c r="J397" s="763"/>
      <c r="K397" s="763"/>
      <c r="L397" s="763"/>
      <c r="M397" s="763"/>
      <c r="N397" s="763"/>
      <c r="O397" s="763"/>
      <c r="P397" s="763"/>
      <c r="Q397" s="763"/>
      <c r="R397" s="763"/>
      <c r="S397" s="763"/>
      <c r="T397" s="763"/>
      <c r="U397" s="763"/>
      <c r="V397" s="763"/>
      <c r="W397" s="763"/>
      <c r="X397" s="763"/>
      <c r="Y397" s="764"/>
    </row>
    <row r="398" spans="1:25" ht="15" thickBot="1" x14ac:dyDescent="0.4">
      <c r="C398" s="144"/>
      <c r="D398" s="145"/>
      <c r="E398" s="146"/>
      <c r="F398" s="146"/>
      <c r="G398" s="146"/>
      <c r="H398" s="146"/>
      <c r="I398" s="146"/>
      <c r="J398" s="146"/>
      <c r="K398" s="146"/>
    </row>
    <row r="399" spans="1:25" ht="15.75" customHeight="1" outlineLevel="1" x14ac:dyDescent="0.35">
      <c r="C399" s="775" t="s">
        <v>215</v>
      </c>
      <c r="D399" s="775" t="s">
        <v>216</v>
      </c>
      <c r="E399" s="765" t="s">
        <v>217</v>
      </c>
      <c r="F399" s="766"/>
      <c r="G399" s="767"/>
      <c r="H399" s="765" t="s">
        <v>218</v>
      </c>
      <c r="I399" s="766"/>
      <c r="J399" s="767"/>
      <c r="K399" s="765" t="s">
        <v>219</v>
      </c>
      <c r="L399" s="766"/>
      <c r="M399" s="767"/>
      <c r="N399" s="765" t="s">
        <v>220</v>
      </c>
      <c r="O399" s="766"/>
      <c r="P399" s="767"/>
      <c r="Q399" s="765" t="s">
        <v>221</v>
      </c>
      <c r="R399" s="766"/>
      <c r="S399" s="767"/>
      <c r="T399" s="765" t="s">
        <v>222</v>
      </c>
      <c r="U399" s="766"/>
      <c r="V399" s="767"/>
      <c r="W399" s="621" t="s">
        <v>223</v>
      </c>
      <c r="X399" s="771" t="s">
        <v>163</v>
      </c>
      <c r="Y399" s="778" t="s">
        <v>224</v>
      </c>
    </row>
    <row r="400" spans="1:25" ht="15.75" customHeight="1" outlineLevel="1" thickBot="1" x14ac:dyDescent="0.4">
      <c r="C400" s="776"/>
      <c r="D400" s="776"/>
      <c r="E400" s="768"/>
      <c r="F400" s="769"/>
      <c r="G400" s="770"/>
      <c r="H400" s="768"/>
      <c r="I400" s="769"/>
      <c r="J400" s="770"/>
      <c r="K400" s="768"/>
      <c r="L400" s="769"/>
      <c r="M400" s="770"/>
      <c r="N400" s="768"/>
      <c r="O400" s="769"/>
      <c r="P400" s="770"/>
      <c r="Q400" s="768"/>
      <c r="R400" s="769"/>
      <c r="S400" s="770"/>
      <c r="T400" s="768"/>
      <c r="U400" s="769"/>
      <c r="V400" s="770"/>
      <c r="W400" s="622"/>
      <c r="X400" s="772"/>
      <c r="Y400" s="779"/>
    </row>
    <row r="401" spans="2:26" ht="15" customHeight="1" outlineLevel="1" thickBot="1" x14ac:dyDescent="0.4">
      <c r="C401" s="776"/>
      <c r="D401" s="776"/>
      <c r="E401" s="195" t="s">
        <v>164</v>
      </c>
      <c r="F401" s="196" t="s">
        <v>165</v>
      </c>
      <c r="G401" s="621" t="s">
        <v>207</v>
      </c>
      <c r="H401" s="195" t="s">
        <v>164</v>
      </c>
      <c r="I401" s="196" t="s">
        <v>165</v>
      </c>
      <c r="J401" s="621" t="s">
        <v>207</v>
      </c>
      <c r="K401" s="195" t="s">
        <v>164</v>
      </c>
      <c r="L401" s="196" t="s">
        <v>165</v>
      </c>
      <c r="M401" s="621" t="s">
        <v>207</v>
      </c>
      <c r="N401" s="195" t="s">
        <v>164</v>
      </c>
      <c r="O401" s="196" t="s">
        <v>165</v>
      </c>
      <c r="P401" s="773" t="s">
        <v>207</v>
      </c>
      <c r="Q401" s="195" t="s">
        <v>164</v>
      </c>
      <c r="R401" s="196" t="s">
        <v>165</v>
      </c>
      <c r="S401" s="773" t="s">
        <v>207</v>
      </c>
      <c r="T401" s="195" t="s">
        <v>164</v>
      </c>
      <c r="U401" s="196" t="s">
        <v>165</v>
      </c>
      <c r="V401" s="773" t="s">
        <v>207</v>
      </c>
      <c r="W401" s="773" t="s">
        <v>207</v>
      </c>
      <c r="X401" s="772"/>
      <c r="Y401" s="779"/>
    </row>
    <row r="402" spans="2:26" ht="15" customHeight="1" outlineLevel="1" thickBot="1" x14ac:dyDescent="0.4">
      <c r="C402" s="777"/>
      <c r="D402" s="776"/>
      <c r="E402" s="197" t="s">
        <v>167</v>
      </c>
      <c r="F402" s="197" t="s">
        <v>167</v>
      </c>
      <c r="G402" s="623"/>
      <c r="H402" s="197" t="s">
        <v>167</v>
      </c>
      <c r="I402" s="207" t="str">
        <f>IF(INDEX('Reference Data'!$G$5:$G$18,MATCH('Reference Data'!$C$4,'Reference Data'!$F$5:$F$21,0),1)&gt;=I$18,"Actual","Forecast")</f>
        <v>Actual</v>
      </c>
      <c r="J402" s="623"/>
      <c r="K402" s="207" t="str">
        <f>IF(INDEX('Reference Data'!$G$5:$G$18,MATCH('Reference Data'!$C$4,'Reference Data'!$F$5:$F$21,0),1)&gt;=K$18,"Actual","Forecast")</f>
        <v>Actual</v>
      </c>
      <c r="L402" s="207" t="str">
        <f>IF(INDEX('Reference Data'!$G$5:$G$18,MATCH('Reference Data'!$C$4,'Reference Data'!$F$5:$F$21,0),1)&gt;=L$18,"Actual","Forecast")</f>
        <v>Actual</v>
      </c>
      <c r="M402" s="623"/>
      <c r="N402" s="207" t="str">
        <f>IF(INDEX('Reference Data'!$G$5:$G$18,MATCH('Reference Data'!$C$4,'Reference Data'!$F$5:$F$21,0),1)&gt;=N$18,"Actual","Forecast")</f>
        <v>Actual</v>
      </c>
      <c r="O402" s="207" t="str">
        <f>IF(INDEX('Reference Data'!$G$5:$G$18,MATCH('Reference Data'!$C$4,'Reference Data'!$F$5:$F$21,0),1)&gt;=O$18,"Actual","Forecast")</f>
        <v>Forecast</v>
      </c>
      <c r="P402" s="774"/>
      <c r="Q402" s="207" t="str">
        <f>IF(INDEX('Reference Data'!$G$5:$G$18,MATCH('Reference Data'!$C$4,'Reference Data'!$F$5:$F$21,0),1)&gt;=Q$18,"Actual","Forecast")</f>
        <v>Forecast</v>
      </c>
      <c r="R402" s="207" t="str">
        <f>IF(INDEX('Reference Data'!$G$5:$G$18,MATCH('Reference Data'!$C$4,'Reference Data'!$F$5:$F$21,0),1)&gt;=R$18,"Actual","Forecast")</f>
        <v>Forecast</v>
      </c>
      <c r="S402" s="774"/>
      <c r="T402" s="207" t="str">
        <f>IF(INDEX('Reference Data'!$G$5:$G$18,MATCH('Reference Data'!$C$4,'Reference Data'!$F$5:$F$21,0),1)&gt;=T$18,"Actual","Forecast")</f>
        <v>Forecast</v>
      </c>
      <c r="U402" s="207" t="str">
        <f>IF(INDEX('Reference Data'!$G$5:$G$18,MATCH('Reference Data'!$C$4,'Reference Data'!$F$5:$F$21,0),1)&gt;=U$18,"Actual","Forecast")</f>
        <v>Forecast</v>
      </c>
      <c r="V402" s="774"/>
      <c r="W402" s="774"/>
      <c r="X402" s="772"/>
      <c r="Y402" s="780"/>
    </row>
    <row r="403" spans="2:26" ht="15" customHeight="1" outlineLevel="1" thickBot="1" x14ac:dyDescent="0.4">
      <c r="C403" s="111" t="s">
        <v>225</v>
      </c>
      <c r="D403" s="273"/>
      <c r="E403" s="273"/>
      <c r="F403" s="273"/>
      <c r="G403" s="273"/>
      <c r="H403" s="273"/>
      <c r="I403" s="273"/>
      <c r="J403" s="273"/>
      <c r="K403" s="273"/>
      <c r="L403" s="273"/>
      <c r="M403" s="273"/>
      <c r="N403" s="273"/>
      <c r="O403" s="273"/>
      <c r="P403" s="273"/>
      <c r="Q403" s="273"/>
      <c r="R403" s="273"/>
      <c r="S403" s="273"/>
      <c r="T403" s="273"/>
      <c r="U403" s="273"/>
      <c r="V403" s="273"/>
      <c r="W403" s="273"/>
      <c r="X403" s="273"/>
      <c r="Y403" s="507"/>
    </row>
    <row r="404" spans="2:26" outlineLevel="1" x14ac:dyDescent="0.35">
      <c r="C404" s="151" t="s">
        <v>226</v>
      </c>
      <c r="D404" s="426" t="s">
        <v>227</v>
      </c>
      <c r="E404" s="357"/>
      <c r="F404" s="358"/>
      <c r="G404" s="359">
        <f>SUM(E404:F404)</f>
        <v>0</v>
      </c>
      <c r="H404" s="357"/>
      <c r="I404" s="358"/>
      <c r="J404" s="359">
        <f>SUM(H404:I404)</f>
        <v>0</v>
      </c>
      <c r="K404" s="357"/>
      <c r="L404" s="358"/>
      <c r="M404" s="359">
        <f>SUM(K404:L404)</f>
        <v>0</v>
      </c>
      <c r="N404" s="357"/>
      <c r="O404" s="358"/>
      <c r="P404" s="359">
        <f>SUM(N404:O404)</f>
        <v>0</v>
      </c>
      <c r="Q404" s="357"/>
      <c r="R404" s="358"/>
      <c r="S404" s="359">
        <f>SUM(Q404:R404)</f>
        <v>0</v>
      </c>
      <c r="T404" s="357"/>
      <c r="U404" s="358"/>
      <c r="V404" s="359">
        <f>SUM(T404:U404)</f>
        <v>0</v>
      </c>
      <c r="W404" s="341"/>
      <c r="X404" s="353">
        <f>SUM(P404+S404+M404+J404+G404+V404+W404)</f>
        <v>0</v>
      </c>
      <c r="Y404" s="360" t="s">
        <v>228</v>
      </c>
    </row>
    <row r="405" spans="2:26" ht="28" outlineLevel="1" x14ac:dyDescent="0.35">
      <c r="C405" s="151" t="s">
        <v>229</v>
      </c>
      <c r="D405" s="426" t="s">
        <v>230</v>
      </c>
      <c r="E405" s="67"/>
      <c r="F405" s="68"/>
      <c r="G405" s="69">
        <f>SUM(E405:F405)</f>
        <v>0</v>
      </c>
      <c r="H405" s="67"/>
      <c r="I405" s="68"/>
      <c r="J405" s="69">
        <f>SUM(H405:I405)</f>
        <v>0</v>
      </c>
      <c r="K405" s="67"/>
      <c r="L405" s="68"/>
      <c r="M405" s="69">
        <f>SUM(K405:L405)</f>
        <v>0</v>
      </c>
      <c r="N405" s="67"/>
      <c r="O405" s="68"/>
      <c r="P405" s="69">
        <f>SUM(N405:O405)</f>
        <v>0</v>
      </c>
      <c r="Q405" s="67"/>
      <c r="R405" s="68"/>
      <c r="S405" s="69">
        <f>SUM(Q405:R405)</f>
        <v>0</v>
      </c>
      <c r="T405" s="67"/>
      <c r="U405" s="68"/>
      <c r="V405" s="69">
        <f>SUM(T405:U405)</f>
        <v>0</v>
      </c>
      <c r="W405" s="335"/>
      <c r="X405" s="352">
        <f>SUM(P405+S405+M405+J405+G405+V405+W405)</f>
        <v>0</v>
      </c>
      <c r="Y405" s="355" t="s">
        <v>228</v>
      </c>
    </row>
    <row r="406" spans="2:26" ht="28.5" outlineLevel="1" thickBot="1" x14ac:dyDescent="0.4">
      <c r="C406" s="361" t="s">
        <v>231</v>
      </c>
      <c r="D406" s="427" t="s">
        <v>230</v>
      </c>
      <c r="E406" s="107"/>
      <c r="F406" s="108"/>
      <c r="G406" s="143">
        <f>SUM(E406:F406)</f>
        <v>0</v>
      </c>
      <c r="H406" s="107"/>
      <c r="I406" s="108"/>
      <c r="J406" s="143">
        <f>SUM(H406:I406)</f>
        <v>0</v>
      </c>
      <c r="K406" s="107"/>
      <c r="L406" s="108"/>
      <c r="M406" s="143">
        <f>SUM(K406:L406)</f>
        <v>0</v>
      </c>
      <c r="N406" s="107"/>
      <c r="O406" s="108"/>
      <c r="P406" s="143">
        <f>SUM(N406:O406)</f>
        <v>0</v>
      </c>
      <c r="Q406" s="107"/>
      <c r="R406" s="108"/>
      <c r="S406" s="143">
        <f>SUM(Q406:R406)</f>
        <v>0</v>
      </c>
      <c r="T406" s="107"/>
      <c r="U406" s="108"/>
      <c r="V406" s="143">
        <f>SUM(T406:U406)</f>
        <v>0</v>
      </c>
      <c r="W406" s="349"/>
      <c r="X406" s="362">
        <f>SUM(P406+S406+M406+J406+G406+V406+W406)</f>
        <v>0</v>
      </c>
      <c r="Y406" s="363" t="s">
        <v>228</v>
      </c>
    </row>
    <row r="407" spans="2:26" ht="15" customHeight="1" outlineLevel="1" thickBot="1" x14ac:dyDescent="0.4">
      <c r="C407" s="503" t="s">
        <v>232</v>
      </c>
      <c r="D407" s="501"/>
      <c r="E407" s="501"/>
      <c r="F407" s="501"/>
      <c r="G407" s="501"/>
      <c r="H407" s="501"/>
      <c r="I407" s="501"/>
      <c r="J407" s="501"/>
      <c r="K407" s="501"/>
      <c r="L407" s="501"/>
      <c r="M407" s="501"/>
      <c r="N407" s="501"/>
      <c r="O407" s="501"/>
      <c r="P407" s="501"/>
      <c r="Q407" s="501"/>
      <c r="R407" s="501"/>
      <c r="S407" s="501"/>
      <c r="T407" s="501"/>
      <c r="U407" s="501"/>
      <c r="V407" s="501"/>
      <c r="W407" s="501"/>
      <c r="X407" s="501"/>
      <c r="Y407" s="502"/>
    </row>
    <row r="408" spans="2:26" outlineLevel="1" x14ac:dyDescent="0.35">
      <c r="B408" s="1">
        <f t="shared" ref="B408:B422" si="159">IF(AND($D$14="You do not need to provide output data for this reporting period",X408=0),0,IF(C408="&lt; Select &gt;",IF((X408=0),0,1),COUNTBLANK(G408)+COUNTBLANK(J408)+COUNTBLANK(M408)+COUNTBLANK(P408)+COUNTBLANK(S408)+COUNTBLANK(V408)+COUNTBLANK(W408)))</f>
        <v>0</v>
      </c>
      <c r="C408" s="357" t="s">
        <v>18</v>
      </c>
      <c r="D408" s="423" t="str">
        <f>INDEX(MasterOutputs!$C$3:$C$63,MATCH(C408,MasterOutputs!$B$3:$B$63,0))</f>
        <v>N/A</v>
      </c>
      <c r="E408" s="365"/>
      <c r="F408" s="365"/>
      <c r="G408" s="359">
        <f>SUM(E408:F408)</f>
        <v>0</v>
      </c>
      <c r="H408" s="365"/>
      <c r="I408" s="365"/>
      <c r="J408" s="359">
        <f>SUM(H408:I408)</f>
        <v>0</v>
      </c>
      <c r="K408" s="365"/>
      <c r="L408" s="365"/>
      <c r="M408" s="359">
        <f>SUM(K408:L408)</f>
        <v>0</v>
      </c>
      <c r="N408" s="365"/>
      <c r="O408" s="365"/>
      <c r="P408" s="359">
        <f>SUM(N408:O408)</f>
        <v>0</v>
      </c>
      <c r="Q408" s="365"/>
      <c r="R408" s="365"/>
      <c r="S408" s="359">
        <f>SUM(Q408:R408)</f>
        <v>0</v>
      </c>
      <c r="T408" s="365"/>
      <c r="U408" s="365"/>
      <c r="V408" s="359">
        <f>SUM(T408:U408)</f>
        <v>0</v>
      </c>
      <c r="W408" s="366"/>
      <c r="X408" s="353">
        <f>SUM(P408+S408+M408+J408+G408+V408+W408)</f>
        <v>0</v>
      </c>
      <c r="Y408" s="342"/>
      <c r="Z408" s="201">
        <f>INDEX(MasterOutputs!$I$3:$I$63,MATCH('5 - Project Outputs'!C408,MasterOutputs!$B$3:$B$63,0))</f>
        <v>0</v>
      </c>
    </row>
    <row r="409" spans="2:26" outlineLevel="1" x14ac:dyDescent="0.35">
      <c r="B409" s="1">
        <f t="shared" si="159"/>
        <v>0</v>
      </c>
      <c r="C409" s="67" t="s">
        <v>18</v>
      </c>
      <c r="D409" s="424" t="str">
        <f>INDEX(MasterOutputs!$C$3:$C$63,MATCH(C409,MasterOutputs!$B$3:$B$63,0))</f>
        <v>N/A</v>
      </c>
      <c r="E409" s="282"/>
      <c r="F409" s="282"/>
      <c r="G409" s="69">
        <f>SUM(E409:F409)</f>
        <v>0</v>
      </c>
      <c r="H409" s="282"/>
      <c r="I409" s="282"/>
      <c r="J409" s="69">
        <f>SUM(H409:I409)</f>
        <v>0</v>
      </c>
      <c r="K409" s="282"/>
      <c r="L409" s="282"/>
      <c r="M409" s="69">
        <f>SUM(K409:L409)</f>
        <v>0</v>
      </c>
      <c r="N409" s="282"/>
      <c r="O409" s="282"/>
      <c r="P409" s="69">
        <f>SUM(N409:O409)</f>
        <v>0</v>
      </c>
      <c r="Q409" s="282"/>
      <c r="R409" s="282"/>
      <c r="S409" s="69">
        <f>SUM(Q409:R409)</f>
        <v>0</v>
      </c>
      <c r="T409" s="282"/>
      <c r="U409" s="282"/>
      <c r="V409" s="69">
        <f>SUM(T409:U409)</f>
        <v>0</v>
      </c>
      <c r="W409" s="350"/>
      <c r="X409" s="352">
        <f>SUM(P409+S409+M409+J409+G409+V409+W409)</f>
        <v>0</v>
      </c>
      <c r="Y409" s="337"/>
      <c r="Z409" s="201">
        <f>INDEX(MasterOutputs!$I$3:$I$63,MATCH('5 - Project Outputs'!C409,MasterOutputs!$B$3:$B$63,0))</f>
        <v>0</v>
      </c>
    </row>
    <row r="410" spans="2:26" outlineLevel="1" x14ac:dyDescent="0.35">
      <c r="B410" s="1">
        <f t="shared" si="159"/>
        <v>0</v>
      </c>
      <c r="C410" s="67" t="s">
        <v>18</v>
      </c>
      <c r="D410" s="424" t="str">
        <f>INDEX(MasterOutputs!$C$3:$C$63,MATCH(C410,MasterOutputs!$B$3:$B$63,0))</f>
        <v>N/A</v>
      </c>
      <c r="E410" s="282"/>
      <c r="F410" s="282"/>
      <c r="G410" s="69">
        <f t="shared" ref="G410:G422" si="160">SUM(E410:F410)</f>
        <v>0</v>
      </c>
      <c r="H410" s="282"/>
      <c r="I410" s="282"/>
      <c r="J410" s="69">
        <f t="shared" ref="J410:J422" si="161">SUM(H410:I410)</f>
        <v>0</v>
      </c>
      <c r="K410" s="282"/>
      <c r="L410" s="282"/>
      <c r="M410" s="69">
        <f t="shared" ref="M410:M422" si="162">SUM(K410:L410)</f>
        <v>0</v>
      </c>
      <c r="N410" s="282"/>
      <c r="O410" s="282"/>
      <c r="P410" s="69">
        <f t="shared" ref="P410:P422" si="163">SUM(N410:O410)</f>
        <v>0</v>
      </c>
      <c r="Q410" s="282"/>
      <c r="R410" s="282"/>
      <c r="S410" s="69">
        <f t="shared" ref="S410:S422" si="164">SUM(Q410:R410)</f>
        <v>0</v>
      </c>
      <c r="T410" s="282"/>
      <c r="U410" s="282"/>
      <c r="V410" s="69">
        <f t="shared" ref="V410:V422" si="165">SUM(T410:U410)</f>
        <v>0</v>
      </c>
      <c r="W410" s="350"/>
      <c r="X410" s="352">
        <f t="shared" ref="X410:X422" si="166">SUM(P410+S410+M410+J410+G410+V410+W410)</f>
        <v>0</v>
      </c>
      <c r="Y410" s="337"/>
      <c r="Z410" s="201">
        <f>INDEX(MasterOutputs!$I$3:$I$63,MATCH('5 - Project Outputs'!C410,MasterOutputs!$B$3:$B$63,0))</f>
        <v>0</v>
      </c>
    </row>
    <row r="411" spans="2:26" outlineLevel="1" x14ac:dyDescent="0.35">
      <c r="B411" s="1">
        <f t="shared" si="159"/>
        <v>0</v>
      </c>
      <c r="C411" s="67" t="s">
        <v>18</v>
      </c>
      <c r="D411" s="424" t="str">
        <f>INDEX(MasterOutputs!$C$3:$C$63,MATCH(C411,MasterOutputs!$B$3:$B$63,0))</f>
        <v>N/A</v>
      </c>
      <c r="E411" s="282"/>
      <c r="F411" s="282"/>
      <c r="G411" s="69">
        <f t="shared" si="160"/>
        <v>0</v>
      </c>
      <c r="H411" s="282"/>
      <c r="I411" s="282"/>
      <c r="J411" s="69">
        <f t="shared" si="161"/>
        <v>0</v>
      </c>
      <c r="K411" s="282"/>
      <c r="L411" s="282"/>
      <c r="M411" s="69">
        <f t="shared" si="162"/>
        <v>0</v>
      </c>
      <c r="N411" s="282"/>
      <c r="O411" s="282"/>
      <c r="P411" s="69">
        <f t="shared" si="163"/>
        <v>0</v>
      </c>
      <c r="Q411" s="282"/>
      <c r="R411" s="282"/>
      <c r="S411" s="69">
        <f t="shared" si="164"/>
        <v>0</v>
      </c>
      <c r="T411" s="282"/>
      <c r="U411" s="282"/>
      <c r="V411" s="69">
        <f t="shared" si="165"/>
        <v>0</v>
      </c>
      <c r="W411" s="350"/>
      <c r="X411" s="352">
        <f t="shared" si="166"/>
        <v>0</v>
      </c>
      <c r="Y411" s="337"/>
      <c r="Z411" s="201">
        <f>INDEX(MasterOutputs!$I$3:$I$63,MATCH('5 - Project Outputs'!C411,MasterOutputs!$B$3:$B$63,0))</f>
        <v>0</v>
      </c>
    </row>
    <row r="412" spans="2:26" outlineLevel="1" x14ac:dyDescent="0.35">
      <c r="B412" s="1">
        <f t="shared" si="159"/>
        <v>0</v>
      </c>
      <c r="C412" s="67" t="s">
        <v>18</v>
      </c>
      <c r="D412" s="424" t="str">
        <f>INDEX(MasterOutputs!$C$3:$C$63,MATCH(C412,MasterOutputs!$B$3:$B$63,0))</f>
        <v>N/A</v>
      </c>
      <c r="E412" s="282"/>
      <c r="F412" s="282"/>
      <c r="G412" s="69">
        <f t="shared" si="160"/>
        <v>0</v>
      </c>
      <c r="H412" s="282"/>
      <c r="I412" s="282"/>
      <c r="J412" s="69">
        <f t="shared" si="161"/>
        <v>0</v>
      </c>
      <c r="K412" s="282"/>
      <c r="L412" s="282"/>
      <c r="M412" s="69">
        <f t="shared" si="162"/>
        <v>0</v>
      </c>
      <c r="N412" s="282"/>
      <c r="O412" s="282"/>
      <c r="P412" s="69">
        <f t="shared" si="163"/>
        <v>0</v>
      </c>
      <c r="Q412" s="282"/>
      <c r="R412" s="282"/>
      <c r="S412" s="69">
        <f t="shared" si="164"/>
        <v>0</v>
      </c>
      <c r="T412" s="282"/>
      <c r="U412" s="282"/>
      <c r="V412" s="69">
        <f t="shared" si="165"/>
        <v>0</v>
      </c>
      <c r="W412" s="350"/>
      <c r="X412" s="352">
        <f t="shared" si="166"/>
        <v>0</v>
      </c>
      <c r="Y412" s="337"/>
      <c r="Z412" s="201">
        <f>INDEX(MasterOutputs!$I$3:$I$63,MATCH('5 - Project Outputs'!C412,MasterOutputs!$B$3:$B$63,0))</f>
        <v>0</v>
      </c>
    </row>
    <row r="413" spans="2:26" outlineLevel="1" x14ac:dyDescent="0.35">
      <c r="B413" s="1">
        <f t="shared" si="159"/>
        <v>0</v>
      </c>
      <c r="C413" s="67" t="s">
        <v>18</v>
      </c>
      <c r="D413" s="424" t="str">
        <f>INDEX(MasterOutputs!$C$3:$C$63,MATCH(C413,MasterOutputs!$B$3:$B$63,0))</f>
        <v>N/A</v>
      </c>
      <c r="E413" s="282"/>
      <c r="F413" s="282"/>
      <c r="G413" s="69">
        <f t="shared" si="160"/>
        <v>0</v>
      </c>
      <c r="H413" s="282"/>
      <c r="I413" s="282"/>
      <c r="J413" s="69">
        <f t="shared" si="161"/>
        <v>0</v>
      </c>
      <c r="K413" s="282"/>
      <c r="L413" s="282"/>
      <c r="M413" s="69">
        <f t="shared" si="162"/>
        <v>0</v>
      </c>
      <c r="N413" s="282"/>
      <c r="O413" s="282"/>
      <c r="P413" s="69">
        <f t="shared" si="163"/>
        <v>0</v>
      </c>
      <c r="Q413" s="282"/>
      <c r="R413" s="282"/>
      <c r="S413" s="69">
        <f t="shared" si="164"/>
        <v>0</v>
      </c>
      <c r="T413" s="282"/>
      <c r="U413" s="282"/>
      <c r="V413" s="69">
        <f t="shared" si="165"/>
        <v>0</v>
      </c>
      <c r="W413" s="350"/>
      <c r="X413" s="352">
        <f t="shared" si="166"/>
        <v>0</v>
      </c>
      <c r="Y413" s="337"/>
      <c r="Z413" s="201">
        <f>INDEX(MasterOutputs!$I$3:$I$63,MATCH('5 - Project Outputs'!C413,MasterOutputs!$B$3:$B$63,0))</f>
        <v>0</v>
      </c>
    </row>
    <row r="414" spans="2:26" outlineLevel="1" x14ac:dyDescent="0.35">
      <c r="B414" s="1">
        <f t="shared" si="159"/>
        <v>0</v>
      </c>
      <c r="C414" s="67" t="s">
        <v>18</v>
      </c>
      <c r="D414" s="424" t="str">
        <f>INDEX(MasterOutputs!$C$3:$C$63,MATCH(C414,MasterOutputs!$B$3:$B$63,0))</f>
        <v>N/A</v>
      </c>
      <c r="E414" s="282"/>
      <c r="F414" s="282"/>
      <c r="G414" s="69">
        <f t="shared" si="160"/>
        <v>0</v>
      </c>
      <c r="H414" s="282"/>
      <c r="I414" s="282"/>
      <c r="J414" s="69">
        <f t="shared" si="161"/>
        <v>0</v>
      </c>
      <c r="K414" s="282"/>
      <c r="L414" s="282"/>
      <c r="M414" s="69">
        <f t="shared" si="162"/>
        <v>0</v>
      </c>
      <c r="N414" s="282"/>
      <c r="O414" s="282"/>
      <c r="P414" s="69">
        <f t="shared" si="163"/>
        <v>0</v>
      </c>
      <c r="Q414" s="282"/>
      <c r="R414" s="282"/>
      <c r="S414" s="69">
        <f t="shared" si="164"/>
        <v>0</v>
      </c>
      <c r="T414" s="282"/>
      <c r="U414" s="282"/>
      <c r="V414" s="69">
        <f t="shared" si="165"/>
        <v>0</v>
      </c>
      <c r="W414" s="350"/>
      <c r="X414" s="352">
        <f t="shared" si="166"/>
        <v>0</v>
      </c>
      <c r="Y414" s="337"/>
      <c r="Z414" s="201">
        <f>INDEX(MasterOutputs!$I$3:$I$63,MATCH('5 - Project Outputs'!C414,MasterOutputs!$B$3:$B$63,0))</f>
        <v>0</v>
      </c>
    </row>
    <row r="415" spans="2:26" outlineLevel="1" x14ac:dyDescent="0.35">
      <c r="B415" s="1">
        <f t="shared" si="159"/>
        <v>0</v>
      </c>
      <c r="C415" s="67" t="s">
        <v>18</v>
      </c>
      <c r="D415" s="424" t="str">
        <f>INDEX(MasterOutputs!$C$3:$C$63,MATCH(C415,MasterOutputs!$B$3:$B$63,0))</f>
        <v>N/A</v>
      </c>
      <c r="E415" s="282"/>
      <c r="F415" s="282"/>
      <c r="G415" s="69">
        <f t="shared" si="160"/>
        <v>0</v>
      </c>
      <c r="H415" s="282"/>
      <c r="I415" s="282"/>
      <c r="J415" s="69">
        <f t="shared" si="161"/>
        <v>0</v>
      </c>
      <c r="K415" s="282"/>
      <c r="L415" s="282"/>
      <c r="M415" s="69">
        <f t="shared" si="162"/>
        <v>0</v>
      </c>
      <c r="N415" s="282"/>
      <c r="O415" s="282"/>
      <c r="P415" s="69">
        <f t="shared" si="163"/>
        <v>0</v>
      </c>
      <c r="Q415" s="282"/>
      <c r="R415" s="282"/>
      <c r="S415" s="69">
        <f t="shared" si="164"/>
        <v>0</v>
      </c>
      <c r="T415" s="282"/>
      <c r="U415" s="282"/>
      <c r="V415" s="69">
        <f t="shared" si="165"/>
        <v>0</v>
      </c>
      <c r="W415" s="350"/>
      <c r="X415" s="352">
        <f t="shared" si="166"/>
        <v>0</v>
      </c>
      <c r="Y415" s="337"/>
      <c r="Z415" s="201">
        <f>INDEX(MasterOutputs!$I$3:$I$63,MATCH('5 - Project Outputs'!C415,MasterOutputs!$B$3:$B$63,0))</f>
        <v>0</v>
      </c>
    </row>
    <row r="416" spans="2:26" outlineLevel="1" x14ac:dyDescent="0.35">
      <c r="B416" s="1">
        <f t="shared" si="159"/>
        <v>0</v>
      </c>
      <c r="C416" s="67" t="s">
        <v>18</v>
      </c>
      <c r="D416" s="424" t="str">
        <f>INDEX(MasterOutputs!$C$3:$C$63,MATCH(C416,MasterOutputs!$B$3:$B$63,0))</f>
        <v>N/A</v>
      </c>
      <c r="E416" s="282"/>
      <c r="F416" s="282"/>
      <c r="G416" s="69">
        <f t="shared" si="160"/>
        <v>0</v>
      </c>
      <c r="H416" s="282"/>
      <c r="I416" s="282"/>
      <c r="J416" s="69">
        <f t="shared" si="161"/>
        <v>0</v>
      </c>
      <c r="K416" s="282"/>
      <c r="L416" s="282"/>
      <c r="M416" s="69">
        <f t="shared" si="162"/>
        <v>0</v>
      </c>
      <c r="N416" s="282"/>
      <c r="O416" s="282"/>
      <c r="P416" s="69">
        <f t="shared" si="163"/>
        <v>0</v>
      </c>
      <c r="Q416" s="282"/>
      <c r="R416" s="282"/>
      <c r="S416" s="69">
        <f t="shared" si="164"/>
        <v>0</v>
      </c>
      <c r="T416" s="282"/>
      <c r="U416" s="282"/>
      <c r="V416" s="69">
        <f t="shared" si="165"/>
        <v>0</v>
      </c>
      <c r="W416" s="350"/>
      <c r="X416" s="352">
        <f t="shared" si="166"/>
        <v>0</v>
      </c>
      <c r="Y416" s="337"/>
      <c r="Z416" s="201">
        <f>INDEX(MasterOutputs!$I$3:$I$63,MATCH('5 - Project Outputs'!C416,MasterOutputs!$B$3:$B$63,0))</f>
        <v>0</v>
      </c>
    </row>
    <row r="417" spans="2:26" outlineLevel="1" x14ac:dyDescent="0.35">
      <c r="B417" s="1">
        <f t="shared" si="159"/>
        <v>0</v>
      </c>
      <c r="C417" s="67" t="s">
        <v>18</v>
      </c>
      <c r="D417" s="424" t="str">
        <f>INDEX(MasterOutputs!$C$3:$C$63,MATCH(C417,MasterOutputs!$B$3:$B$63,0))</f>
        <v>N/A</v>
      </c>
      <c r="E417" s="282"/>
      <c r="F417" s="282"/>
      <c r="G417" s="69">
        <f t="shared" si="160"/>
        <v>0</v>
      </c>
      <c r="H417" s="282"/>
      <c r="I417" s="282"/>
      <c r="J417" s="69">
        <f t="shared" si="161"/>
        <v>0</v>
      </c>
      <c r="K417" s="282"/>
      <c r="L417" s="282"/>
      <c r="M417" s="69">
        <f t="shared" si="162"/>
        <v>0</v>
      </c>
      <c r="N417" s="282"/>
      <c r="O417" s="282"/>
      <c r="P417" s="69">
        <f t="shared" si="163"/>
        <v>0</v>
      </c>
      <c r="Q417" s="282"/>
      <c r="R417" s="282"/>
      <c r="S417" s="69">
        <f t="shared" si="164"/>
        <v>0</v>
      </c>
      <c r="T417" s="282"/>
      <c r="U417" s="282"/>
      <c r="V417" s="69">
        <f t="shared" si="165"/>
        <v>0</v>
      </c>
      <c r="W417" s="350"/>
      <c r="X417" s="352">
        <f t="shared" si="166"/>
        <v>0</v>
      </c>
      <c r="Y417" s="337"/>
      <c r="Z417" s="201">
        <f>INDEX(MasterOutputs!$I$3:$I$63,MATCH('5 - Project Outputs'!C417,MasterOutputs!$B$3:$B$63,0))</f>
        <v>0</v>
      </c>
    </row>
    <row r="418" spans="2:26" outlineLevel="1" x14ac:dyDescent="0.35">
      <c r="B418" s="1">
        <f t="shared" si="159"/>
        <v>0</v>
      </c>
      <c r="C418" s="67" t="s">
        <v>18</v>
      </c>
      <c r="D418" s="424" t="str">
        <f>INDEX(MasterOutputs!$C$3:$C$63,MATCH(C418,MasterOutputs!$B$3:$B$63,0))</f>
        <v>N/A</v>
      </c>
      <c r="E418" s="282"/>
      <c r="F418" s="282"/>
      <c r="G418" s="69">
        <f t="shared" si="160"/>
        <v>0</v>
      </c>
      <c r="H418" s="282"/>
      <c r="I418" s="282"/>
      <c r="J418" s="69">
        <f t="shared" si="161"/>
        <v>0</v>
      </c>
      <c r="K418" s="282"/>
      <c r="L418" s="282"/>
      <c r="M418" s="69">
        <f t="shared" si="162"/>
        <v>0</v>
      </c>
      <c r="N418" s="282"/>
      <c r="O418" s="282"/>
      <c r="P418" s="69">
        <f t="shared" si="163"/>
        <v>0</v>
      </c>
      <c r="Q418" s="282"/>
      <c r="R418" s="282"/>
      <c r="S418" s="69">
        <f t="shared" si="164"/>
        <v>0</v>
      </c>
      <c r="T418" s="282"/>
      <c r="U418" s="282"/>
      <c r="V418" s="69">
        <f t="shared" si="165"/>
        <v>0</v>
      </c>
      <c r="W418" s="350"/>
      <c r="X418" s="352">
        <f t="shared" si="166"/>
        <v>0</v>
      </c>
      <c r="Y418" s="337"/>
      <c r="Z418" s="201">
        <f>INDEX(MasterOutputs!$I$3:$I$63,MATCH('5 - Project Outputs'!C418,MasterOutputs!$B$3:$B$63,0))</f>
        <v>0</v>
      </c>
    </row>
    <row r="419" spans="2:26" outlineLevel="1" x14ac:dyDescent="0.35">
      <c r="B419" s="1">
        <f t="shared" si="159"/>
        <v>0</v>
      </c>
      <c r="C419" s="67" t="s">
        <v>18</v>
      </c>
      <c r="D419" s="424" t="str">
        <f>INDEX(MasterOutputs!$C$3:$C$63,MATCH(C419,MasterOutputs!$B$3:$B$63,0))</f>
        <v>N/A</v>
      </c>
      <c r="E419" s="282"/>
      <c r="F419" s="282"/>
      <c r="G419" s="69">
        <f t="shared" si="160"/>
        <v>0</v>
      </c>
      <c r="H419" s="282"/>
      <c r="I419" s="282"/>
      <c r="J419" s="69">
        <f t="shared" si="161"/>
        <v>0</v>
      </c>
      <c r="K419" s="282"/>
      <c r="L419" s="282"/>
      <c r="M419" s="69">
        <f t="shared" si="162"/>
        <v>0</v>
      </c>
      <c r="N419" s="282"/>
      <c r="O419" s="282"/>
      <c r="P419" s="69">
        <f t="shared" si="163"/>
        <v>0</v>
      </c>
      <c r="Q419" s="282"/>
      <c r="R419" s="282"/>
      <c r="S419" s="69">
        <f t="shared" si="164"/>
        <v>0</v>
      </c>
      <c r="T419" s="282"/>
      <c r="U419" s="282"/>
      <c r="V419" s="69">
        <f t="shared" si="165"/>
        <v>0</v>
      </c>
      <c r="W419" s="350"/>
      <c r="X419" s="352">
        <f t="shared" si="166"/>
        <v>0</v>
      </c>
      <c r="Y419" s="337"/>
      <c r="Z419" s="201">
        <f>INDEX(MasterOutputs!$I$3:$I$63,MATCH('5 - Project Outputs'!C419,MasterOutputs!$B$3:$B$63,0))</f>
        <v>0</v>
      </c>
    </row>
    <row r="420" spans="2:26" outlineLevel="1" x14ac:dyDescent="0.35">
      <c r="B420" s="1">
        <f t="shared" si="159"/>
        <v>0</v>
      </c>
      <c r="C420" s="67" t="s">
        <v>18</v>
      </c>
      <c r="D420" s="424" t="str">
        <f>INDEX(MasterOutputs!$C$3:$C$63,MATCH(C420,MasterOutputs!$B$3:$B$63,0))</f>
        <v>N/A</v>
      </c>
      <c r="E420" s="282"/>
      <c r="F420" s="282"/>
      <c r="G420" s="69">
        <f t="shared" si="160"/>
        <v>0</v>
      </c>
      <c r="H420" s="282"/>
      <c r="I420" s="282"/>
      <c r="J420" s="69">
        <f t="shared" si="161"/>
        <v>0</v>
      </c>
      <c r="K420" s="282"/>
      <c r="L420" s="282"/>
      <c r="M420" s="69">
        <f t="shared" si="162"/>
        <v>0</v>
      </c>
      <c r="N420" s="282"/>
      <c r="O420" s="282"/>
      <c r="P420" s="69">
        <f t="shared" si="163"/>
        <v>0</v>
      </c>
      <c r="Q420" s="282"/>
      <c r="R420" s="282"/>
      <c r="S420" s="69">
        <f t="shared" si="164"/>
        <v>0</v>
      </c>
      <c r="T420" s="282"/>
      <c r="U420" s="282"/>
      <c r="V420" s="69">
        <f t="shared" si="165"/>
        <v>0</v>
      </c>
      <c r="W420" s="350"/>
      <c r="X420" s="352">
        <f t="shared" si="166"/>
        <v>0</v>
      </c>
      <c r="Y420" s="337"/>
      <c r="Z420" s="201">
        <f>INDEX(MasterOutputs!$I$3:$I$63,MATCH('5 - Project Outputs'!C420,MasterOutputs!$B$3:$B$63,0))</f>
        <v>0</v>
      </c>
    </row>
    <row r="421" spans="2:26" outlineLevel="1" x14ac:dyDescent="0.35">
      <c r="B421" s="1">
        <f t="shared" si="159"/>
        <v>0</v>
      </c>
      <c r="C421" s="67" t="s">
        <v>18</v>
      </c>
      <c r="D421" s="424" t="str">
        <f>INDEX(MasterOutputs!$C$3:$C$63,MATCH(C421,MasterOutputs!$B$3:$B$63,0))</f>
        <v>N/A</v>
      </c>
      <c r="E421" s="282"/>
      <c r="F421" s="282"/>
      <c r="G421" s="69">
        <f t="shared" si="160"/>
        <v>0</v>
      </c>
      <c r="H421" s="282"/>
      <c r="I421" s="282"/>
      <c r="J421" s="69">
        <f t="shared" si="161"/>
        <v>0</v>
      </c>
      <c r="K421" s="282"/>
      <c r="L421" s="282"/>
      <c r="M421" s="69">
        <f t="shared" si="162"/>
        <v>0</v>
      </c>
      <c r="N421" s="282"/>
      <c r="O421" s="282"/>
      <c r="P421" s="69">
        <f t="shared" si="163"/>
        <v>0</v>
      </c>
      <c r="Q421" s="282"/>
      <c r="R421" s="282"/>
      <c r="S421" s="69">
        <f t="shared" si="164"/>
        <v>0</v>
      </c>
      <c r="T421" s="282"/>
      <c r="U421" s="282"/>
      <c r="V421" s="69">
        <f t="shared" si="165"/>
        <v>0</v>
      </c>
      <c r="W421" s="350"/>
      <c r="X421" s="352">
        <f t="shared" si="166"/>
        <v>0</v>
      </c>
      <c r="Y421" s="337"/>
      <c r="Z421" s="201">
        <f>INDEX(MasterOutputs!$I$3:$I$63,MATCH('5 - Project Outputs'!C421,MasterOutputs!$B$3:$B$63,0))</f>
        <v>0</v>
      </c>
    </row>
    <row r="422" spans="2:26" ht="15.65" customHeight="1" outlineLevel="1" thickBot="1" x14ac:dyDescent="0.4">
      <c r="B422" s="1">
        <f t="shared" si="159"/>
        <v>0</v>
      </c>
      <c r="C422" s="107" t="s">
        <v>18</v>
      </c>
      <c r="D422" s="425" t="str">
        <f>INDEX(MasterOutputs!$C$3:$C$63,MATCH(C422,MasterOutputs!$B$3:$B$63,0))</f>
        <v>N/A</v>
      </c>
      <c r="E422" s="367"/>
      <c r="F422" s="367"/>
      <c r="G422" s="143">
        <f t="shared" si="160"/>
        <v>0</v>
      </c>
      <c r="H422" s="367"/>
      <c r="I422" s="367"/>
      <c r="J422" s="143">
        <f t="shared" si="161"/>
        <v>0</v>
      </c>
      <c r="K422" s="367"/>
      <c r="L422" s="367"/>
      <c r="M422" s="143">
        <f t="shared" si="162"/>
        <v>0</v>
      </c>
      <c r="N422" s="367"/>
      <c r="O422" s="367"/>
      <c r="P422" s="143">
        <f t="shared" si="163"/>
        <v>0</v>
      </c>
      <c r="Q422" s="367"/>
      <c r="R422" s="367"/>
      <c r="S422" s="143">
        <f t="shared" si="164"/>
        <v>0</v>
      </c>
      <c r="T422" s="367"/>
      <c r="U422" s="367"/>
      <c r="V422" s="143">
        <f t="shared" si="165"/>
        <v>0</v>
      </c>
      <c r="W422" s="368"/>
      <c r="X422" s="369">
        <f t="shared" si="166"/>
        <v>0</v>
      </c>
      <c r="Y422" s="370"/>
      <c r="Z422" s="201">
        <f>INDEX(MasterOutputs!$I$3:$I$63,MATCH('5 - Project Outputs'!C422,MasterOutputs!$B$3:$B$63,0))</f>
        <v>0</v>
      </c>
    </row>
    <row r="423" spans="2:26" ht="16.5" customHeight="1" outlineLevel="1" thickBot="1" x14ac:dyDescent="0.4">
      <c r="C423" s="504" t="s">
        <v>233</v>
      </c>
      <c r="D423" s="505"/>
      <c r="E423" s="505"/>
      <c r="F423" s="505"/>
      <c r="G423" s="505"/>
      <c r="H423" s="505"/>
      <c r="I423" s="505"/>
      <c r="J423" s="505"/>
      <c r="K423" s="505"/>
      <c r="L423" s="505"/>
      <c r="M423" s="505"/>
      <c r="N423" s="505"/>
      <c r="O423" s="505"/>
      <c r="P423" s="505"/>
      <c r="Q423" s="505"/>
      <c r="R423" s="505"/>
      <c r="S423" s="505"/>
      <c r="T423" s="505"/>
      <c r="U423" s="505"/>
      <c r="V423" s="505"/>
      <c r="W423" s="505"/>
      <c r="X423" s="505"/>
      <c r="Y423" s="506"/>
    </row>
    <row r="424" spans="2:26" outlineLevel="1" x14ac:dyDescent="0.35">
      <c r="B424" s="1">
        <f t="shared" ref="B424:B433" si="167">IF(AND($D$14="You do not need to provide output data for this reporting period",X424=0),0,IF(C424="",IF((X424=0),0,1),COUNTBLANK(E424:W424)))</f>
        <v>0</v>
      </c>
      <c r="C424" s="371"/>
      <c r="D424" s="364"/>
      <c r="E424" s="365"/>
      <c r="F424" s="365"/>
      <c r="G424" s="359">
        <f t="shared" ref="G424:G429" si="168">SUM(E424:F424)</f>
        <v>0</v>
      </c>
      <c r="H424" s="365"/>
      <c r="I424" s="365"/>
      <c r="J424" s="359">
        <f t="shared" ref="J424:J429" si="169">SUM(H424:I424)</f>
        <v>0</v>
      </c>
      <c r="K424" s="365"/>
      <c r="L424" s="365"/>
      <c r="M424" s="359">
        <f t="shared" ref="M424:M429" si="170">SUM(K424:L424)</f>
        <v>0</v>
      </c>
      <c r="N424" s="365"/>
      <c r="O424" s="365"/>
      <c r="P424" s="359">
        <f t="shared" ref="P424:P429" si="171">SUM(N424:O424)</f>
        <v>0</v>
      </c>
      <c r="Q424" s="365"/>
      <c r="R424" s="365"/>
      <c r="S424" s="359">
        <f t="shared" ref="S424:S429" si="172">SUM(Q424:R424)</f>
        <v>0</v>
      </c>
      <c r="T424" s="365"/>
      <c r="U424" s="365"/>
      <c r="V424" s="359">
        <f t="shared" ref="V424:V429" si="173">SUM(T424:U424)</f>
        <v>0</v>
      </c>
      <c r="W424" s="366"/>
      <c r="X424" s="353">
        <f>SUM(P424+S424+M424+J424+G424+V424+W424)</f>
        <v>0</v>
      </c>
      <c r="Y424" s="360" t="s">
        <v>228</v>
      </c>
    </row>
    <row r="425" spans="2:26" outlineLevel="1" x14ac:dyDescent="0.35">
      <c r="B425" s="1">
        <f t="shared" si="167"/>
        <v>0</v>
      </c>
      <c r="C425" s="73"/>
      <c r="D425" s="286"/>
      <c r="E425" s="282"/>
      <c r="F425" s="282"/>
      <c r="G425" s="69">
        <f t="shared" si="168"/>
        <v>0</v>
      </c>
      <c r="H425" s="282"/>
      <c r="I425" s="282"/>
      <c r="J425" s="69">
        <f t="shared" si="169"/>
        <v>0</v>
      </c>
      <c r="K425" s="282"/>
      <c r="L425" s="282"/>
      <c r="M425" s="69">
        <f t="shared" si="170"/>
        <v>0</v>
      </c>
      <c r="N425" s="282"/>
      <c r="O425" s="282"/>
      <c r="P425" s="69">
        <f t="shared" si="171"/>
        <v>0</v>
      </c>
      <c r="Q425" s="282"/>
      <c r="R425" s="282"/>
      <c r="S425" s="69">
        <f t="shared" si="172"/>
        <v>0</v>
      </c>
      <c r="T425" s="282"/>
      <c r="U425" s="282"/>
      <c r="V425" s="69">
        <f t="shared" si="173"/>
        <v>0</v>
      </c>
      <c r="W425" s="350"/>
      <c r="X425" s="352">
        <f>SUM(P425+S425+M425+J425+G425+V425+W425)</f>
        <v>0</v>
      </c>
      <c r="Y425" s="355" t="s">
        <v>228</v>
      </c>
    </row>
    <row r="426" spans="2:26" outlineLevel="1" x14ac:dyDescent="0.35">
      <c r="B426" s="1">
        <f t="shared" si="167"/>
        <v>0</v>
      </c>
      <c r="C426" s="73"/>
      <c r="D426" s="286"/>
      <c r="E426" s="282"/>
      <c r="F426" s="282"/>
      <c r="G426" s="69">
        <f t="shared" si="168"/>
        <v>0</v>
      </c>
      <c r="H426" s="282"/>
      <c r="I426" s="282"/>
      <c r="J426" s="69">
        <f t="shared" si="169"/>
        <v>0</v>
      </c>
      <c r="K426" s="282"/>
      <c r="L426" s="282"/>
      <c r="M426" s="69">
        <f t="shared" si="170"/>
        <v>0</v>
      </c>
      <c r="N426" s="282"/>
      <c r="O426" s="282"/>
      <c r="P426" s="69">
        <f t="shared" si="171"/>
        <v>0</v>
      </c>
      <c r="Q426" s="282"/>
      <c r="R426" s="282"/>
      <c r="S426" s="69">
        <f t="shared" si="172"/>
        <v>0</v>
      </c>
      <c r="T426" s="282"/>
      <c r="U426" s="282"/>
      <c r="V426" s="69">
        <f t="shared" si="173"/>
        <v>0</v>
      </c>
      <c r="W426" s="350"/>
      <c r="X426" s="352">
        <f t="shared" ref="X426:X433" si="174">SUM(P426+S426+M426+J426+G426+V426+W426)</f>
        <v>0</v>
      </c>
      <c r="Y426" s="355" t="s">
        <v>228</v>
      </c>
    </row>
    <row r="427" spans="2:26" outlineLevel="1" x14ac:dyDescent="0.35">
      <c r="B427" s="1">
        <f t="shared" si="167"/>
        <v>0</v>
      </c>
      <c r="C427" s="73"/>
      <c r="D427" s="286"/>
      <c r="E427" s="282"/>
      <c r="F427" s="282"/>
      <c r="G427" s="69">
        <f t="shared" si="168"/>
        <v>0</v>
      </c>
      <c r="H427" s="282"/>
      <c r="I427" s="282"/>
      <c r="J427" s="69">
        <f t="shared" si="169"/>
        <v>0</v>
      </c>
      <c r="K427" s="282"/>
      <c r="L427" s="282"/>
      <c r="M427" s="69">
        <f t="shared" si="170"/>
        <v>0</v>
      </c>
      <c r="N427" s="282"/>
      <c r="O427" s="282"/>
      <c r="P427" s="69">
        <f t="shared" si="171"/>
        <v>0</v>
      </c>
      <c r="Q427" s="282"/>
      <c r="R427" s="282"/>
      <c r="S427" s="69">
        <f t="shared" si="172"/>
        <v>0</v>
      </c>
      <c r="T427" s="282"/>
      <c r="U427" s="282"/>
      <c r="V427" s="69">
        <f t="shared" si="173"/>
        <v>0</v>
      </c>
      <c r="W427" s="350"/>
      <c r="X427" s="352">
        <f t="shared" si="174"/>
        <v>0</v>
      </c>
      <c r="Y427" s="355" t="s">
        <v>228</v>
      </c>
    </row>
    <row r="428" spans="2:26" outlineLevel="1" x14ac:dyDescent="0.35">
      <c r="B428" s="1">
        <f t="shared" si="167"/>
        <v>0</v>
      </c>
      <c r="C428" s="73"/>
      <c r="D428" s="286"/>
      <c r="E428" s="282"/>
      <c r="F428" s="282"/>
      <c r="G428" s="69">
        <f t="shared" si="168"/>
        <v>0</v>
      </c>
      <c r="H428" s="282"/>
      <c r="I428" s="282"/>
      <c r="J428" s="69">
        <f t="shared" si="169"/>
        <v>0</v>
      </c>
      <c r="K428" s="282"/>
      <c r="L428" s="282"/>
      <c r="M428" s="69">
        <f t="shared" si="170"/>
        <v>0</v>
      </c>
      <c r="N428" s="282"/>
      <c r="O428" s="282"/>
      <c r="P428" s="69">
        <f t="shared" si="171"/>
        <v>0</v>
      </c>
      <c r="Q428" s="282"/>
      <c r="R428" s="282"/>
      <c r="S428" s="69">
        <f t="shared" si="172"/>
        <v>0</v>
      </c>
      <c r="T428" s="282"/>
      <c r="U428" s="282"/>
      <c r="V428" s="69">
        <f t="shared" si="173"/>
        <v>0</v>
      </c>
      <c r="W428" s="350"/>
      <c r="X428" s="352">
        <f t="shared" si="174"/>
        <v>0</v>
      </c>
      <c r="Y428" s="355" t="s">
        <v>228</v>
      </c>
    </row>
    <row r="429" spans="2:26" outlineLevel="1" x14ac:dyDescent="0.35">
      <c r="B429" s="1">
        <f t="shared" si="167"/>
        <v>0</v>
      </c>
      <c r="C429" s="73"/>
      <c r="D429" s="286"/>
      <c r="E429" s="282"/>
      <c r="F429" s="282"/>
      <c r="G429" s="69">
        <f t="shared" si="168"/>
        <v>0</v>
      </c>
      <c r="H429" s="282"/>
      <c r="I429" s="282"/>
      <c r="J429" s="69">
        <f t="shared" si="169"/>
        <v>0</v>
      </c>
      <c r="K429" s="282"/>
      <c r="L429" s="282"/>
      <c r="M429" s="69">
        <f t="shared" si="170"/>
        <v>0</v>
      </c>
      <c r="N429" s="282"/>
      <c r="O429" s="282"/>
      <c r="P429" s="69">
        <f t="shared" si="171"/>
        <v>0</v>
      </c>
      <c r="Q429" s="282"/>
      <c r="R429" s="282"/>
      <c r="S429" s="69">
        <f t="shared" si="172"/>
        <v>0</v>
      </c>
      <c r="T429" s="282"/>
      <c r="U429" s="282"/>
      <c r="V429" s="69">
        <f t="shared" si="173"/>
        <v>0</v>
      </c>
      <c r="W429" s="350"/>
      <c r="X429" s="352">
        <f t="shared" si="174"/>
        <v>0</v>
      </c>
      <c r="Y429" s="355" t="s">
        <v>228</v>
      </c>
    </row>
    <row r="430" spans="2:26" outlineLevel="1" x14ac:dyDescent="0.35">
      <c r="B430" s="1">
        <f t="shared" si="167"/>
        <v>0</v>
      </c>
      <c r="C430" s="73"/>
      <c r="D430" s="286"/>
      <c r="E430" s="282"/>
      <c r="F430" s="282"/>
      <c r="G430" s="69">
        <f>SUM(E430:F430)</f>
        <v>0</v>
      </c>
      <c r="H430" s="282"/>
      <c r="I430" s="282"/>
      <c r="J430" s="69">
        <f>SUM(H430:I430)</f>
        <v>0</v>
      </c>
      <c r="K430" s="282"/>
      <c r="L430" s="282"/>
      <c r="M430" s="69">
        <f>SUM(K430:L430)</f>
        <v>0</v>
      </c>
      <c r="N430" s="282"/>
      <c r="O430" s="282"/>
      <c r="P430" s="69">
        <f>SUM(N430:O430)</f>
        <v>0</v>
      </c>
      <c r="Q430" s="282"/>
      <c r="R430" s="282"/>
      <c r="S430" s="69">
        <f>SUM(Q430:R430)</f>
        <v>0</v>
      </c>
      <c r="T430" s="282"/>
      <c r="U430" s="282"/>
      <c r="V430" s="69">
        <f>SUM(T430:U430)</f>
        <v>0</v>
      </c>
      <c r="W430" s="350"/>
      <c r="X430" s="352">
        <f t="shared" si="174"/>
        <v>0</v>
      </c>
      <c r="Y430" s="355" t="s">
        <v>228</v>
      </c>
    </row>
    <row r="431" spans="2:26" outlineLevel="1" x14ac:dyDescent="0.35">
      <c r="B431" s="1">
        <f t="shared" si="167"/>
        <v>0</v>
      </c>
      <c r="C431" s="73"/>
      <c r="D431" s="286"/>
      <c r="E431" s="282"/>
      <c r="F431" s="282"/>
      <c r="G431" s="69">
        <f>SUM(E431:F431)</f>
        <v>0</v>
      </c>
      <c r="H431" s="282"/>
      <c r="I431" s="282"/>
      <c r="J431" s="69">
        <f>SUM(H431:I431)</f>
        <v>0</v>
      </c>
      <c r="K431" s="282"/>
      <c r="L431" s="282"/>
      <c r="M431" s="69">
        <f>SUM(K431:L431)</f>
        <v>0</v>
      </c>
      <c r="N431" s="282"/>
      <c r="O431" s="282"/>
      <c r="P431" s="69">
        <f>SUM(N431:O431)</f>
        <v>0</v>
      </c>
      <c r="Q431" s="282"/>
      <c r="R431" s="282"/>
      <c r="S431" s="69">
        <f>SUM(Q431:R431)</f>
        <v>0</v>
      </c>
      <c r="T431" s="282"/>
      <c r="U431" s="282"/>
      <c r="V431" s="69">
        <f>SUM(T431:U431)</f>
        <v>0</v>
      </c>
      <c r="W431" s="350"/>
      <c r="X431" s="352">
        <f t="shared" si="174"/>
        <v>0</v>
      </c>
      <c r="Y431" s="355" t="s">
        <v>228</v>
      </c>
    </row>
    <row r="432" spans="2:26" outlineLevel="1" x14ac:dyDescent="0.35">
      <c r="B432" s="1">
        <f t="shared" si="167"/>
        <v>0</v>
      </c>
      <c r="C432" s="73"/>
      <c r="D432" s="286"/>
      <c r="E432" s="282"/>
      <c r="F432" s="282"/>
      <c r="G432" s="69">
        <f>SUM(E432:F432)</f>
        <v>0</v>
      </c>
      <c r="H432" s="282"/>
      <c r="I432" s="282"/>
      <c r="J432" s="69">
        <f>SUM(H432:I432)</f>
        <v>0</v>
      </c>
      <c r="K432" s="282"/>
      <c r="L432" s="282"/>
      <c r="M432" s="69">
        <f>SUM(K432:L432)</f>
        <v>0</v>
      </c>
      <c r="N432" s="282"/>
      <c r="O432" s="282"/>
      <c r="P432" s="69">
        <f>SUM(N432:O432)</f>
        <v>0</v>
      </c>
      <c r="Q432" s="282"/>
      <c r="R432" s="282"/>
      <c r="S432" s="69">
        <f>SUM(Q432:R432)</f>
        <v>0</v>
      </c>
      <c r="T432" s="282"/>
      <c r="U432" s="282"/>
      <c r="V432" s="69">
        <f>SUM(T432:U432)</f>
        <v>0</v>
      </c>
      <c r="W432" s="350"/>
      <c r="X432" s="352">
        <f t="shared" si="174"/>
        <v>0</v>
      </c>
      <c r="Y432" s="355" t="s">
        <v>228</v>
      </c>
    </row>
    <row r="433" spans="1:26" ht="15" outlineLevel="1" thickBot="1" x14ac:dyDescent="0.4">
      <c r="B433" s="1">
        <f t="shared" si="167"/>
        <v>0</v>
      </c>
      <c r="C433" s="74"/>
      <c r="D433" s="287"/>
      <c r="E433" s="283"/>
      <c r="F433" s="283"/>
      <c r="G433" s="71">
        <f>SUM(E433:F433)</f>
        <v>0</v>
      </c>
      <c r="H433" s="283"/>
      <c r="I433" s="283"/>
      <c r="J433" s="71">
        <f>SUM(H433:I433)</f>
        <v>0</v>
      </c>
      <c r="K433" s="283"/>
      <c r="L433" s="283"/>
      <c r="M433" s="71">
        <f>SUM(K433:L433)</f>
        <v>0</v>
      </c>
      <c r="N433" s="283"/>
      <c r="O433" s="283"/>
      <c r="P433" s="71">
        <f>SUM(N433:O433)</f>
        <v>0</v>
      </c>
      <c r="Q433" s="283"/>
      <c r="R433" s="283"/>
      <c r="S433" s="71">
        <f>SUM(Q433:R433)</f>
        <v>0</v>
      </c>
      <c r="T433" s="283"/>
      <c r="U433" s="283"/>
      <c r="V433" s="71">
        <f>SUM(T433:U433)</f>
        <v>0</v>
      </c>
      <c r="W433" s="351"/>
      <c r="X433" s="354">
        <f t="shared" si="174"/>
        <v>0</v>
      </c>
      <c r="Y433" s="356" t="s">
        <v>228</v>
      </c>
    </row>
    <row r="434" spans="1:26" ht="15" thickBot="1" x14ac:dyDescent="0.4">
      <c r="C434" s="285"/>
      <c r="D434" s="284"/>
      <c r="E434" s="3"/>
      <c r="F434" s="3"/>
      <c r="G434" s="3"/>
      <c r="H434" s="3"/>
      <c r="I434" s="3"/>
      <c r="J434" s="3"/>
      <c r="K434" s="3"/>
      <c r="L434" s="3"/>
      <c r="M434" s="3"/>
      <c r="N434" s="3"/>
      <c r="O434" s="3"/>
      <c r="P434" s="3"/>
      <c r="Q434" s="3"/>
      <c r="R434" s="3"/>
      <c r="S434" s="3"/>
      <c r="T434" s="3"/>
      <c r="U434" s="3"/>
      <c r="V434" s="3"/>
      <c r="W434" s="3"/>
      <c r="X434" s="3"/>
    </row>
    <row r="435" spans="1:26" ht="104.5" thickBot="1" x14ac:dyDescent="0.4">
      <c r="A435" s="46" t="s">
        <v>187</v>
      </c>
      <c r="B435" s="60">
        <f>IF('2 - Project Admin'!E38="",0,IF(SUM(B442:B471)&gt;0,1,0))</f>
        <v>0</v>
      </c>
      <c r="C435" s="762" t="str">
        <f>IF(OR('2 - Project Admin'!E38="", '2 - Project Admin'!E38="n/a"),"Project 12: Not Applicable", CONCATENATE("Project 12: ", '2 - Project Admin'!E38))</f>
        <v>Project 12: Not Applicable</v>
      </c>
      <c r="D435" s="763"/>
      <c r="E435" s="763"/>
      <c r="F435" s="763"/>
      <c r="G435" s="763"/>
      <c r="H435" s="763"/>
      <c r="I435" s="763"/>
      <c r="J435" s="763"/>
      <c r="K435" s="763"/>
      <c r="L435" s="763"/>
      <c r="M435" s="763"/>
      <c r="N435" s="763"/>
      <c r="O435" s="763"/>
      <c r="P435" s="763"/>
      <c r="Q435" s="763"/>
      <c r="R435" s="763"/>
      <c r="S435" s="763"/>
      <c r="T435" s="763"/>
      <c r="U435" s="763"/>
      <c r="V435" s="763"/>
      <c r="W435" s="763"/>
      <c r="X435" s="763"/>
      <c r="Y435" s="764"/>
    </row>
    <row r="436" spans="1:26" ht="15" thickBot="1" x14ac:dyDescent="0.4">
      <c r="C436" s="144"/>
      <c r="D436" s="145"/>
      <c r="E436" s="146"/>
      <c r="F436" s="146"/>
      <c r="G436" s="146"/>
      <c r="H436" s="146"/>
      <c r="I436" s="146"/>
      <c r="J436" s="146"/>
      <c r="K436" s="146"/>
    </row>
    <row r="437" spans="1:26" ht="15.75" customHeight="1" outlineLevel="1" x14ac:dyDescent="0.35">
      <c r="C437" s="775" t="s">
        <v>215</v>
      </c>
      <c r="D437" s="775" t="s">
        <v>216</v>
      </c>
      <c r="E437" s="765" t="s">
        <v>217</v>
      </c>
      <c r="F437" s="766"/>
      <c r="G437" s="767"/>
      <c r="H437" s="765" t="s">
        <v>218</v>
      </c>
      <c r="I437" s="766"/>
      <c r="J437" s="767"/>
      <c r="K437" s="765" t="s">
        <v>219</v>
      </c>
      <c r="L437" s="766"/>
      <c r="M437" s="767"/>
      <c r="N437" s="765" t="s">
        <v>220</v>
      </c>
      <c r="O437" s="766"/>
      <c r="P437" s="767"/>
      <c r="Q437" s="765" t="s">
        <v>221</v>
      </c>
      <c r="R437" s="766"/>
      <c r="S437" s="767"/>
      <c r="T437" s="765" t="s">
        <v>222</v>
      </c>
      <c r="U437" s="766"/>
      <c r="V437" s="767"/>
      <c r="W437" s="621" t="s">
        <v>223</v>
      </c>
      <c r="X437" s="771" t="s">
        <v>163</v>
      </c>
      <c r="Y437" s="778" t="s">
        <v>224</v>
      </c>
    </row>
    <row r="438" spans="1:26" ht="15.75" customHeight="1" outlineLevel="1" thickBot="1" x14ac:dyDescent="0.4">
      <c r="C438" s="776"/>
      <c r="D438" s="776"/>
      <c r="E438" s="768"/>
      <c r="F438" s="769"/>
      <c r="G438" s="770"/>
      <c r="H438" s="768"/>
      <c r="I438" s="769"/>
      <c r="J438" s="770"/>
      <c r="K438" s="768"/>
      <c r="L438" s="769"/>
      <c r="M438" s="770"/>
      <c r="N438" s="768"/>
      <c r="O438" s="769"/>
      <c r="P438" s="770"/>
      <c r="Q438" s="768"/>
      <c r="R438" s="769"/>
      <c r="S438" s="770"/>
      <c r="T438" s="768"/>
      <c r="U438" s="769"/>
      <c r="V438" s="770"/>
      <c r="W438" s="622"/>
      <c r="X438" s="772"/>
      <c r="Y438" s="779"/>
    </row>
    <row r="439" spans="1:26" ht="15" customHeight="1" outlineLevel="1" thickBot="1" x14ac:dyDescent="0.4">
      <c r="C439" s="776"/>
      <c r="D439" s="776"/>
      <c r="E439" s="195" t="s">
        <v>164</v>
      </c>
      <c r="F439" s="196" t="s">
        <v>165</v>
      </c>
      <c r="G439" s="621" t="s">
        <v>207</v>
      </c>
      <c r="H439" s="195" t="s">
        <v>164</v>
      </c>
      <c r="I439" s="196" t="s">
        <v>165</v>
      </c>
      <c r="J439" s="621" t="s">
        <v>207</v>
      </c>
      <c r="K439" s="195" t="s">
        <v>164</v>
      </c>
      <c r="L439" s="196" t="s">
        <v>165</v>
      </c>
      <c r="M439" s="621" t="s">
        <v>207</v>
      </c>
      <c r="N439" s="195" t="s">
        <v>164</v>
      </c>
      <c r="O439" s="196" t="s">
        <v>165</v>
      </c>
      <c r="P439" s="773" t="s">
        <v>207</v>
      </c>
      <c r="Q439" s="195" t="s">
        <v>164</v>
      </c>
      <c r="R439" s="196" t="s">
        <v>165</v>
      </c>
      <c r="S439" s="773" t="s">
        <v>207</v>
      </c>
      <c r="T439" s="195" t="s">
        <v>164</v>
      </c>
      <c r="U439" s="196" t="s">
        <v>165</v>
      </c>
      <c r="V439" s="773" t="s">
        <v>207</v>
      </c>
      <c r="W439" s="773" t="s">
        <v>207</v>
      </c>
      <c r="X439" s="772"/>
      <c r="Y439" s="779"/>
    </row>
    <row r="440" spans="1:26" ht="15" customHeight="1" outlineLevel="1" thickBot="1" x14ac:dyDescent="0.4">
      <c r="C440" s="777"/>
      <c r="D440" s="776"/>
      <c r="E440" s="197" t="s">
        <v>167</v>
      </c>
      <c r="F440" s="197" t="s">
        <v>167</v>
      </c>
      <c r="G440" s="623"/>
      <c r="H440" s="197" t="s">
        <v>167</v>
      </c>
      <c r="I440" s="207" t="str">
        <f>IF(INDEX('Reference Data'!$G$5:$G$18,MATCH('Reference Data'!$C$4,'Reference Data'!$F$5:$F$21,0),1)&gt;=I$18,"Actual","Forecast")</f>
        <v>Actual</v>
      </c>
      <c r="J440" s="623"/>
      <c r="K440" s="207" t="str">
        <f>IF(INDEX('Reference Data'!$G$5:$G$18,MATCH('Reference Data'!$C$4,'Reference Data'!$F$5:$F$21,0),1)&gt;=K$18,"Actual","Forecast")</f>
        <v>Actual</v>
      </c>
      <c r="L440" s="207" t="str">
        <f>IF(INDEX('Reference Data'!$G$5:$G$18,MATCH('Reference Data'!$C$4,'Reference Data'!$F$5:$F$21,0),1)&gt;=L$18,"Actual","Forecast")</f>
        <v>Actual</v>
      </c>
      <c r="M440" s="623"/>
      <c r="N440" s="207" t="str">
        <f>IF(INDEX('Reference Data'!$G$5:$G$18,MATCH('Reference Data'!$C$4,'Reference Data'!$F$5:$F$21,0),1)&gt;=N$18,"Actual","Forecast")</f>
        <v>Actual</v>
      </c>
      <c r="O440" s="207" t="str">
        <f>IF(INDEX('Reference Data'!$G$5:$G$18,MATCH('Reference Data'!$C$4,'Reference Data'!$F$5:$F$21,0),1)&gt;=O$18,"Actual","Forecast")</f>
        <v>Forecast</v>
      </c>
      <c r="P440" s="774"/>
      <c r="Q440" s="207" t="str">
        <f>IF(INDEX('Reference Data'!$G$5:$G$18,MATCH('Reference Data'!$C$4,'Reference Data'!$F$5:$F$21,0),1)&gt;=Q$18,"Actual","Forecast")</f>
        <v>Forecast</v>
      </c>
      <c r="R440" s="207" t="str">
        <f>IF(INDEX('Reference Data'!$G$5:$G$18,MATCH('Reference Data'!$C$4,'Reference Data'!$F$5:$F$21,0),1)&gt;=R$18,"Actual","Forecast")</f>
        <v>Forecast</v>
      </c>
      <c r="S440" s="774"/>
      <c r="T440" s="207" t="str">
        <f>IF(INDEX('Reference Data'!$G$5:$G$18,MATCH('Reference Data'!$C$4,'Reference Data'!$F$5:$F$21,0),1)&gt;=T$18,"Actual","Forecast")</f>
        <v>Forecast</v>
      </c>
      <c r="U440" s="207" t="str">
        <f>IF(INDEX('Reference Data'!$G$5:$G$18,MATCH('Reference Data'!$C$4,'Reference Data'!$F$5:$F$21,0),1)&gt;=U$18,"Actual","Forecast")</f>
        <v>Forecast</v>
      </c>
      <c r="V440" s="774"/>
      <c r="W440" s="774"/>
      <c r="X440" s="772"/>
      <c r="Y440" s="780"/>
    </row>
    <row r="441" spans="1:26" ht="15" customHeight="1" outlineLevel="1" thickBot="1" x14ac:dyDescent="0.4">
      <c r="C441" s="111" t="s">
        <v>225</v>
      </c>
      <c r="D441" s="273"/>
      <c r="E441" s="273"/>
      <c r="F441" s="273"/>
      <c r="G441" s="273"/>
      <c r="H441" s="273"/>
      <c r="I441" s="273"/>
      <c r="J441" s="273"/>
      <c r="K441" s="273"/>
      <c r="L441" s="273"/>
      <c r="M441" s="273"/>
      <c r="N441" s="273"/>
      <c r="O441" s="273"/>
      <c r="P441" s="273"/>
      <c r="Q441" s="273"/>
      <c r="R441" s="273"/>
      <c r="S441" s="273"/>
      <c r="T441" s="273"/>
      <c r="U441" s="273"/>
      <c r="V441" s="273"/>
      <c r="W441" s="273"/>
      <c r="X441" s="273"/>
      <c r="Y441" s="507"/>
    </row>
    <row r="442" spans="1:26" outlineLevel="1" x14ac:dyDescent="0.35">
      <c r="C442" s="151" t="s">
        <v>226</v>
      </c>
      <c r="D442" s="426" t="s">
        <v>227</v>
      </c>
      <c r="E442" s="357"/>
      <c r="F442" s="358"/>
      <c r="G442" s="359">
        <f>SUM(E442:F442)</f>
        <v>0</v>
      </c>
      <c r="H442" s="357"/>
      <c r="I442" s="358"/>
      <c r="J442" s="359">
        <f>SUM(H442:I442)</f>
        <v>0</v>
      </c>
      <c r="K442" s="357"/>
      <c r="L442" s="358"/>
      <c r="M442" s="359">
        <f>SUM(K442:L442)</f>
        <v>0</v>
      </c>
      <c r="N442" s="357"/>
      <c r="O442" s="358"/>
      <c r="P442" s="359">
        <f>SUM(N442:O442)</f>
        <v>0</v>
      </c>
      <c r="Q442" s="357"/>
      <c r="R442" s="358"/>
      <c r="S442" s="359">
        <f>SUM(Q442:R442)</f>
        <v>0</v>
      </c>
      <c r="T442" s="357"/>
      <c r="U442" s="358"/>
      <c r="V442" s="359">
        <f>SUM(T442:U442)</f>
        <v>0</v>
      </c>
      <c r="W442" s="341"/>
      <c r="X442" s="353">
        <f>SUM(P442+S442+M442+J442+G442+V442+W442)</f>
        <v>0</v>
      </c>
      <c r="Y442" s="360" t="s">
        <v>228</v>
      </c>
    </row>
    <row r="443" spans="1:26" ht="28" outlineLevel="1" x14ac:dyDescent="0.35">
      <c r="C443" s="151" t="s">
        <v>229</v>
      </c>
      <c r="D443" s="426" t="s">
        <v>230</v>
      </c>
      <c r="E443" s="67"/>
      <c r="F443" s="68"/>
      <c r="G443" s="69">
        <f>SUM(E443:F443)</f>
        <v>0</v>
      </c>
      <c r="H443" s="67"/>
      <c r="I443" s="68"/>
      <c r="J443" s="69">
        <f>SUM(H443:I443)</f>
        <v>0</v>
      </c>
      <c r="K443" s="67"/>
      <c r="L443" s="68"/>
      <c r="M443" s="69">
        <f>SUM(K443:L443)</f>
        <v>0</v>
      </c>
      <c r="N443" s="67"/>
      <c r="O443" s="68"/>
      <c r="P443" s="69">
        <f>SUM(N443:O443)</f>
        <v>0</v>
      </c>
      <c r="Q443" s="67"/>
      <c r="R443" s="68"/>
      <c r="S443" s="69">
        <f>SUM(Q443:R443)</f>
        <v>0</v>
      </c>
      <c r="T443" s="67"/>
      <c r="U443" s="68"/>
      <c r="V443" s="69">
        <f>SUM(T443:U443)</f>
        <v>0</v>
      </c>
      <c r="W443" s="335"/>
      <c r="X443" s="352">
        <f>SUM(P443+S443+M443+J443+G443+V443+W443)</f>
        <v>0</v>
      </c>
      <c r="Y443" s="355" t="s">
        <v>228</v>
      </c>
    </row>
    <row r="444" spans="1:26" ht="28.5" outlineLevel="1" thickBot="1" x14ac:dyDescent="0.4">
      <c r="C444" s="361" t="s">
        <v>231</v>
      </c>
      <c r="D444" s="427" t="s">
        <v>230</v>
      </c>
      <c r="E444" s="107"/>
      <c r="F444" s="108"/>
      <c r="G444" s="143">
        <f>SUM(E444:F444)</f>
        <v>0</v>
      </c>
      <c r="H444" s="107"/>
      <c r="I444" s="108"/>
      <c r="J444" s="143">
        <f>SUM(H444:I444)</f>
        <v>0</v>
      </c>
      <c r="K444" s="107"/>
      <c r="L444" s="108"/>
      <c r="M444" s="143">
        <f>SUM(K444:L444)</f>
        <v>0</v>
      </c>
      <c r="N444" s="107"/>
      <c r="O444" s="108"/>
      <c r="P444" s="143">
        <f>SUM(N444:O444)</f>
        <v>0</v>
      </c>
      <c r="Q444" s="107"/>
      <c r="R444" s="108"/>
      <c r="S444" s="143">
        <f>SUM(Q444:R444)</f>
        <v>0</v>
      </c>
      <c r="T444" s="107"/>
      <c r="U444" s="108"/>
      <c r="V444" s="143">
        <f>SUM(T444:U444)</f>
        <v>0</v>
      </c>
      <c r="W444" s="349"/>
      <c r="X444" s="362">
        <f>SUM(P444+S444+M444+J444+G444+V444+W444)</f>
        <v>0</v>
      </c>
      <c r="Y444" s="363" t="s">
        <v>228</v>
      </c>
    </row>
    <row r="445" spans="1:26" ht="15" customHeight="1" outlineLevel="1" thickBot="1" x14ac:dyDescent="0.4">
      <c r="C445" s="503" t="s">
        <v>232</v>
      </c>
      <c r="D445" s="501"/>
      <c r="E445" s="501"/>
      <c r="F445" s="501"/>
      <c r="G445" s="501"/>
      <c r="H445" s="501"/>
      <c r="I445" s="501"/>
      <c r="J445" s="501"/>
      <c r="K445" s="501"/>
      <c r="L445" s="501"/>
      <c r="M445" s="501"/>
      <c r="N445" s="501"/>
      <c r="O445" s="501"/>
      <c r="P445" s="501"/>
      <c r="Q445" s="501"/>
      <c r="R445" s="501"/>
      <c r="S445" s="501"/>
      <c r="T445" s="501"/>
      <c r="U445" s="501"/>
      <c r="V445" s="501"/>
      <c r="W445" s="501"/>
      <c r="X445" s="501"/>
      <c r="Y445" s="502"/>
    </row>
    <row r="446" spans="1:26" outlineLevel="1" x14ac:dyDescent="0.35">
      <c r="B446" s="1">
        <f t="shared" ref="B446:B460" si="175">IF(AND($D$14="You do not need to provide output data for this reporting period",X446=0),0,IF(C446="&lt; Select &gt;",IF((X446=0),0,1),COUNTBLANK(G446)+COUNTBLANK(J446)+COUNTBLANK(M446)+COUNTBLANK(P446)+COUNTBLANK(S446)+COUNTBLANK(V446)+COUNTBLANK(W446)))</f>
        <v>0</v>
      </c>
      <c r="C446" s="357" t="s">
        <v>18</v>
      </c>
      <c r="D446" s="423" t="str">
        <f>INDEX(MasterOutputs!$C$3:$C$63,MATCH(C446,MasterOutputs!$B$3:$B$63,0))</f>
        <v>N/A</v>
      </c>
      <c r="E446" s="365"/>
      <c r="F446" s="365"/>
      <c r="G446" s="359">
        <f>SUM(E446:F446)</f>
        <v>0</v>
      </c>
      <c r="H446" s="365"/>
      <c r="I446" s="365"/>
      <c r="J446" s="359">
        <f>SUM(H446:I446)</f>
        <v>0</v>
      </c>
      <c r="K446" s="365"/>
      <c r="L446" s="365"/>
      <c r="M446" s="359">
        <f>SUM(K446:L446)</f>
        <v>0</v>
      </c>
      <c r="N446" s="365"/>
      <c r="O446" s="365"/>
      <c r="P446" s="359">
        <f>SUM(N446:O446)</f>
        <v>0</v>
      </c>
      <c r="Q446" s="365"/>
      <c r="R446" s="365"/>
      <c r="S446" s="359">
        <f>SUM(Q446:R446)</f>
        <v>0</v>
      </c>
      <c r="T446" s="365"/>
      <c r="U446" s="365"/>
      <c r="V446" s="359">
        <f>SUM(T446:U446)</f>
        <v>0</v>
      </c>
      <c r="W446" s="366"/>
      <c r="X446" s="353">
        <f>SUM(P446+S446+M446+J446+G446+V446+W446)</f>
        <v>0</v>
      </c>
      <c r="Y446" s="342"/>
      <c r="Z446" s="201">
        <f>INDEX(MasterOutputs!$I$3:$I$63,MATCH('5 - Project Outputs'!C446,MasterOutputs!$B$3:$B$63,0))</f>
        <v>0</v>
      </c>
    </row>
    <row r="447" spans="1:26" outlineLevel="1" x14ac:dyDescent="0.35">
      <c r="B447" s="1">
        <f t="shared" si="175"/>
        <v>0</v>
      </c>
      <c r="C447" s="67" t="s">
        <v>18</v>
      </c>
      <c r="D447" s="424" t="str">
        <f>INDEX(MasterOutputs!$C$3:$C$63,MATCH(C447,MasterOutputs!$B$3:$B$63,0))</f>
        <v>N/A</v>
      </c>
      <c r="E447" s="282"/>
      <c r="F447" s="282"/>
      <c r="G447" s="69">
        <f>SUM(E447:F447)</f>
        <v>0</v>
      </c>
      <c r="H447" s="282"/>
      <c r="I447" s="282"/>
      <c r="J447" s="69">
        <f>SUM(H447:I447)</f>
        <v>0</v>
      </c>
      <c r="K447" s="282"/>
      <c r="L447" s="282"/>
      <c r="M447" s="69">
        <f>SUM(K447:L447)</f>
        <v>0</v>
      </c>
      <c r="N447" s="282"/>
      <c r="O447" s="282"/>
      <c r="P447" s="69">
        <f>SUM(N447:O447)</f>
        <v>0</v>
      </c>
      <c r="Q447" s="282"/>
      <c r="R447" s="282"/>
      <c r="S447" s="69">
        <f>SUM(Q447:R447)</f>
        <v>0</v>
      </c>
      <c r="T447" s="282"/>
      <c r="U447" s="282"/>
      <c r="V447" s="69">
        <f>SUM(T447:U447)</f>
        <v>0</v>
      </c>
      <c r="W447" s="350"/>
      <c r="X447" s="352">
        <f>SUM(P447+S447+M447+J447+G447+V447+W447)</f>
        <v>0</v>
      </c>
      <c r="Y447" s="337"/>
      <c r="Z447" s="201">
        <f>INDEX(MasterOutputs!$I$3:$I$63,MATCH('5 - Project Outputs'!C447,MasterOutputs!$B$3:$B$63,0))</f>
        <v>0</v>
      </c>
    </row>
    <row r="448" spans="1:26" outlineLevel="1" x14ac:dyDescent="0.35">
      <c r="B448" s="1">
        <f t="shared" si="175"/>
        <v>0</v>
      </c>
      <c r="C448" s="67" t="s">
        <v>18</v>
      </c>
      <c r="D448" s="424" t="str">
        <f>INDEX(MasterOutputs!$C$3:$C$63,MATCH(C448,MasterOutputs!$B$3:$B$63,0))</f>
        <v>N/A</v>
      </c>
      <c r="E448" s="282"/>
      <c r="F448" s="282"/>
      <c r="G448" s="69">
        <f t="shared" ref="G448:G460" si="176">SUM(E448:F448)</f>
        <v>0</v>
      </c>
      <c r="H448" s="282"/>
      <c r="I448" s="282"/>
      <c r="J448" s="69">
        <f t="shared" ref="J448:J460" si="177">SUM(H448:I448)</f>
        <v>0</v>
      </c>
      <c r="K448" s="282"/>
      <c r="L448" s="282"/>
      <c r="M448" s="69">
        <f t="shared" ref="M448:M460" si="178">SUM(K448:L448)</f>
        <v>0</v>
      </c>
      <c r="N448" s="282"/>
      <c r="O448" s="282"/>
      <c r="P448" s="69">
        <f t="shared" ref="P448:P460" si="179">SUM(N448:O448)</f>
        <v>0</v>
      </c>
      <c r="Q448" s="282"/>
      <c r="R448" s="282"/>
      <c r="S448" s="69">
        <f t="shared" ref="S448:S460" si="180">SUM(Q448:R448)</f>
        <v>0</v>
      </c>
      <c r="T448" s="282"/>
      <c r="U448" s="282"/>
      <c r="V448" s="69">
        <f t="shared" ref="V448:V460" si="181">SUM(T448:U448)</f>
        <v>0</v>
      </c>
      <c r="W448" s="350"/>
      <c r="X448" s="352">
        <f t="shared" ref="X448:X460" si="182">SUM(P448+S448+M448+J448+G448+V448+W448)</f>
        <v>0</v>
      </c>
      <c r="Y448" s="337"/>
      <c r="Z448" s="201">
        <f>INDEX(MasterOutputs!$I$3:$I$63,MATCH('5 - Project Outputs'!C448,MasterOutputs!$B$3:$B$63,0))</f>
        <v>0</v>
      </c>
    </row>
    <row r="449" spans="2:26" outlineLevel="1" x14ac:dyDescent="0.35">
      <c r="B449" s="1">
        <f t="shared" si="175"/>
        <v>0</v>
      </c>
      <c r="C449" s="67" t="s">
        <v>18</v>
      </c>
      <c r="D449" s="424" t="str">
        <f>INDEX(MasterOutputs!$C$3:$C$63,MATCH(C449,MasterOutputs!$B$3:$B$63,0))</f>
        <v>N/A</v>
      </c>
      <c r="E449" s="282"/>
      <c r="F449" s="282"/>
      <c r="G449" s="69">
        <f t="shared" si="176"/>
        <v>0</v>
      </c>
      <c r="H449" s="282"/>
      <c r="I449" s="282"/>
      <c r="J449" s="69">
        <f t="shared" si="177"/>
        <v>0</v>
      </c>
      <c r="K449" s="282"/>
      <c r="L449" s="282"/>
      <c r="M449" s="69">
        <f t="shared" si="178"/>
        <v>0</v>
      </c>
      <c r="N449" s="282"/>
      <c r="O449" s="282"/>
      <c r="P449" s="69">
        <f t="shared" si="179"/>
        <v>0</v>
      </c>
      <c r="Q449" s="282"/>
      <c r="R449" s="282"/>
      <c r="S449" s="69">
        <f t="shared" si="180"/>
        <v>0</v>
      </c>
      <c r="T449" s="282"/>
      <c r="U449" s="282"/>
      <c r="V449" s="69">
        <f t="shared" si="181"/>
        <v>0</v>
      </c>
      <c r="W449" s="350"/>
      <c r="X449" s="352">
        <f t="shared" si="182"/>
        <v>0</v>
      </c>
      <c r="Y449" s="337"/>
      <c r="Z449" s="201">
        <f>INDEX(MasterOutputs!$I$3:$I$63,MATCH('5 - Project Outputs'!C449,MasterOutputs!$B$3:$B$63,0))</f>
        <v>0</v>
      </c>
    </row>
    <row r="450" spans="2:26" outlineLevel="1" x14ac:dyDescent="0.35">
      <c r="B450" s="1">
        <f t="shared" si="175"/>
        <v>0</v>
      </c>
      <c r="C450" s="67" t="s">
        <v>18</v>
      </c>
      <c r="D450" s="424" t="str">
        <f>INDEX(MasterOutputs!$C$3:$C$63,MATCH(C450,MasterOutputs!$B$3:$B$63,0))</f>
        <v>N/A</v>
      </c>
      <c r="E450" s="282"/>
      <c r="F450" s="282"/>
      <c r="G450" s="69">
        <f t="shared" si="176"/>
        <v>0</v>
      </c>
      <c r="H450" s="282"/>
      <c r="I450" s="282"/>
      <c r="J450" s="69">
        <f t="shared" si="177"/>
        <v>0</v>
      </c>
      <c r="K450" s="282"/>
      <c r="L450" s="282"/>
      <c r="M450" s="69">
        <f t="shared" si="178"/>
        <v>0</v>
      </c>
      <c r="N450" s="282"/>
      <c r="O450" s="282"/>
      <c r="P450" s="69">
        <f t="shared" si="179"/>
        <v>0</v>
      </c>
      <c r="Q450" s="282"/>
      <c r="R450" s="282"/>
      <c r="S450" s="69">
        <f t="shared" si="180"/>
        <v>0</v>
      </c>
      <c r="T450" s="282"/>
      <c r="U450" s="282"/>
      <c r="V450" s="69">
        <f t="shared" si="181"/>
        <v>0</v>
      </c>
      <c r="W450" s="350"/>
      <c r="X450" s="352">
        <f t="shared" si="182"/>
        <v>0</v>
      </c>
      <c r="Y450" s="337"/>
      <c r="Z450" s="201">
        <f>INDEX(MasterOutputs!$I$3:$I$63,MATCH('5 - Project Outputs'!C450,MasterOutputs!$B$3:$B$63,0))</f>
        <v>0</v>
      </c>
    </row>
    <row r="451" spans="2:26" outlineLevel="1" x14ac:dyDescent="0.35">
      <c r="B451" s="1">
        <f t="shared" si="175"/>
        <v>0</v>
      </c>
      <c r="C451" s="67" t="s">
        <v>18</v>
      </c>
      <c r="D451" s="424" t="str">
        <f>INDEX(MasterOutputs!$C$3:$C$63,MATCH(C451,MasterOutputs!$B$3:$B$63,0))</f>
        <v>N/A</v>
      </c>
      <c r="E451" s="282"/>
      <c r="F451" s="282"/>
      <c r="G451" s="69">
        <f t="shared" si="176"/>
        <v>0</v>
      </c>
      <c r="H451" s="282"/>
      <c r="I451" s="282"/>
      <c r="J451" s="69">
        <f t="shared" si="177"/>
        <v>0</v>
      </c>
      <c r="K451" s="282"/>
      <c r="L451" s="282"/>
      <c r="M451" s="69">
        <f t="shared" si="178"/>
        <v>0</v>
      </c>
      <c r="N451" s="282"/>
      <c r="O451" s="282"/>
      <c r="P451" s="69">
        <f t="shared" si="179"/>
        <v>0</v>
      </c>
      <c r="Q451" s="282"/>
      <c r="R451" s="282"/>
      <c r="S451" s="69">
        <f t="shared" si="180"/>
        <v>0</v>
      </c>
      <c r="T451" s="282"/>
      <c r="U451" s="282"/>
      <c r="V451" s="69">
        <f t="shared" si="181"/>
        <v>0</v>
      </c>
      <c r="W451" s="350"/>
      <c r="X451" s="352">
        <f t="shared" si="182"/>
        <v>0</v>
      </c>
      <c r="Y451" s="337"/>
      <c r="Z451" s="201">
        <f>INDEX(MasterOutputs!$I$3:$I$63,MATCH('5 - Project Outputs'!C451,MasterOutputs!$B$3:$B$63,0))</f>
        <v>0</v>
      </c>
    </row>
    <row r="452" spans="2:26" outlineLevel="1" x14ac:dyDescent="0.35">
      <c r="B452" s="1">
        <f t="shared" si="175"/>
        <v>0</v>
      </c>
      <c r="C452" s="67" t="s">
        <v>18</v>
      </c>
      <c r="D452" s="424" t="str">
        <f>INDEX(MasterOutputs!$C$3:$C$63,MATCH(C452,MasterOutputs!$B$3:$B$63,0))</f>
        <v>N/A</v>
      </c>
      <c r="E452" s="282"/>
      <c r="F452" s="282"/>
      <c r="G452" s="69">
        <f t="shared" si="176"/>
        <v>0</v>
      </c>
      <c r="H452" s="282"/>
      <c r="I452" s="282"/>
      <c r="J452" s="69">
        <f t="shared" si="177"/>
        <v>0</v>
      </c>
      <c r="K452" s="282"/>
      <c r="L452" s="282"/>
      <c r="M452" s="69">
        <f t="shared" si="178"/>
        <v>0</v>
      </c>
      <c r="N452" s="282"/>
      <c r="O452" s="282"/>
      <c r="P452" s="69">
        <f t="shared" si="179"/>
        <v>0</v>
      </c>
      <c r="Q452" s="282"/>
      <c r="R452" s="282"/>
      <c r="S452" s="69">
        <f t="shared" si="180"/>
        <v>0</v>
      </c>
      <c r="T452" s="282"/>
      <c r="U452" s="282"/>
      <c r="V452" s="69">
        <f t="shared" si="181"/>
        <v>0</v>
      </c>
      <c r="W452" s="350"/>
      <c r="X452" s="352">
        <f t="shared" si="182"/>
        <v>0</v>
      </c>
      <c r="Y452" s="337"/>
      <c r="Z452" s="201">
        <f>INDEX(MasterOutputs!$I$3:$I$63,MATCH('5 - Project Outputs'!C452,MasterOutputs!$B$3:$B$63,0))</f>
        <v>0</v>
      </c>
    </row>
    <row r="453" spans="2:26" outlineLevel="1" x14ac:dyDescent="0.35">
      <c r="B453" s="1">
        <f t="shared" si="175"/>
        <v>0</v>
      </c>
      <c r="C453" s="67" t="s">
        <v>18</v>
      </c>
      <c r="D453" s="424" t="str">
        <f>INDEX(MasterOutputs!$C$3:$C$63,MATCH(C453,MasterOutputs!$B$3:$B$63,0))</f>
        <v>N/A</v>
      </c>
      <c r="E453" s="282"/>
      <c r="F453" s="282"/>
      <c r="G453" s="69">
        <f t="shared" si="176"/>
        <v>0</v>
      </c>
      <c r="H453" s="282"/>
      <c r="I453" s="282"/>
      <c r="J453" s="69">
        <f t="shared" si="177"/>
        <v>0</v>
      </c>
      <c r="K453" s="282"/>
      <c r="L453" s="282"/>
      <c r="M453" s="69">
        <f t="shared" si="178"/>
        <v>0</v>
      </c>
      <c r="N453" s="282"/>
      <c r="O453" s="282"/>
      <c r="P453" s="69">
        <f t="shared" si="179"/>
        <v>0</v>
      </c>
      <c r="Q453" s="282"/>
      <c r="R453" s="282"/>
      <c r="S453" s="69">
        <f t="shared" si="180"/>
        <v>0</v>
      </c>
      <c r="T453" s="282"/>
      <c r="U453" s="282"/>
      <c r="V453" s="69">
        <f t="shared" si="181"/>
        <v>0</v>
      </c>
      <c r="W453" s="350"/>
      <c r="X453" s="352">
        <f t="shared" si="182"/>
        <v>0</v>
      </c>
      <c r="Y453" s="337"/>
      <c r="Z453" s="201">
        <f>INDEX(MasterOutputs!$I$3:$I$63,MATCH('5 - Project Outputs'!C453,MasterOutputs!$B$3:$B$63,0))</f>
        <v>0</v>
      </c>
    </row>
    <row r="454" spans="2:26" outlineLevel="1" x14ac:dyDescent="0.35">
      <c r="B454" s="1">
        <f t="shared" si="175"/>
        <v>0</v>
      </c>
      <c r="C454" s="67" t="s">
        <v>18</v>
      </c>
      <c r="D454" s="424" t="str">
        <f>INDEX(MasterOutputs!$C$3:$C$63,MATCH(C454,MasterOutputs!$B$3:$B$63,0))</f>
        <v>N/A</v>
      </c>
      <c r="E454" s="282"/>
      <c r="F454" s="282"/>
      <c r="G454" s="69">
        <f t="shared" si="176"/>
        <v>0</v>
      </c>
      <c r="H454" s="282"/>
      <c r="I454" s="282"/>
      <c r="J454" s="69">
        <f t="shared" si="177"/>
        <v>0</v>
      </c>
      <c r="K454" s="282"/>
      <c r="L454" s="282"/>
      <c r="M454" s="69">
        <f t="shared" si="178"/>
        <v>0</v>
      </c>
      <c r="N454" s="282"/>
      <c r="O454" s="282"/>
      <c r="P454" s="69">
        <f t="shared" si="179"/>
        <v>0</v>
      </c>
      <c r="Q454" s="282"/>
      <c r="R454" s="282"/>
      <c r="S454" s="69">
        <f t="shared" si="180"/>
        <v>0</v>
      </c>
      <c r="T454" s="282"/>
      <c r="U454" s="282"/>
      <c r="V454" s="69">
        <f t="shared" si="181"/>
        <v>0</v>
      </c>
      <c r="W454" s="350"/>
      <c r="X454" s="352">
        <f t="shared" si="182"/>
        <v>0</v>
      </c>
      <c r="Y454" s="337"/>
      <c r="Z454" s="201">
        <f>INDEX(MasterOutputs!$I$3:$I$63,MATCH('5 - Project Outputs'!C454,MasterOutputs!$B$3:$B$63,0))</f>
        <v>0</v>
      </c>
    </row>
    <row r="455" spans="2:26" outlineLevel="1" x14ac:dyDescent="0.35">
      <c r="B455" s="1">
        <f t="shared" si="175"/>
        <v>0</v>
      </c>
      <c r="C455" s="67" t="s">
        <v>18</v>
      </c>
      <c r="D455" s="424" t="str">
        <f>INDEX(MasterOutputs!$C$3:$C$63,MATCH(C455,MasterOutputs!$B$3:$B$63,0))</f>
        <v>N/A</v>
      </c>
      <c r="E455" s="282"/>
      <c r="F455" s="282"/>
      <c r="G455" s="69">
        <f t="shared" si="176"/>
        <v>0</v>
      </c>
      <c r="H455" s="282"/>
      <c r="I455" s="282"/>
      <c r="J455" s="69">
        <f t="shared" si="177"/>
        <v>0</v>
      </c>
      <c r="K455" s="282"/>
      <c r="L455" s="282"/>
      <c r="M455" s="69">
        <f t="shared" si="178"/>
        <v>0</v>
      </c>
      <c r="N455" s="282"/>
      <c r="O455" s="282"/>
      <c r="P455" s="69">
        <f t="shared" si="179"/>
        <v>0</v>
      </c>
      <c r="Q455" s="282"/>
      <c r="R455" s="282"/>
      <c r="S455" s="69">
        <f t="shared" si="180"/>
        <v>0</v>
      </c>
      <c r="T455" s="282"/>
      <c r="U455" s="282"/>
      <c r="V455" s="69">
        <f t="shared" si="181"/>
        <v>0</v>
      </c>
      <c r="W455" s="350"/>
      <c r="X455" s="352">
        <f t="shared" si="182"/>
        <v>0</v>
      </c>
      <c r="Y455" s="337"/>
      <c r="Z455" s="201">
        <f>INDEX(MasterOutputs!$I$3:$I$63,MATCH('5 - Project Outputs'!C455,MasterOutputs!$B$3:$B$63,0))</f>
        <v>0</v>
      </c>
    </row>
    <row r="456" spans="2:26" outlineLevel="1" x14ac:dyDescent="0.35">
      <c r="B456" s="1">
        <f t="shared" si="175"/>
        <v>0</v>
      </c>
      <c r="C456" s="67" t="s">
        <v>18</v>
      </c>
      <c r="D456" s="424" t="str">
        <f>INDEX(MasterOutputs!$C$3:$C$63,MATCH(C456,MasterOutputs!$B$3:$B$63,0))</f>
        <v>N/A</v>
      </c>
      <c r="E456" s="282"/>
      <c r="F456" s="282"/>
      <c r="G456" s="69">
        <f t="shared" si="176"/>
        <v>0</v>
      </c>
      <c r="H456" s="282"/>
      <c r="I456" s="282"/>
      <c r="J456" s="69">
        <f t="shared" si="177"/>
        <v>0</v>
      </c>
      <c r="K456" s="282"/>
      <c r="L456" s="282"/>
      <c r="M456" s="69">
        <f t="shared" si="178"/>
        <v>0</v>
      </c>
      <c r="N456" s="282"/>
      <c r="O456" s="282"/>
      <c r="P456" s="69">
        <f t="shared" si="179"/>
        <v>0</v>
      </c>
      <c r="Q456" s="282"/>
      <c r="R456" s="282"/>
      <c r="S456" s="69">
        <f t="shared" si="180"/>
        <v>0</v>
      </c>
      <c r="T456" s="282"/>
      <c r="U456" s="282"/>
      <c r="V456" s="69">
        <f t="shared" si="181"/>
        <v>0</v>
      </c>
      <c r="W456" s="350"/>
      <c r="X456" s="352">
        <f t="shared" si="182"/>
        <v>0</v>
      </c>
      <c r="Y456" s="337"/>
      <c r="Z456" s="201">
        <f>INDEX(MasterOutputs!$I$3:$I$63,MATCH('5 - Project Outputs'!C456,MasterOutputs!$B$3:$B$63,0))</f>
        <v>0</v>
      </c>
    </row>
    <row r="457" spans="2:26" outlineLevel="1" x14ac:dyDescent="0.35">
      <c r="B457" s="1">
        <f t="shared" si="175"/>
        <v>0</v>
      </c>
      <c r="C457" s="67" t="s">
        <v>18</v>
      </c>
      <c r="D457" s="424" t="str">
        <f>INDEX(MasterOutputs!$C$3:$C$63,MATCH(C457,MasterOutputs!$B$3:$B$63,0))</f>
        <v>N/A</v>
      </c>
      <c r="E457" s="282"/>
      <c r="F457" s="282"/>
      <c r="G457" s="69">
        <f t="shared" si="176"/>
        <v>0</v>
      </c>
      <c r="H457" s="282"/>
      <c r="I457" s="282"/>
      <c r="J457" s="69">
        <f t="shared" si="177"/>
        <v>0</v>
      </c>
      <c r="K457" s="282"/>
      <c r="L457" s="282"/>
      <c r="M457" s="69">
        <f t="shared" si="178"/>
        <v>0</v>
      </c>
      <c r="N457" s="282"/>
      <c r="O457" s="282"/>
      <c r="P457" s="69">
        <f t="shared" si="179"/>
        <v>0</v>
      </c>
      <c r="Q457" s="282"/>
      <c r="R457" s="282"/>
      <c r="S457" s="69">
        <f t="shared" si="180"/>
        <v>0</v>
      </c>
      <c r="T457" s="282"/>
      <c r="U457" s="282"/>
      <c r="V457" s="69">
        <f t="shared" si="181"/>
        <v>0</v>
      </c>
      <c r="W457" s="350"/>
      <c r="X457" s="352">
        <f t="shared" si="182"/>
        <v>0</v>
      </c>
      <c r="Y457" s="337"/>
      <c r="Z457" s="201">
        <f>INDEX(MasterOutputs!$I$3:$I$63,MATCH('5 - Project Outputs'!C457,MasterOutputs!$B$3:$B$63,0))</f>
        <v>0</v>
      </c>
    </row>
    <row r="458" spans="2:26" outlineLevel="1" x14ac:dyDescent="0.35">
      <c r="B458" s="1">
        <f t="shared" si="175"/>
        <v>0</v>
      </c>
      <c r="C458" s="67" t="s">
        <v>18</v>
      </c>
      <c r="D458" s="424" t="str">
        <f>INDEX(MasterOutputs!$C$3:$C$63,MATCH(C458,MasterOutputs!$B$3:$B$63,0))</f>
        <v>N/A</v>
      </c>
      <c r="E458" s="282"/>
      <c r="F458" s="282"/>
      <c r="G458" s="69">
        <f t="shared" si="176"/>
        <v>0</v>
      </c>
      <c r="H458" s="282"/>
      <c r="I458" s="282"/>
      <c r="J458" s="69">
        <f t="shared" si="177"/>
        <v>0</v>
      </c>
      <c r="K458" s="282"/>
      <c r="L458" s="282"/>
      <c r="M458" s="69">
        <f t="shared" si="178"/>
        <v>0</v>
      </c>
      <c r="N458" s="282"/>
      <c r="O458" s="282"/>
      <c r="P458" s="69">
        <f t="shared" si="179"/>
        <v>0</v>
      </c>
      <c r="Q458" s="282"/>
      <c r="R458" s="282"/>
      <c r="S458" s="69">
        <f t="shared" si="180"/>
        <v>0</v>
      </c>
      <c r="T458" s="282"/>
      <c r="U458" s="282"/>
      <c r="V458" s="69">
        <f t="shared" si="181"/>
        <v>0</v>
      </c>
      <c r="W458" s="350"/>
      <c r="X458" s="352">
        <f t="shared" si="182"/>
        <v>0</v>
      </c>
      <c r="Y458" s="337"/>
      <c r="Z458" s="201">
        <f>INDEX(MasterOutputs!$I$3:$I$63,MATCH('5 - Project Outputs'!C458,MasterOutputs!$B$3:$B$63,0))</f>
        <v>0</v>
      </c>
    </row>
    <row r="459" spans="2:26" outlineLevel="1" x14ac:dyDescent="0.35">
      <c r="B459" s="1">
        <f t="shared" si="175"/>
        <v>0</v>
      </c>
      <c r="C459" s="67" t="s">
        <v>18</v>
      </c>
      <c r="D459" s="424" t="str">
        <f>INDEX(MasterOutputs!$C$3:$C$63,MATCH(C459,MasterOutputs!$B$3:$B$63,0))</f>
        <v>N/A</v>
      </c>
      <c r="E459" s="282"/>
      <c r="F459" s="282"/>
      <c r="G459" s="69">
        <f t="shared" si="176"/>
        <v>0</v>
      </c>
      <c r="H459" s="282"/>
      <c r="I459" s="282"/>
      <c r="J459" s="69">
        <f t="shared" si="177"/>
        <v>0</v>
      </c>
      <c r="K459" s="282"/>
      <c r="L459" s="282"/>
      <c r="M459" s="69">
        <f t="shared" si="178"/>
        <v>0</v>
      </c>
      <c r="N459" s="282"/>
      <c r="O459" s="282"/>
      <c r="P459" s="69">
        <f t="shared" si="179"/>
        <v>0</v>
      </c>
      <c r="Q459" s="282"/>
      <c r="R459" s="282"/>
      <c r="S459" s="69">
        <f t="shared" si="180"/>
        <v>0</v>
      </c>
      <c r="T459" s="282"/>
      <c r="U459" s="282"/>
      <c r="V459" s="69">
        <f t="shared" si="181"/>
        <v>0</v>
      </c>
      <c r="W459" s="350"/>
      <c r="X459" s="352">
        <f t="shared" si="182"/>
        <v>0</v>
      </c>
      <c r="Y459" s="337"/>
      <c r="Z459" s="201">
        <f>INDEX(MasterOutputs!$I$3:$I$63,MATCH('5 - Project Outputs'!C459,MasterOutputs!$B$3:$B$63,0))</f>
        <v>0</v>
      </c>
    </row>
    <row r="460" spans="2:26" ht="15.65" customHeight="1" outlineLevel="1" thickBot="1" x14ac:dyDescent="0.4">
      <c r="B460" s="1">
        <f t="shared" si="175"/>
        <v>0</v>
      </c>
      <c r="C460" s="107" t="s">
        <v>18</v>
      </c>
      <c r="D460" s="425" t="str">
        <f>INDEX(MasterOutputs!$C$3:$C$63,MATCH(C460,MasterOutputs!$B$3:$B$63,0))</f>
        <v>N/A</v>
      </c>
      <c r="E460" s="367"/>
      <c r="F460" s="367"/>
      <c r="G460" s="143">
        <f t="shared" si="176"/>
        <v>0</v>
      </c>
      <c r="H460" s="367"/>
      <c r="I460" s="367"/>
      <c r="J460" s="143">
        <f t="shared" si="177"/>
        <v>0</v>
      </c>
      <c r="K460" s="367"/>
      <c r="L460" s="367"/>
      <c r="M460" s="143">
        <f t="shared" si="178"/>
        <v>0</v>
      </c>
      <c r="N460" s="367"/>
      <c r="O460" s="367"/>
      <c r="P460" s="143">
        <f t="shared" si="179"/>
        <v>0</v>
      </c>
      <c r="Q460" s="367"/>
      <c r="R460" s="367"/>
      <c r="S460" s="143">
        <f t="shared" si="180"/>
        <v>0</v>
      </c>
      <c r="T460" s="367"/>
      <c r="U460" s="367"/>
      <c r="V460" s="143">
        <f t="shared" si="181"/>
        <v>0</v>
      </c>
      <c r="W460" s="368"/>
      <c r="X460" s="369">
        <f t="shared" si="182"/>
        <v>0</v>
      </c>
      <c r="Y460" s="370"/>
      <c r="Z460" s="201">
        <f>INDEX(MasterOutputs!$I$3:$I$63,MATCH('5 - Project Outputs'!C460,MasterOutputs!$B$3:$B$63,0))</f>
        <v>0</v>
      </c>
    </row>
    <row r="461" spans="2:26" ht="16.5" customHeight="1" outlineLevel="1" thickBot="1" x14ac:dyDescent="0.4">
      <c r="C461" s="504" t="s">
        <v>233</v>
      </c>
      <c r="D461" s="505"/>
      <c r="E461" s="505"/>
      <c r="F461" s="505"/>
      <c r="G461" s="505"/>
      <c r="H461" s="505"/>
      <c r="I461" s="505"/>
      <c r="J461" s="505"/>
      <c r="K461" s="505"/>
      <c r="L461" s="505"/>
      <c r="M461" s="505"/>
      <c r="N461" s="505"/>
      <c r="O461" s="505"/>
      <c r="P461" s="505"/>
      <c r="Q461" s="505"/>
      <c r="R461" s="505"/>
      <c r="S461" s="505"/>
      <c r="T461" s="505"/>
      <c r="U461" s="505"/>
      <c r="V461" s="505"/>
      <c r="W461" s="505"/>
      <c r="X461" s="505"/>
      <c r="Y461" s="506"/>
    </row>
    <row r="462" spans="2:26" outlineLevel="1" x14ac:dyDescent="0.35">
      <c r="B462" s="1">
        <f t="shared" ref="B462:B471" si="183">IF(AND($D$14="You do not need to provide output data for this reporting period",X462=0),0,IF(C462="",IF((X462=0),0,1),COUNTBLANK(E462:W462)))</f>
        <v>0</v>
      </c>
      <c r="C462" s="371"/>
      <c r="D462" s="364"/>
      <c r="E462" s="365"/>
      <c r="F462" s="365"/>
      <c r="G462" s="359">
        <f t="shared" ref="G462:G467" si="184">SUM(E462:F462)</f>
        <v>0</v>
      </c>
      <c r="H462" s="365"/>
      <c r="I462" s="365"/>
      <c r="J462" s="359">
        <f t="shared" ref="J462:J467" si="185">SUM(H462:I462)</f>
        <v>0</v>
      </c>
      <c r="K462" s="365"/>
      <c r="L462" s="365"/>
      <c r="M462" s="359">
        <f t="shared" ref="M462:M467" si="186">SUM(K462:L462)</f>
        <v>0</v>
      </c>
      <c r="N462" s="365"/>
      <c r="O462" s="365"/>
      <c r="P462" s="359">
        <f t="shared" ref="P462:P467" si="187">SUM(N462:O462)</f>
        <v>0</v>
      </c>
      <c r="Q462" s="365"/>
      <c r="R462" s="365"/>
      <c r="S462" s="359">
        <f t="shared" ref="S462:S467" si="188">SUM(Q462:R462)</f>
        <v>0</v>
      </c>
      <c r="T462" s="365"/>
      <c r="U462" s="365"/>
      <c r="V462" s="359">
        <f t="shared" ref="V462:V467" si="189">SUM(T462:U462)</f>
        <v>0</v>
      </c>
      <c r="W462" s="366"/>
      <c r="X462" s="353">
        <f>SUM(P462+S462+M462+J462+G462+V462+W462)</f>
        <v>0</v>
      </c>
      <c r="Y462" s="360" t="s">
        <v>228</v>
      </c>
    </row>
    <row r="463" spans="2:26" outlineLevel="1" x14ac:dyDescent="0.35">
      <c r="B463" s="1">
        <f t="shared" si="183"/>
        <v>0</v>
      </c>
      <c r="C463" s="73"/>
      <c r="D463" s="286"/>
      <c r="E463" s="282"/>
      <c r="F463" s="282"/>
      <c r="G463" s="69">
        <f t="shared" si="184"/>
        <v>0</v>
      </c>
      <c r="H463" s="282"/>
      <c r="I463" s="282"/>
      <c r="J463" s="69">
        <f t="shared" si="185"/>
        <v>0</v>
      </c>
      <c r="K463" s="282"/>
      <c r="L463" s="282"/>
      <c r="M463" s="69">
        <f t="shared" si="186"/>
        <v>0</v>
      </c>
      <c r="N463" s="282"/>
      <c r="O463" s="282"/>
      <c r="P463" s="69">
        <f t="shared" si="187"/>
        <v>0</v>
      </c>
      <c r="Q463" s="282"/>
      <c r="R463" s="282"/>
      <c r="S463" s="69">
        <f t="shared" si="188"/>
        <v>0</v>
      </c>
      <c r="T463" s="282"/>
      <c r="U463" s="282"/>
      <c r="V463" s="69">
        <f t="shared" si="189"/>
        <v>0</v>
      </c>
      <c r="W463" s="350"/>
      <c r="X463" s="352">
        <f>SUM(P463+S463+M463+J463+G463+V463+W463)</f>
        <v>0</v>
      </c>
      <c r="Y463" s="355" t="s">
        <v>228</v>
      </c>
    </row>
    <row r="464" spans="2:26" outlineLevel="1" x14ac:dyDescent="0.35">
      <c r="B464" s="1">
        <f t="shared" si="183"/>
        <v>0</v>
      </c>
      <c r="C464" s="73"/>
      <c r="D464" s="286"/>
      <c r="E464" s="282"/>
      <c r="F464" s="282"/>
      <c r="G464" s="69">
        <f t="shared" si="184"/>
        <v>0</v>
      </c>
      <c r="H464" s="282"/>
      <c r="I464" s="282"/>
      <c r="J464" s="69">
        <f t="shared" si="185"/>
        <v>0</v>
      </c>
      <c r="K464" s="282"/>
      <c r="L464" s="282"/>
      <c r="M464" s="69">
        <f t="shared" si="186"/>
        <v>0</v>
      </c>
      <c r="N464" s="282"/>
      <c r="O464" s="282"/>
      <c r="P464" s="69">
        <f t="shared" si="187"/>
        <v>0</v>
      </c>
      <c r="Q464" s="282"/>
      <c r="R464" s="282"/>
      <c r="S464" s="69">
        <f t="shared" si="188"/>
        <v>0</v>
      </c>
      <c r="T464" s="282"/>
      <c r="U464" s="282"/>
      <c r="V464" s="69">
        <f t="shared" si="189"/>
        <v>0</v>
      </c>
      <c r="W464" s="350"/>
      <c r="X464" s="352">
        <f t="shared" ref="X464:X471" si="190">SUM(P464+S464+M464+J464+G464+V464+W464)</f>
        <v>0</v>
      </c>
      <c r="Y464" s="355" t="s">
        <v>228</v>
      </c>
    </row>
    <row r="465" spans="1:25" outlineLevel="1" x14ac:dyDescent="0.35">
      <c r="B465" s="1">
        <f t="shared" si="183"/>
        <v>0</v>
      </c>
      <c r="C465" s="73"/>
      <c r="D465" s="286"/>
      <c r="E465" s="282"/>
      <c r="F465" s="282"/>
      <c r="G465" s="69">
        <f t="shared" si="184"/>
        <v>0</v>
      </c>
      <c r="H465" s="282"/>
      <c r="I465" s="282"/>
      <c r="J465" s="69">
        <f t="shared" si="185"/>
        <v>0</v>
      </c>
      <c r="K465" s="282"/>
      <c r="L465" s="282"/>
      <c r="M465" s="69">
        <f t="shared" si="186"/>
        <v>0</v>
      </c>
      <c r="N465" s="282"/>
      <c r="O465" s="282"/>
      <c r="P465" s="69">
        <f t="shared" si="187"/>
        <v>0</v>
      </c>
      <c r="Q465" s="282"/>
      <c r="R465" s="282"/>
      <c r="S465" s="69">
        <f t="shared" si="188"/>
        <v>0</v>
      </c>
      <c r="T465" s="282"/>
      <c r="U465" s="282"/>
      <c r="V465" s="69">
        <f t="shared" si="189"/>
        <v>0</v>
      </c>
      <c r="W465" s="350"/>
      <c r="X465" s="352">
        <f t="shared" si="190"/>
        <v>0</v>
      </c>
      <c r="Y465" s="355" t="s">
        <v>228</v>
      </c>
    </row>
    <row r="466" spans="1:25" outlineLevel="1" x14ac:dyDescent="0.35">
      <c r="B466" s="1">
        <f t="shared" si="183"/>
        <v>0</v>
      </c>
      <c r="C466" s="73"/>
      <c r="D466" s="286"/>
      <c r="E466" s="282"/>
      <c r="F466" s="282"/>
      <c r="G466" s="69">
        <f t="shared" si="184"/>
        <v>0</v>
      </c>
      <c r="H466" s="282"/>
      <c r="I466" s="282"/>
      <c r="J466" s="69">
        <f t="shared" si="185"/>
        <v>0</v>
      </c>
      <c r="K466" s="282"/>
      <c r="L466" s="282"/>
      <c r="M466" s="69">
        <f t="shared" si="186"/>
        <v>0</v>
      </c>
      <c r="N466" s="282"/>
      <c r="O466" s="282"/>
      <c r="P466" s="69">
        <f t="shared" si="187"/>
        <v>0</v>
      </c>
      <c r="Q466" s="282"/>
      <c r="R466" s="282"/>
      <c r="S466" s="69">
        <f t="shared" si="188"/>
        <v>0</v>
      </c>
      <c r="T466" s="282"/>
      <c r="U466" s="282"/>
      <c r="V466" s="69">
        <f t="shared" si="189"/>
        <v>0</v>
      </c>
      <c r="W466" s="350"/>
      <c r="X466" s="352">
        <f t="shared" si="190"/>
        <v>0</v>
      </c>
      <c r="Y466" s="355" t="s">
        <v>228</v>
      </c>
    </row>
    <row r="467" spans="1:25" outlineLevel="1" x14ac:dyDescent="0.35">
      <c r="B467" s="1">
        <f t="shared" si="183"/>
        <v>0</v>
      </c>
      <c r="C467" s="73"/>
      <c r="D467" s="286"/>
      <c r="E467" s="282"/>
      <c r="F467" s="282"/>
      <c r="G467" s="69">
        <f t="shared" si="184"/>
        <v>0</v>
      </c>
      <c r="H467" s="282"/>
      <c r="I467" s="282"/>
      <c r="J467" s="69">
        <f t="shared" si="185"/>
        <v>0</v>
      </c>
      <c r="K467" s="282"/>
      <c r="L467" s="282"/>
      <c r="M467" s="69">
        <f t="shared" si="186"/>
        <v>0</v>
      </c>
      <c r="N467" s="282"/>
      <c r="O467" s="282"/>
      <c r="P467" s="69">
        <f t="shared" si="187"/>
        <v>0</v>
      </c>
      <c r="Q467" s="282"/>
      <c r="R467" s="282"/>
      <c r="S467" s="69">
        <f t="shared" si="188"/>
        <v>0</v>
      </c>
      <c r="T467" s="282"/>
      <c r="U467" s="282"/>
      <c r="V467" s="69">
        <f t="shared" si="189"/>
        <v>0</v>
      </c>
      <c r="W467" s="350"/>
      <c r="X467" s="352">
        <f t="shared" si="190"/>
        <v>0</v>
      </c>
      <c r="Y467" s="355" t="s">
        <v>228</v>
      </c>
    </row>
    <row r="468" spans="1:25" outlineLevel="1" x14ac:dyDescent="0.35">
      <c r="B468" s="1">
        <f t="shared" si="183"/>
        <v>0</v>
      </c>
      <c r="C468" s="73"/>
      <c r="D468" s="286"/>
      <c r="E468" s="282"/>
      <c r="F468" s="282"/>
      <c r="G468" s="69">
        <f>SUM(E468:F468)</f>
        <v>0</v>
      </c>
      <c r="H468" s="282"/>
      <c r="I468" s="282"/>
      <c r="J468" s="69">
        <f>SUM(H468:I468)</f>
        <v>0</v>
      </c>
      <c r="K468" s="282"/>
      <c r="L468" s="282"/>
      <c r="M468" s="69">
        <f>SUM(K468:L468)</f>
        <v>0</v>
      </c>
      <c r="N468" s="282"/>
      <c r="O468" s="282"/>
      <c r="P468" s="69">
        <f>SUM(N468:O468)</f>
        <v>0</v>
      </c>
      <c r="Q468" s="282"/>
      <c r="R468" s="282"/>
      <c r="S468" s="69">
        <f>SUM(Q468:R468)</f>
        <v>0</v>
      </c>
      <c r="T468" s="282"/>
      <c r="U468" s="282"/>
      <c r="V468" s="69">
        <f>SUM(T468:U468)</f>
        <v>0</v>
      </c>
      <c r="W468" s="350"/>
      <c r="X468" s="352">
        <f t="shared" si="190"/>
        <v>0</v>
      </c>
      <c r="Y468" s="355" t="s">
        <v>228</v>
      </c>
    </row>
    <row r="469" spans="1:25" outlineLevel="1" x14ac:dyDescent="0.35">
      <c r="B469" s="1">
        <f t="shared" si="183"/>
        <v>0</v>
      </c>
      <c r="C469" s="73"/>
      <c r="D469" s="286"/>
      <c r="E469" s="282"/>
      <c r="F469" s="282"/>
      <c r="G469" s="69">
        <f>SUM(E469:F469)</f>
        <v>0</v>
      </c>
      <c r="H469" s="282"/>
      <c r="I469" s="282"/>
      <c r="J469" s="69">
        <f>SUM(H469:I469)</f>
        <v>0</v>
      </c>
      <c r="K469" s="282"/>
      <c r="L469" s="282"/>
      <c r="M469" s="69">
        <f>SUM(K469:L469)</f>
        <v>0</v>
      </c>
      <c r="N469" s="282"/>
      <c r="O469" s="282"/>
      <c r="P469" s="69">
        <f>SUM(N469:O469)</f>
        <v>0</v>
      </c>
      <c r="Q469" s="282"/>
      <c r="R469" s="282"/>
      <c r="S469" s="69">
        <f>SUM(Q469:R469)</f>
        <v>0</v>
      </c>
      <c r="T469" s="282"/>
      <c r="U469" s="282"/>
      <c r="V469" s="69">
        <f>SUM(T469:U469)</f>
        <v>0</v>
      </c>
      <c r="W469" s="350"/>
      <c r="X469" s="352">
        <f t="shared" si="190"/>
        <v>0</v>
      </c>
      <c r="Y469" s="355" t="s">
        <v>228</v>
      </c>
    </row>
    <row r="470" spans="1:25" outlineLevel="1" x14ac:dyDescent="0.35">
      <c r="B470" s="1">
        <f t="shared" si="183"/>
        <v>0</v>
      </c>
      <c r="C470" s="73"/>
      <c r="D470" s="286"/>
      <c r="E470" s="282"/>
      <c r="F470" s="282"/>
      <c r="G470" s="69">
        <f>SUM(E470:F470)</f>
        <v>0</v>
      </c>
      <c r="H470" s="282"/>
      <c r="I470" s="282"/>
      <c r="J470" s="69">
        <f>SUM(H470:I470)</f>
        <v>0</v>
      </c>
      <c r="K470" s="282"/>
      <c r="L470" s="282"/>
      <c r="M470" s="69">
        <f>SUM(K470:L470)</f>
        <v>0</v>
      </c>
      <c r="N470" s="282"/>
      <c r="O470" s="282"/>
      <c r="P470" s="69">
        <f>SUM(N470:O470)</f>
        <v>0</v>
      </c>
      <c r="Q470" s="282"/>
      <c r="R470" s="282"/>
      <c r="S470" s="69">
        <f>SUM(Q470:R470)</f>
        <v>0</v>
      </c>
      <c r="T470" s="282"/>
      <c r="U470" s="282"/>
      <c r="V470" s="69">
        <f>SUM(T470:U470)</f>
        <v>0</v>
      </c>
      <c r="W470" s="350"/>
      <c r="X470" s="352">
        <f t="shared" si="190"/>
        <v>0</v>
      </c>
      <c r="Y470" s="355" t="s">
        <v>228</v>
      </c>
    </row>
    <row r="471" spans="1:25" ht="15" outlineLevel="1" thickBot="1" x14ac:dyDescent="0.4">
      <c r="B471" s="1">
        <f t="shared" si="183"/>
        <v>0</v>
      </c>
      <c r="C471" s="74"/>
      <c r="D471" s="287"/>
      <c r="E471" s="283"/>
      <c r="F471" s="283"/>
      <c r="G471" s="71">
        <f>SUM(E471:F471)</f>
        <v>0</v>
      </c>
      <c r="H471" s="283"/>
      <c r="I471" s="283"/>
      <c r="J471" s="71">
        <f>SUM(H471:I471)</f>
        <v>0</v>
      </c>
      <c r="K471" s="283"/>
      <c r="L471" s="283"/>
      <c r="M471" s="71">
        <f>SUM(K471:L471)</f>
        <v>0</v>
      </c>
      <c r="N471" s="283"/>
      <c r="O471" s="283"/>
      <c r="P471" s="71">
        <f>SUM(N471:O471)</f>
        <v>0</v>
      </c>
      <c r="Q471" s="283"/>
      <c r="R471" s="283"/>
      <c r="S471" s="71">
        <f>SUM(Q471:R471)</f>
        <v>0</v>
      </c>
      <c r="T471" s="283"/>
      <c r="U471" s="283"/>
      <c r="V471" s="71">
        <f>SUM(T471:U471)</f>
        <v>0</v>
      </c>
      <c r="W471" s="351"/>
      <c r="X471" s="354">
        <f t="shared" si="190"/>
        <v>0</v>
      </c>
      <c r="Y471" s="356" t="s">
        <v>228</v>
      </c>
    </row>
    <row r="472" spans="1:25" ht="15" thickBot="1" x14ac:dyDescent="0.4">
      <c r="C472" s="285"/>
      <c r="D472" s="284"/>
      <c r="E472" s="3"/>
      <c r="F472" s="3"/>
      <c r="G472" s="3"/>
      <c r="H472" s="3"/>
      <c r="I472" s="3"/>
      <c r="J472" s="3"/>
      <c r="K472" s="3"/>
      <c r="L472" s="3"/>
      <c r="M472" s="3"/>
      <c r="N472" s="3"/>
      <c r="O472" s="3"/>
      <c r="P472" s="3"/>
      <c r="Q472" s="3"/>
      <c r="R472" s="3"/>
      <c r="S472" s="3"/>
      <c r="T472" s="3"/>
      <c r="U472" s="3"/>
      <c r="V472" s="3"/>
      <c r="W472" s="3"/>
      <c r="X472" s="3"/>
    </row>
    <row r="473" spans="1:25" ht="104.5" thickBot="1" x14ac:dyDescent="0.4">
      <c r="A473" s="46" t="s">
        <v>187</v>
      </c>
      <c r="B473" s="60">
        <f>IF('2 - Project Admin'!E39="",0,IF(SUM(B480:B509)&gt;0,1,0))</f>
        <v>0</v>
      </c>
      <c r="C473" s="762" t="str">
        <f>IF(OR('2 - Project Admin'!E39="", '2 - Project Admin'!E39="n/a"),"Project 13: Not Applicable", CONCATENATE("Project 13: ", '2 - Project Admin'!E39))</f>
        <v>Project 13: Not Applicable</v>
      </c>
      <c r="D473" s="763"/>
      <c r="E473" s="763"/>
      <c r="F473" s="763"/>
      <c r="G473" s="763"/>
      <c r="H473" s="763"/>
      <c r="I473" s="763"/>
      <c r="J473" s="763"/>
      <c r="K473" s="763"/>
      <c r="L473" s="763"/>
      <c r="M473" s="763"/>
      <c r="N473" s="763"/>
      <c r="O473" s="763"/>
      <c r="P473" s="763"/>
      <c r="Q473" s="763"/>
      <c r="R473" s="763"/>
      <c r="S473" s="763"/>
      <c r="T473" s="763"/>
      <c r="U473" s="763"/>
      <c r="V473" s="763"/>
      <c r="W473" s="763"/>
      <c r="X473" s="763"/>
      <c r="Y473" s="764"/>
    </row>
    <row r="474" spans="1:25" ht="15" thickBot="1" x14ac:dyDescent="0.4">
      <c r="C474" s="144"/>
      <c r="D474" s="145"/>
      <c r="E474" s="146"/>
      <c r="F474" s="146"/>
      <c r="G474" s="146"/>
      <c r="H474" s="146"/>
      <c r="I474" s="146"/>
      <c r="J474" s="146"/>
      <c r="K474" s="146"/>
    </row>
    <row r="475" spans="1:25" ht="15.75" customHeight="1" outlineLevel="1" x14ac:dyDescent="0.35">
      <c r="C475" s="775" t="s">
        <v>215</v>
      </c>
      <c r="D475" s="775" t="s">
        <v>216</v>
      </c>
      <c r="E475" s="765" t="s">
        <v>217</v>
      </c>
      <c r="F475" s="766"/>
      <c r="G475" s="767"/>
      <c r="H475" s="765" t="s">
        <v>218</v>
      </c>
      <c r="I475" s="766"/>
      <c r="J475" s="767"/>
      <c r="K475" s="765" t="s">
        <v>219</v>
      </c>
      <c r="L475" s="766"/>
      <c r="M475" s="767"/>
      <c r="N475" s="765" t="s">
        <v>220</v>
      </c>
      <c r="O475" s="766"/>
      <c r="P475" s="767"/>
      <c r="Q475" s="765" t="s">
        <v>221</v>
      </c>
      <c r="R475" s="766"/>
      <c r="S475" s="767"/>
      <c r="T475" s="765" t="s">
        <v>222</v>
      </c>
      <c r="U475" s="766"/>
      <c r="V475" s="767"/>
      <c r="W475" s="621" t="s">
        <v>223</v>
      </c>
      <c r="X475" s="771" t="s">
        <v>163</v>
      </c>
      <c r="Y475" s="778" t="s">
        <v>224</v>
      </c>
    </row>
    <row r="476" spans="1:25" ht="15.75" customHeight="1" outlineLevel="1" thickBot="1" x14ac:dyDescent="0.4">
      <c r="C476" s="776"/>
      <c r="D476" s="776"/>
      <c r="E476" s="768"/>
      <c r="F476" s="769"/>
      <c r="G476" s="770"/>
      <c r="H476" s="768"/>
      <c r="I476" s="769"/>
      <c r="J476" s="770"/>
      <c r="K476" s="768"/>
      <c r="L476" s="769"/>
      <c r="M476" s="770"/>
      <c r="N476" s="768"/>
      <c r="O476" s="769"/>
      <c r="P476" s="770"/>
      <c r="Q476" s="768"/>
      <c r="R476" s="769"/>
      <c r="S476" s="770"/>
      <c r="T476" s="768"/>
      <c r="U476" s="769"/>
      <c r="V476" s="770"/>
      <c r="W476" s="622"/>
      <c r="X476" s="772"/>
      <c r="Y476" s="779"/>
    </row>
    <row r="477" spans="1:25" ht="15" customHeight="1" outlineLevel="1" thickBot="1" x14ac:dyDescent="0.4">
      <c r="C477" s="776"/>
      <c r="D477" s="776"/>
      <c r="E477" s="195" t="s">
        <v>164</v>
      </c>
      <c r="F477" s="196" t="s">
        <v>165</v>
      </c>
      <c r="G477" s="621" t="s">
        <v>207</v>
      </c>
      <c r="H477" s="195" t="s">
        <v>164</v>
      </c>
      <c r="I477" s="196" t="s">
        <v>165</v>
      </c>
      <c r="J477" s="621" t="s">
        <v>207</v>
      </c>
      <c r="K477" s="195" t="s">
        <v>164</v>
      </c>
      <c r="L477" s="196" t="s">
        <v>165</v>
      </c>
      <c r="M477" s="621" t="s">
        <v>207</v>
      </c>
      <c r="N477" s="195" t="s">
        <v>164</v>
      </c>
      <c r="O477" s="196" t="s">
        <v>165</v>
      </c>
      <c r="P477" s="773" t="s">
        <v>207</v>
      </c>
      <c r="Q477" s="195" t="s">
        <v>164</v>
      </c>
      <c r="R477" s="196" t="s">
        <v>165</v>
      </c>
      <c r="S477" s="773" t="s">
        <v>207</v>
      </c>
      <c r="T477" s="195" t="s">
        <v>164</v>
      </c>
      <c r="U477" s="196" t="s">
        <v>165</v>
      </c>
      <c r="V477" s="773" t="s">
        <v>207</v>
      </c>
      <c r="W477" s="773" t="s">
        <v>207</v>
      </c>
      <c r="X477" s="772"/>
      <c r="Y477" s="779"/>
    </row>
    <row r="478" spans="1:25" ht="15" customHeight="1" outlineLevel="1" thickBot="1" x14ac:dyDescent="0.4">
      <c r="C478" s="777"/>
      <c r="D478" s="776"/>
      <c r="E478" s="197" t="s">
        <v>167</v>
      </c>
      <c r="F478" s="197" t="s">
        <v>167</v>
      </c>
      <c r="G478" s="623"/>
      <c r="H478" s="197" t="s">
        <v>167</v>
      </c>
      <c r="I478" s="207" t="str">
        <f>IF(INDEX('Reference Data'!$G$5:$G$18,MATCH('Reference Data'!$C$4,'Reference Data'!$F$5:$F$21,0),1)&gt;=I$18,"Actual","Forecast")</f>
        <v>Actual</v>
      </c>
      <c r="J478" s="623"/>
      <c r="K478" s="207" t="str">
        <f>IF(INDEX('Reference Data'!$G$5:$G$18,MATCH('Reference Data'!$C$4,'Reference Data'!$F$5:$F$21,0),1)&gt;=K$18,"Actual","Forecast")</f>
        <v>Actual</v>
      </c>
      <c r="L478" s="207" t="str">
        <f>IF(INDEX('Reference Data'!$G$5:$G$18,MATCH('Reference Data'!$C$4,'Reference Data'!$F$5:$F$21,0),1)&gt;=L$18,"Actual","Forecast")</f>
        <v>Actual</v>
      </c>
      <c r="M478" s="623"/>
      <c r="N478" s="207" t="str">
        <f>IF(INDEX('Reference Data'!$G$5:$G$18,MATCH('Reference Data'!$C$4,'Reference Data'!$F$5:$F$21,0),1)&gt;=N$18,"Actual","Forecast")</f>
        <v>Actual</v>
      </c>
      <c r="O478" s="207" t="str">
        <f>IF(INDEX('Reference Data'!$G$5:$G$18,MATCH('Reference Data'!$C$4,'Reference Data'!$F$5:$F$21,0),1)&gt;=O$18,"Actual","Forecast")</f>
        <v>Forecast</v>
      </c>
      <c r="P478" s="774"/>
      <c r="Q478" s="207" t="str">
        <f>IF(INDEX('Reference Data'!$G$5:$G$18,MATCH('Reference Data'!$C$4,'Reference Data'!$F$5:$F$21,0),1)&gt;=Q$18,"Actual","Forecast")</f>
        <v>Forecast</v>
      </c>
      <c r="R478" s="207" t="str">
        <f>IF(INDEX('Reference Data'!$G$5:$G$18,MATCH('Reference Data'!$C$4,'Reference Data'!$F$5:$F$21,0),1)&gt;=R$18,"Actual","Forecast")</f>
        <v>Forecast</v>
      </c>
      <c r="S478" s="774"/>
      <c r="T478" s="207" t="str">
        <f>IF(INDEX('Reference Data'!$G$5:$G$18,MATCH('Reference Data'!$C$4,'Reference Data'!$F$5:$F$21,0),1)&gt;=T$18,"Actual","Forecast")</f>
        <v>Forecast</v>
      </c>
      <c r="U478" s="207" t="str">
        <f>IF(INDEX('Reference Data'!$G$5:$G$18,MATCH('Reference Data'!$C$4,'Reference Data'!$F$5:$F$21,0),1)&gt;=U$18,"Actual","Forecast")</f>
        <v>Forecast</v>
      </c>
      <c r="V478" s="774"/>
      <c r="W478" s="774"/>
      <c r="X478" s="772"/>
      <c r="Y478" s="780"/>
    </row>
    <row r="479" spans="1:25" ht="15" customHeight="1" outlineLevel="1" thickBot="1" x14ac:dyDescent="0.4">
      <c r="C479" s="111" t="s">
        <v>225</v>
      </c>
      <c r="D479" s="273"/>
      <c r="E479" s="273"/>
      <c r="F479" s="273"/>
      <c r="G479" s="273"/>
      <c r="H479" s="273"/>
      <c r="I479" s="273"/>
      <c r="J479" s="273"/>
      <c r="K479" s="273"/>
      <c r="L479" s="273"/>
      <c r="M479" s="273"/>
      <c r="N479" s="273"/>
      <c r="O479" s="273"/>
      <c r="P479" s="273"/>
      <c r="Q479" s="273"/>
      <c r="R479" s="273"/>
      <c r="S479" s="273"/>
      <c r="T479" s="273"/>
      <c r="U479" s="273"/>
      <c r="V479" s="273"/>
      <c r="W479" s="273"/>
      <c r="X479" s="273"/>
      <c r="Y479" s="507"/>
    </row>
    <row r="480" spans="1:25" outlineLevel="1" x14ac:dyDescent="0.35">
      <c r="C480" s="151" t="s">
        <v>226</v>
      </c>
      <c r="D480" s="426" t="s">
        <v>227</v>
      </c>
      <c r="E480" s="357"/>
      <c r="F480" s="358"/>
      <c r="G480" s="359">
        <f>SUM(E480:F480)</f>
        <v>0</v>
      </c>
      <c r="H480" s="357"/>
      <c r="I480" s="358"/>
      <c r="J480" s="359">
        <f>SUM(H480:I480)</f>
        <v>0</v>
      </c>
      <c r="K480" s="357"/>
      <c r="L480" s="358"/>
      <c r="M480" s="359">
        <f>SUM(K480:L480)</f>
        <v>0</v>
      </c>
      <c r="N480" s="357"/>
      <c r="O480" s="358"/>
      <c r="P480" s="359">
        <f>SUM(N480:O480)</f>
        <v>0</v>
      </c>
      <c r="Q480" s="357"/>
      <c r="R480" s="358"/>
      <c r="S480" s="359">
        <f>SUM(Q480:R480)</f>
        <v>0</v>
      </c>
      <c r="T480" s="357"/>
      <c r="U480" s="358"/>
      <c r="V480" s="359">
        <f>SUM(T480:U480)</f>
        <v>0</v>
      </c>
      <c r="W480" s="341"/>
      <c r="X480" s="353">
        <f>SUM(P480+S480+M480+J480+G480+V480+W480)</f>
        <v>0</v>
      </c>
      <c r="Y480" s="360" t="s">
        <v>228</v>
      </c>
    </row>
    <row r="481" spans="2:26" ht="28" outlineLevel="1" x14ac:dyDescent="0.35">
      <c r="C481" s="151" t="s">
        <v>229</v>
      </c>
      <c r="D481" s="426" t="s">
        <v>230</v>
      </c>
      <c r="E481" s="67"/>
      <c r="F481" s="68"/>
      <c r="G481" s="69">
        <f>SUM(E481:F481)</f>
        <v>0</v>
      </c>
      <c r="H481" s="67"/>
      <c r="I481" s="68"/>
      <c r="J481" s="69">
        <f>SUM(H481:I481)</f>
        <v>0</v>
      </c>
      <c r="K481" s="67"/>
      <c r="L481" s="68"/>
      <c r="M481" s="69">
        <f>SUM(K481:L481)</f>
        <v>0</v>
      </c>
      <c r="N481" s="67"/>
      <c r="O481" s="68"/>
      <c r="P481" s="69">
        <f>SUM(N481:O481)</f>
        <v>0</v>
      </c>
      <c r="Q481" s="67"/>
      <c r="R481" s="68"/>
      <c r="S481" s="69">
        <f>SUM(Q481:R481)</f>
        <v>0</v>
      </c>
      <c r="T481" s="67"/>
      <c r="U481" s="68"/>
      <c r="V481" s="69">
        <f>SUM(T481:U481)</f>
        <v>0</v>
      </c>
      <c r="W481" s="335"/>
      <c r="X481" s="352">
        <f>SUM(P481+S481+M481+J481+G481+V481+W481)</f>
        <v>0</v>
      </c>
      <c r="Y481" s="355" t="s">
        <v>228</v>
      </c>
    </row>
    <row r="482" spans="2:26" ht="28.5" outlineLevel="1" thickBot="1" x14ac:dyDescent="0.4">
      <c r="C482" s="361" t="s">
        <v>231</v>
      </c>
      <c r="D482" s="427" t="s">
        <v>230</v>
      </c>
      <c r="E482" s="107"/>
      <c r="F482" s="108"/>
      <c r="G482" s="143">
        <f>SUM(E482:F482)</f>
        <v>0</v>
      </c>
      <c r="H482" s="107"/>
      <c r="I482" s="108"/>
      <c r="J482" s="143">
        <f>SUM(H482:I482)</f>
        <v>0</v>
      </c>
      <c r="K482" s="107"/>
      <c r="L482" s="108"/>
      <c r="M482" s="143">
        <f>SUM(K482:L482)</f>
        <v>0</v>
      </c>
      <c r="N482" s="107"/>
      <c r="O482" s="108"/>
      <c r="P482" s="143">
        <f>SUM(N482:O482)</f>
        <v>0</v>
      </c>
      <c r="Q482" s="107"/>
      <c r="R482" s="108"/>
      <c r="S482" s="143">
        <f>SUM(Q482:R482)</f>
        <v>0</v>
      </c>
      <c r="T482" s="107"/>
      <c r="U482" s="108"/>
      <c r="V482" s="143">
        <f>SUM(T482:U482)</f>
        <v>0</v>
      </c>
      <c r="W482" s="349"/>
      <c r="X482" s="362">
        <f>SUM(P482+S482+M482+J482+G482+V482+W482)</f>
        <v>0</v>
      </c>
      <c r="Y482" s="363" t="s">
        <v>228</v>
      </c>
    </row>
    <row r="483" spans="2:26" ht="15" customHeight="1" outlineLevel="1" thickBot="1" x14ac:dyDescent="0.4">
      <c r="C483" s="503" t="s">
        <v>232</v>
      </c>
      <c r="D483" s="501"/>
      <c r="E483" s="501"/>
      <c r="F483" s="501"/>
      <c r="G483" s="501"/>
      <c r="H483" s="501"/>
      <c r="I483" s="501"/>
      <c r="J483" s="501"/>
      <c r="K483" s="501"/>
      <c r="L483" s="501"/>
      <c r="M483" s="501"/>
      <c r="N483" s="501"/>
      <c r="O483" s="501"/>
      <c r="P483" s="501"/>
      <c r="Q483" s="501"/>
      <c r="R483" s="501"/>
      <c r="S483" s="501"/>
      <c r="T483" s="501"/>
      <c r="U483" s="501"/>
      <c r="V483" s="501"/>
      <c r="W483" s="501"/>
      <c r="X483" s="501"/>
      <c r="Y483" s="502"/>
    </row>
    <row r="484" spans="2:26" outlineLevel="1" x14ac:dyDescent="0.35">
      <c r="B484" s="1">
        <f t="shared" ref="B484:B498" si="191">IF(AND($D$14="You do not need to provide output data for this reporting period",X484=0),0,IF(C484="&lt; Select &gt;",IF((X484=0),0,1),COUNTBLANK(G484)+COUNTBLANK(J484)+COUNTBLANK(M484)+COUNTBLANK(P484)+COUNTBLANK(S484)+COUNTBLANK(V484)+COUNTBLANK(W484)))</f>
        <v>0</v>
      </c>
      <c r="C484" s="357" t="s">
        <v>18</v>
      </c>
      <c r="D484" s="423" t="str">
        <f>INDEX(MasterOutputs!$C$3:$C$63,MATCH(C484,MasterOutputs!$B$3:$B$63,0))</f>
        <v>N/A</v>
      </c>
      <c r="E484" s="365"/>
      <c r="F484" s="365"/>
      <c r="G484" s="359">
        <f>SUM(E484:F484)</f>
        <v>0</v>
      </c>
      <c r="H484" s="365"/>
      <c r="I484" s="365"/>
      <c r="J484" s="359">
        <f>SUM(H484:I484)</f>
        <v>0</v>
      </c>
      <c r="K484" s="365"/>
      <c r="L484" s="365"/>
      <c r="M484" s="359">
        <f>SUM(K484:L484)</f>
        <v>0</v>
      </c>
      <c r="N484" s="365"/>
      <c r="O484" s="365"/>
      <c r="P484" s="359">
        <f>SUM(N484:O484)</f>
        <v>0</v>
      </c>
      <c r="Q484" s="365"/>
      <c r="R484" s="365"/>
      <c r="S484" s="359">
        <f>SUM(Q484:R484)</f>
        <v>0</v>
      </c>
      <c r="T484" s="365"/>
      <c r="U484" s="365"/>
      <c r="V484" s="359">
        <f>SUM(T484:U484)</f>
        <v>0</v>
      </c>
      <c r="W484" s="366"/>
      <c r="X484" s="353">
        <f>SUM(P484+S484+M484+J484+G484+V484+W484)</f>
        <v>0</v>
      </c>
      <c r="Y484" s="342"/>
      <c r="Z484" s="201">
        <f>INDEX(MasterOutputs!$I$3:$I$63,MATCH('5 - Project Outputs'!C484,MasterOutputs!$B$3:$B$63,0))</f>
        <v>0</v>
      </c>
    </row>
    <row r="485" spans="2:26" outlineLevel="1" x14ac:dyDescent="0.35">
      <c r="B485" s="1">
        <f t="shared" si="191"/>
        <v>0</v>
      </c>
      <c r="C485" s="67" t="s">
        <v>18</v>
      </c>
      <c r="D485" s="424" t="str">
        <f>INDEX(MasterOutputs!$C$3:$C$63,MATCH(C485,MasterOutputs!$B$3:$B$63,0))</f>
        <v>N/A</v>
      </c>
      <c r="E485" s="282"/>
      <c r="F485" s="282"/>
      <c r="G485" s="69">
        <f>SUM(E485:F485)</f>
        <v>0</v>
      </c>
      <c r="H485" s="282"/>
      <c r="I485" s="282"/>
      <c r="J485" s="69">
        <f>SUM(H485:I485)</f>
        <v>0</v>
      </c>
      <c r="K485" s="282"/>
      <c r="L485" s="282"/>
      <c r="M485" s="69">
        <f>SUM(K485:L485)</f>
        <v>0</v>
      </c>
      <c r="N485" s="282"/>
      <c r="O485" s="282"/>
      <c r="P485" s="69">
        <f>SUM(N485:O485)</f>
        <v>0</v>
      </c>
      <c r="Q485" s="282"/>
      <c r="R485" s="282"/>
      <c r="S485" s="69">
        <f>SUM(Q485:R485)</f>
        <v>0</v>
      </c>
      <c r="T485" s="282"/>
      <c r="U485" s="282"/>
      <c r="V485" s="69">
        <f>SUM(T485:U485)</f>
        <v>0</v>
      </c>
      <c r="W485" s="350"/>
      <c r="X485" s="352">
        <f>SUM(P485+S485+M485+J485+G485+V485+W485)</f>
        <v>0</v>
      </c>
      <c r="Y485" s="337"/>
      <c r="Z485" s="201">
        <f>INDEX(MasterOutputs!$I$3:$I$63,MATCH('5 - Project Outputs'!C485,MasterOutputs!$B$3:$B$63,0))</f>
        <v>0</v>
      </c>
    </row>
    <row r="486" spans="2:26" outlineLevel="1" x14ac:dyDescent="0.35">
      <c r="B486" s="1">
        <f t="shared" si="191"/>
        <v>0</v>
      </c>
      <c r="C486" s="67" t="s">
        <v>18</v>
      </c>
      <c r="D486" s="424" t="str">
        <f>INDEX(MasterOutputs!$C$3:$C$63,MATCH(C486,MasterOutputs!$B$3:$B$63,0))</f>
        <v>N/A</v>
      </c>
      <c r="E486" s="282"/>
      <c r="F486" s="282"/>
      <c r="G486" s="69">
        <f t="shared" ref="G486:G498" si="192">SUM(E486:F486)</f>
        <v>0</v>
      </c>
      <c r="H486" s="282"/>
      <c r="I486" s="282"/>
      <c r="J486" s="69">
        <f t="shared" ref="J486:J498" si="193">SUM(H486:I486)</f>
        <v>0</v>
      </c>
      <c r="K486" s="282"/>
      <c r="L486" s="282"/>
      <c r="M486" s="69">
        <f t="shared" ref="M486:M498" si="194">SUM(K486:L486)</f>
        <v>0</v>
      </c>
      <c r="N486" s="282"/>
      <c r="O486" s="282"/>
      <c r="P486" s="69">
        <f t="shared" ref="P486:P498" si="195">SUM(N486:O486)</f>
        <v>0</v>
      </c>
      <c r="Q486" s="282"/>
      <c r="R486" s="282"/>
      <c r="S486" s="69">
        <f t="shared" ref="S486:S498" si="196">SUM(Q486:R486)</f>
        <v>0</v>
      </c>
      <c r="T486" s="282"/>
      <c r="U486" s="282"/>
      <c r="V486" s="69">
        <f t="shared" ref="V486:V498" si="197">SUM(T486:U486)</f>
        <v>0</v>
      </c>
      <c r="W486" s="350"/>
      <c r="X486" s="352">
        <f t="shared" ref="X486:X498" si="198">SUM(P486+S486+M486+J486+G486+V486+W486)</f>
        <v>0</v>
      </c>
      <c r="Y486" s="337"/>
      <c r="Z486" s="201">
        <f>INDEX(MasterOutputs!$I$3:$I$63,MATCH('5 - Project Outputs'!C486,MasterOutputs!$B$3:$B$63,0))</f>
        <v>0</v>
      </c>
    </row>
    <row r="487" spans="2:26" outlineLevel="1" x14ac:dyDescent="0.35">
      <c r="B487" s="1">
        <f t="shared" si="191"/>
        <v>0</v>
      </c>
      <c r="C487" s="67" t="s">
        <v>18</v>
      </c>
      <c r="D487" s="424" t="str">
        <f>INDEX(MasterOutputs!$C$3:$C$63,MATCH(C487,MasterOutputs!$B$3:$B$63,0))</f>
        <v>N/A</v>
      </c>
      <c r="E487" s="282"/>
      <c r="F487" s="282"/>
      <c r="G487" s="69">
        <f t="shared" si="192"/>
        <v>0</v>
      </c>
      <c r="H487" s="282"/>
      <c r="I487" s="282"/>
      <c r="J487" s="69">
        <f t="shared" si="193"/>
        <v>0</v>
      </c>
      <c r="K487" s="282"/>
      <c r="L487" s="282"/>
      <c r="M487" s="69">
        <f t="shared" si="194"/>
        <v>0</v>
      </c>
      <c r="N487" s="282"/>
      <c r="O487" s="282"/>
      <c r="P487" s="69">
        <f t="shared" si="195"/>
        <v>0</v>
      </c>
      <c r="Q487" s="282"/>
      <c r="R487" s="282"/>
      <c r="S487" s="69">
        <f t="shared" si="196"/>
        <v>0</v>
      </c>
      <c r="T487" s="282"/>
      <c r="U487" s="282"/>
      <c r="V487" s="69">
        <f t="shared" si="197"/>
        <v>0</v>
      </c>
      <c r="W487" s="350"/>
      <c r="X487" s="352">
        <f t="shared" si="198"/>
        <v>0</v>
      </c>
      <c r="Y487" s="337"/>
      <c r="Z487" s="201">
        <f>INDEX(MasterOutputs!$I$3:$I$63,MATCH('5 - Project Outputs'!C487,MasterOutputs!$B$3:$B$63,0))</f>
        <v>0</v>
      </c>
    </row>
    <row r="488" spans="2:26" outlineLevel="1" x14ac:dyDescent="0.35">
      <c r="B488" s="1">
        <f t="shared" si="191"/>
        <v>0</v>
      </c>
      <c r="C488" s="67" t="s">
        <v>18</v>
      </c>
      <c r="D488" s="424" t="str">
        <f>INDEX(MasterOutputs!$C$3:$C$63,MATCH(C488,MasterOutputs!$B$3:$B$63,0))</f>
        <v>N/A</v>
      </c>
      <c r="E488" s="282"/>
      <c r="F488" s="282"/>
      <c r="G488" s="69">
        <f t="shared" si="192"/>
        <v>0</v>
      </c>
      <c r="H488" s="282"/>
      <c r="I488" s="282"/>
      <c r="J488" s="69">
        <f t="shared" si="193"/>
        <v>0</v>
      </c>
      <c r="K488" s="282"/>
      <c r="L488" s="282"/>
      <c r="M488" s="69">
        <f t="shared" si="194"/>
        <v>0</v>
      </c>
      <c r="N488" s="282"/>
      <c r="O488" s="282"/>
      <c r="P488" s="69">
        <f t="shared" si="195"/>
        <v>0</v>
      </c>
      <c r="Q488" s="282"/>
      <c r="R488" s="282"/>
      <c r="S488" s="69">
        <f t="shared" si="196"/>
        <v>0</v>
      </c>
      <c r="T488" s="282"/>
      <c r="U488" s="282"/>
      <c r="V488" s="69">
        <f t="shared" si="197"/>
        <v>0</v>
      </c>
      <c r="W488" s="350"/>
      <c r="X488" s="352">
        <f t="shared" si="198"/>
        <v>0</v>
      </c>
      <c r="Y488" s="337"/>
      <c r="Z488" s="201">
        <f>INDEX(MasterOutputs!$I$3:$I$63,MATCH('5 - Project Outputs'!C488,MasterOutputs!$B$3:$B$63,0))</f>
        <v>0</v>
      </c>
    </row>
    <row r="489" spans="2:26" outlineLevel="1" x14ac:dyDescent="0.35">
      <c r="B489" s="1">
        <f t="shared" si="191"/>
        <v>0</v>
      </c>
      <c r="C489" s="67" t="s">
        <v>18</v>
      </c>
      <c r="D489" s="424" t="str">
        <f>INDEX(MasterOutputs!$C$3:$C$63,MATCH(C489,MasterOutputs!$B$3:$B$63,0))</f>
        <v>N/A</v>
      </c>
      <c r="E489" s="282"/>
      <c r="F489" s="282"/>
      <c r="G489" s="69">
        <f t="shared" si="192"/>
        <v>0</v>
      </c>
      <c r="H489" s="282"/>
      <c r="I489" s="282"/>
      <c r="J489" s="69">
        <f t="shared" si="193"/>
        <v>0</v>
      </c>
      <c r="K489" s="282"/>
      <c r="L489" s="282"/>
      <c r="M489" s="69">
        <f t="shared" si="194"/>
        <v>0</v>
      </c>
      <c r="N489" s="282"/>
      <c r="O489" s="282"/>
      <c r="P489" s="69">
        <f t="shared" si="195"/>
        <v>0</v>
      </c>
      <c r="Q489" s="282"/>
      <c r="R489" s="282"/>
      <c r="S489" s="69">
        <f t="shared" si="196"/>
        <v>0</v>
      </c>
      <c r="T489" s="282"/>
      <c r="U489" s="282"/>
      <c r="V489" s="69">
        <f t="shared" si="197"/>
        <v>0</v>
      </c>
      <c r="W489" s="350"/>
      <c r="X489" s="352">
        <f t="shared" si="198"/>
        <v>0</v>
      </c>
      <c r="Y489" s="337"/>
      <c r="Z489" s="201">
        <f>INDEX(MasterOutputs!$I$3:$I$63,MATCH('5 - Project Outputs'!C489,MasterOutputs!$B$3:$B$63,0))</f>
        <v>0</v>
      </c>
    </row>
    <row r="490" spans="2:26" outlineLevel="1" x14ac:dyDescent="0.35">
      <c r="B490" s="1">
        <f t="shared" si="191"/>
        <v>0</v>
      </c>
      <c r="C490" s="67" t="s">
        <v>18</v>
      </c>
      <c r="D490" s="424" t="str">
        <f>INDEX(MasterOutputs!$C$3:$C$63,MATCH(C490,MasterOutputs!$B$3:$B$63,0))</f>
        <v>N/A</v>
      </c>
      <c r="E490" s="282"/>
      <c r="F490" s="282"/>
      <c r="G490" s="69">
        <f t="shared" si="192"/>
        <v>0</v>
      </c>
      <c r="H490" s="282"/>
      <c r="I490" s="282"/>
      <c r="J490" s="69">
        <f t="shared" si="193"/>
        <v>0</v>
      </c>
      <c r="K490" s="282"/>
      <c r="L490" s="282"/>
      <c r="M490" s="69">
        <f t="shared" si="194"/>
        <v>0</v>
      </c>
      <c r="N490" s="282"/>
      <c r="O490" s="282"/>
      <c r="P490" s="69">
        <f t="shared" si="195"/>
        <v>0</v>
      </c>
      <c r="Q490" s="282"/>
      <c r="R490" s="282"/>
      <c r="S490" s="69">
        <f t="shared" si="196"/>
        <v>0</v>
      </c>
      <c r="T490" s="282"/>
      <c r="U490" s="282"/>
      <c r="V490" s="69">
        <f t="shared" si="197"/>
        <v>0</v>
      </c>
      <c r="W490" s="350"/>
      <c r="X490" s="352">
        <f t="shared" si="198"/>
        <v>0</v>
      </c>
      <c r="Y490" s="337"/>
      <c r="Z490" s="201">
        <f>INDEX(MasterOutputs!$I$3:$I$63,MATCH('5 - Project Outputs'!C490,MasterOutputs!$B$3:$B$63,0))</f>
        <v>0</v>
      </c>
    </row>
    <row r="491" spans="2:26" outlineLevel="1" x14ac:dyDescent="0.35">
      <c r="B491" s="1">
        <f t="shared" si="191"/>
        <v>0</v>
      </c>
      <c r="C491" s="67" t="s">
        <v>18</v>
      </c>
      <c r="D491" s="424" t="str">
        <f>INDEX(MasterOutputs!$C$3:$C$63,MATCH(C491,MasterOutputs!$B$3:$B$63,0))</f>
        <v>N/A</v>
      </c>
      <c r="E491" s="282"/>
      <c r="F491" s="282"/>
      <c r="G491" s="69">
        <f t="shared" si="192"/>
        <v>0</v>
      </c>
      <c r="H491" s="282"/>
      <c r="I491" s="282"/>
      <c r="J491" s="69">
        <f t="shared" si="193"/>
        <v>0</v>
      </c>
      <c r="K491" s="282"/>
      <c r="L491" s="282"/>
      <c r="M491" s="69">
        <f t="shared" si="194"/>
        <v>0</v>
      </c>
      <c r="N491" s="282"/>
      <c r="O491" s="282"/>
      <c r="P491" s="69">
        <f t="shared" si="195"/>
        <v>0</v>
      </c>
      <c r="Q491" s="282"/>
      <c r="R491" s="282"/>
      <c r="S491" s="69">
        <f t="shared" si="196"/>
        <v>0</v>
      </c>
      <c r="T491" s="282"/>
      <c r="U491" s="282"/>
      <c r="V491" s="69">
        <f t="shared" si="197"/>
        <v>0</v>
      </c>
      <c r="W491" s="350"/>
      <c r="X491" s="352">
        <f t="shared" si="198"/>
        <v>0</v>
      </c>
      <c r="Y491" s="337"/>
      <c r="Z491" s="201">
        <f>INDEX(MasterOutputs!$I$3:$I$63,MATCH('5 - Project Outputs'!C491,MasterOutputs!$B$3:$B$63,0))</f>
        <v>0</v>
      </c>
    </row>
    <row r="492" spans="2:26" outlineLevel="1" x14ac:dyDescent="0.35">
      <c r="B492" s="1">
        <f t="shared" si="191"/>
        <v>0</v>
      </c>
      <c r="C492" s="67" t="s">
        <v>18</v>
      </c>
      <c r="D492" s="424" t="str">
        <f>INDEX(MasterOutputs!$C$3:$C$63,MATCH(C492,MasterOutputs!$B$3:$B$63,0))</f>
        <v>N/A</v>
      </c>
      <c r="E492" s="282"/>
      <c r="F492" s="282"/>
      <c r="G492" s="69">
        <f t="shared" si="192"/>
        <v>0</v>
      </c>
      <c r="H492" s="282"/>
      <c r="I492" s="282"/>
      <c r="J492" s="69">
        <f t="shared" si="193"/>
        <v>0</v>
      </c>
      <c r="K492" s="282"/>
      <c r="L492" s="282"/>
      <c r="M492" s="69">
        <f t="shared" si="194"/>
        <v>0</v>
      </c>
      <c r="N492" s="282"/>
      <c r="O492" s="282"/>
      <c r="P492" s="69">
        <f t="shared" si="195"/>
        <v>0</v>
      </c>
      <c r="Q492" s="282"/>
      <c r="R492" s="282"/>
      <c r="S492" s="69">
        <f t="shared" si="196"/>
        <v>0</v>
      </c>
      <c r="T492" s="282"/>
      <c r="U492" s="282"/>
      <c r="V492" s="69">
        <f t="shared" si="197"/>
        <v>0</v>
      </c>
      <c r="W492" s="350"/>
      <c r="X492" s="352">
        <f t="shared" si="198"/>
        <v>0</v>
      </c>
      <c r="Y492" s="337"/>
      <c r="Z492" s="201">
        <f>INDEX(MasterOutputs!$I$3:$I$63,MATCH('5 - Project Outputs'!C492,MasterOutputs!$B$3:$B$63,0))</f>
        <v>0</v>
      </c>
    </row>
    <row r="493" spans="2:26" outlineLevel="1" x14ac:dyDescent="0.35">
      <c r="B493" s="1">
        <f t="shared" si="191"/>
        <v>0</v>
      </c>
      <c r="C493" s="67" t="s">
        <v>18</v>
      </c>
      <c r="D493" s="424" t="str">
        <f>INDEX(MasterOutputs!$C$3:$C$63,MATCH(C493,MasterOutputs!$B$3:$B$63,0))</f>
        <v>N/A</v>
      </c>
      <c r="E493" s="282"/>
      <c r="F493" s="282"/>
      <c r="G493" s="69">
        <f t="shared" si="192"/>
        <v>0</v>
      </c>
      <c r="H493" s="282"/>
      <c r="I493" s="282"/>
      <c r="J493" s="69">
        <f t="shared" si="193"/>
        <v>0</v>
      </c>
      <c r="K493" s="282"/>
      <c r="L493" s="282"/>
      <c r="M493" s="69">
        <f t="shared" si="194"/>
        <v>0</v>
      </c>
      <c r="N493" s="282"/>
      <c r="O493" s="282"/>
      <c r="P493" s="69">
        <f t="shared" si="195"/>
        <v>0</v>
      </c>
      <c r="Q493" s="282"/>
      <c r="R493" s="282"/>
      <c r="S493" s="69">
        <f t="shared" si="196"/>
        <v>0</v>
      </c>
      <c r="T493" s="282"/>
      <c r="U493" s="282"/>
      <c r="V493" s="69">
        <f t="shared" si="197"/>
        <v>0</v>
      </c>
      <c r="W493" s="350"/>
      <c r="X493" s="352">
        <f t="shared" si="198"/>
        <v>0</v>
      </c>
      <c r="Y493" s="337"/>
      <c r="Z493" s="201">
        <f>INDEX(MasterOutputs!$I$3:$I$63,MATCH('5 - Project Outputs'!C493,MasterOutputs!$B$3:$B$63,0))</f>
        <v>0</v>
      </c>
    </row>
    <row r="494" spans="2:26" outlineLevel="1" x14ac:dyDescent="0.35">
      <c r="B494" s="1">
        <f t="shared" si="191"/>
        <v>0</v>
      </c>
      <c r="C494" s="67" t="s">
        <v>18</v>
      </c>
      <c r="D494" s="424" t="str">
        <f>INDEX(MasterOutputs!$C$3:$C$63,MATCH(C494,MasterOutputs!$B$3:$B$63,0))</f>
        <v>N/A</v>
      </c>
      <c r="E494" s="282"/>
      <c r="F494" s="282"/>
      <c r="G494" s="69">
        <f t="shared" si="192"/>
        <v>0</v>
      </c>
      <c r="H494" s="282"/>
      <c r="I494" s="282"/>
      <c r="J494" s="69">
        <f t="shared" si="193"/>
        <v>0</v>
      </c>
      <c r="K494" s="282"/>
      <c r="L494" s="282"/>
      <c r="M494" s="69">
        <f t="shared" si="194"/>
        <v>0</v>
      </c>
      <c r="N494" s="282"/>
      <c r="O494" s="282"/>
      <c r="P494" s="69">
        <f t="shared" si="195"/>
        <v>0</v>
      </c>
      <c r="Q494" s="282"/>
      <c r="R494" s="282"/>
      <c r="S494" s="69">
        <f t="shared" si="196"/>
        <v>0</v>
      </c>
      <c r="T494" s="282"/>
      <c r="U494" s="282"/>
      <c r="V494" s="69">
        <f t="shared" si="197"/>
        <v>0</v>
      </c>
      <c r="W494" s="350"/>
      <c r="X494" s="352">
        <f t="shared" si="198"/>
        <v>0</v>
      </c>
      <c r="Y494" s="337"/>
      <c r="Z494" s="201">
        <f>INDEX(MasterOutputs!$I$3:$I$63,MATCH('5 - Project Outputs'!C494,MasterOutputs!$B$3:$B$63,0))</f>
        <v>0</v>
      </c>
    </row>
    <row r="495" spans="2:26" outlineLevel="1" x14ac:dyDescent="0.35">
      <c r="B495" s="1">
        <f t="shared" si="191"/>
        <v>0</v>
      </c>
      <c r="C495" s="67" t="s">
        <v>18</v>
      </c>
      <c r="D495" s="424" t="str">
        <f>INDEX(MasterOutputs!$C$3:$C$63,MATCH(C495,MasterOutputs!$B$3:$B$63,0))</f>
        <v>N/A</v>
      </c>
      <c r="E495" s="282"/>
      <c r="F495" s="282"/>
      <c r="G495" s="69">
        <f t="shared" si="192"/>
        <v>0</v>
      </c>
      <c r="H495" s="282"/>
      <c r="I495" s="282"/>
      <c r="J495" s="69">
        <f t="shared" si="193"/>
        <v>0</v>
      </c>
      <c r="K495" s="282"/>
      <c r="L495" s="282"/>
      <c r="M495" s="69">
        <f t="shared" si="194"/>
        <v>0</v>
      </c>
      <c r="N495" s="282"/>
      <c r="O495" s="282"/>
      <c r="P495" s="69">
        <f t="shared" si="195"/>
        <v>0</v>
      </c>
      <c r="Q495" s="282"/>
      <c r="R495" s="282"/>
      <c r="S495" s="69">
        <f t="shared" si="196"/>
        <v>0</v>
      </c>
      <c r="T495" s="282"/>
      <c r="U495" s="282"/>
      <c r="V495" s="69">
        <f t="shared" si="197"/>
        <v>0</v>
      </c>
      <c r="W495" s="350"/>
      <c r="X495" s="352">
        <f t="shared" si="198"/>
        <v>0</v>
      </c>
      <c r="Y495" s="337"/>
      <c r="Z495" s="201">
        <f>INDEX(MasterOutputs!$I$3:$I$63,MATCH('5 - Project Outputs'!C495,MasterOutputs!$B$3:$B$63,0))</f>
        <v>0</v>
      </c>
    </row>
    <row r="496" spans="2:26" outlineLevel="1" x14ac:dyDescent="0.35">
      <c r="B496" s="1">
        <f t="shared" si="191"/>
        <v>0</v>
      </c>
      <c r="C496" s="67" t="s">
        <v>18</v>
      </c>
      <c r="D496" s="424" t="str">
        <f>INDEX(MasterOutputs!$C$3:$C$63,MATCH(C496,MasterOutputs!$B$3:$B$63,0))</f>
        <v>N/A</v>
      </c>
      <c r="E496" s="282"/>
      <c r="F496" s="282"/>
      <c r="G496" s="69">
        <f t="shared" si="192"/>
        <v>0</v>
      </c>
      <c r="H496" s="282"/>
      <c r="I496" s="282"/>
      <c r="J496" s="69">
        <f t="shared" si="193"/>
        <v>0</v>
      </c>
      <c r="K496" s="282"/>
      <c r="L496" s="282"/>
      <c r="M496" s="69">
        <f t="shared" si="194"/>
        <v>0</v>
      </c>
      <c r="N496" s="282"/>
      <c r="O496" s="282"/>
      <c r="P496" s="69">
        <f t="shared" si="195"/>
        <v>0</v>
      </c>
      <c r="Q496" s="282"/>
      <c r="R496" s="282"/>
      <c r="S496" s="69">
        <f t="shared" si="196"/>
        <v>0</v>
      </c>
      <c r="T496" s="282"/>
      <c r="U496" s="282"/>
      <c r="V496" s="69">
        <f t="shared" si="197"/>
        <v>0</v>
      </c>
      <c r="W496" s="350"/>
      <c r="X496" s="352">
        <f t="shared" si="198"/>
        <v>0</v>
      </c>
      <c r="Y496" s="337"/>
      <c r="Z496" s="201">
        <f>INDEX(MasterOutputs!$I$3:$I$63,MATCH('5 - Project Outputs'!C496,MasterOutputs!$B$3:$B$63,0))</f>
        <v>0</v>
      </c>
    </row>
    <row r="497" spans="1:26" outlineLevel="1" x14ac:dyDescent="0.35">
      <c r="B497" s="1">
        <f t="shared" si="191"/>
        <v>0</v>
      </c>
      <c r="C497" s="67" t="s">
        <v>18</v>
      </c>
      <c r="D497" s="424" t="str">
        <f>INDEX(MasterOutputs!$C$3:$C$63,MATCH(C497,MasterOutputs!$B$3:$B$63,0))</f>
        <v>N/A</v>
      </c>
      <c r="E497" s="282"/>
      <c r="F497" s="282"/>
      <c r="G497" s="69">
        <f t="shared" si="192"/>
        <v>0</v>
      </c>
      <c r="H497" s="282"/>
      <c r="I497" s="282"/>
      <c r="J497" s="69">
        <f t="shared" si="193"/>
        <v>0</v>
      </c>
      <c r="K497" s="282"/>
      <c r="L497" s="282"/>
      <c r="M497" s="69">
        <f t="shared" si="194"/>
        <v>0</v>
      </c>
      <c r="N497" s="282"/>
      <c r="O497" s="282"/>
      <c r="P497" s="69">
        <f t="shared" si="195"/>
        <v>0</v>
      </c>
      <c r="Q497" s="282"/>
      <c r="R497" s="282"/>
      <c r="S497" s="69">
        <f t="shared" si="196"/>
        <v>0</v>
      </c>
      <c r="T497" s="282"/>
      <c r="U497" s="282"/>
      <c r="V497" s="69">
        <f t="shared" si="197"/>
        <v>0</v>
      </c>
      <c r="W497" s="350"/>
      <c r="X497" s="352">
        <f t="shared" si="198"/>
        <v>0</v>
      </c>
      <c r="Y497" s="337"/>
      <c r="Z497" s="201">
        <f>INDEX(MasterOutputs!$I$3:$I$63,MATCH('5 - Project Outputs'!C497,MasterOutputs!$B$3:$B$63,0))</f>
        <v>0</v>
      </c>
    </row>
    <row r="498" spans="1:26" ht="15.65" customHeight="1" outlineLevel="1" thickBot="1" x14ac:dyDescent="0.4">
      <c r="B498" s="1">
        <f t="shared" si="191"/>
        <v>0</v>
      </c>
      <c r="C498" s="107" t="s">
        <v>18</v>
      </c>
      <c r="D498" s="425" t="str">
        <f>INDEX(MasterOutputs!$C$3:$C$63,MATCH(C498,MasterOutputs!$B$3:$B$63,0))</f>
        <v>N/A</v>
      </c>
      <c r="E498" s="367"/>
      <c r="F498" s="367"/>
      <c r="G498" s="143">
        <f t="shared" si="192"/>
        <v>0</v>
      </c>
      <c r="H498" s="367"/>
      <c r="I498" s="367"/>
      <c r="J498" s="143">
        <f t="shared" si="193"/>
        <v>0</v>
      </c>
      <c r="K498" s="367"/>
      <c r="L498" s="367"/>
      <c r="M498" s="143">
        <f t="shared" si="194"/>
        <v>0</v>
      </c>
      <c r="N498" s="367"/>
      <c r="O498" s="367"/>
      <c r="P498" s="143">
        <f t="shared" si="195"/>
        <v>0</v>
      </c>
      <c r="Q498" s="367"/>
      <c r="R498" s="367"/>
      <c r="S498" s="143">
        <f t="shared" si="196"/>
        <v>0</v>
      </c>
      <c r="T498" s="367"/>
      <c r="U498" s="367"/>
      <c r="V498" s="143">
        <f t="shared" si="197"/>
        <v>0</v>
      </c>
      <c r="W498" s="368"/>
      <c r="X498" s="369">
        <f t="shared" si="198"/>
        <v>0</v>
      </c>
      <c r="Y498" s="370"/>
      <c r="Z498" s="201">
        <f>INDEX(MasterOutputs!$I$3:$I$63,MATCH('5 - Project Outputs'!C498,MasterOutputs!$B$3:$B$63,0))</f>
        <v>0</v>
      </c>
    </row>
    <row r="499" spans="1:26" ht="16.5" customHeight="1" outlineLevel="1" thickBot="1" x14ac:dyDescent="0.4">
      <c r="C499" s="504" t="s">
        <v>233</v>
      </c>
      <c r="D499" s="505"/>
      <c r="E499" s="505"/>
      <c r="F499" s="505"/>
      <c r="G499" s="505"/>
      <c r="H499" s="505"/>
      <c r="I499" s="505"/>
      <c r="J499" s="505"/>
      <c r="K499" s="505"/>
      <c r="L499" s="505"/>
      <c r="M499" s="505"/>
      <c r="N499" s="505"/>
      <c r="O499" s="505"/>
      <c r="P499" s="505"/>
      <c r="Q499" s="505"/>
      <c r="R499" s="505"/>
      <c r="S499" s="505"/>
      <c r="T499" s="505"/>
      <c r="U499" s="505"/>
      <c r="V499" s="505"/>
      <c r="W499" s="505"/>
      <c r="X499" s="505"/>
      <c r="Y499" s="506"/>
    </row>
    <row r="500" spans="1:26" outlineLevel="1" x14ac:dyDescent="0.35">
      <c r="B500" s="1">
        <f t="shared" ref="B500:B509" si="199">IF(AND($D$14="You do not need to provide output data for this reporting period",X500=0),0,IF(C500="",IF((X500=0),0,1),COUNTBLANK(E500:W500)))</f>
        <v>0</v>
      </c>
      <c r="C500" s="371"/>
      <c r="D500" s="364"/>
      <c r="E500" s="365"/>
      <c r="F500" s="365"/>
      <c r="G500" s="359">
        <f t="shared" ref="G500:G505" si="200">SUM(E500:F500)</f>
        <v>0</v>
      </c>
      <c r="H500" s="365"/>
      <c r="I500" s="365"/>
      <c r="J500" s="359">
        <f t="shared" ref="J500:J505" si="201">SUM(H500:I500)</f>
        <v>0</v>
      </c>
      <c r="K500" s="365"/>
      <c r="L500" s="365"/>
      <c r="M500" s="359">
        <f t="shared" ref="M500:M505" si="202">SUM(K500:L500)</f>
        <v>0</v>
      </c>
      <c r="N500" s="365"/>
      <c r="O500" s="365"/>
      <c r="P500" s="359">
        <f t="shared" ref="P500:P505" si="203">SUM(N500:O500)</f>
        <v>0</v>
      </c>
      <c r="Q500" s="365"/>
      <c r="R500" s="365"/>
      <c r="S500" s="359">
        <f t="shared" ref="S500:S505" si="204">SUM(Q500:R500)</f>
        <v>0</v>
      </c>
      <c r="T500" s="365"/>
      <c r="U500" s="365"/>
      <c r="V500" s="359">
        <f t="shared" ref="V500:V505" si="205">SUM(T500:U500)</f>
        <v>0</v>
      </c>
      <c r="W500" s="366"/>
      <c r="X500" s="353">
        <f>SUM(P500+S500+M500+J500+G500+V500+W500)</f>
        <v>0</v>
      </c>
      <c r="Y500" s="360" t="s">
        <v>228</v>
      </c>
    </row>
    <row r="501" spans="1:26" outlineLevel="1" x14ac:dyDescent="0.35">
      <c r="B501" s="1">
        <f t="shared" si="199"/>
        <v>0</v>
      </c>
      <c r="C501" s="73"/>
      <c r="D501" s="286"/>
      <c r="E501" s="282"/>
      <c r="F501" s="282"/>
      <c r="G501" s="69">
        <f t="shared" si="200"/>
        <v>0</v>
      </c>
      <c r="H501" s="282"/>
      <c r="I501" s="282"/>
      <c r="J501" s="69">
        <f t="shared" si="201"/>
        <v>0</v>
      </c>
      <c r="K501" s="282"/>
      <c r="L501" s="282"/>
      <c r="M501" s="69">
        <f t="shared" si="202"/>
        <v>0</v>
      </c>
      <c r="N501" s="282"/>
      <c r="O501" s="282"/>
      <c r="P501" s="69">
        <f t="shared" si="203"/>
        <v>0</v>
      </c>
      <c r="Q501" s="282"/>
      <c r="R501" s="282"/>
      <c r="S501" s="69">
        <f t="shared" si="204"/>
        <v>0</v>
      </c>
      <c r="T501" s="282"/>
      <c r="U501" s="282"/>
      <c r="V501" s="69">
        <f t="shared" si="205"/>
        <v>0</v>
      </c>
      <c r="W501" s="350"/>
      <c r="X501" s="352">
        <f>SUM(P501+S501+M501+J501+G501+V501+W501)</f>
        <v>0</v>
      </c>
      <c r="Y501" s="355" t="s">
        <v>228</v>
      </c>
    </row>
    <row r="502" spans="1:26" outlineLevel="1" x14ac:dyDescent="0.35">
      <c r="B502" s="1">
        <f t="shared" si="199"/>
        <v>0</v>
      </c>
      <c r="C502" s="73"/>
      <c r="D502" s="286"/>
      <c r="E502" s="282"/>
      <c r="F502" s="282"/>
      <c r="G502" s="69">
        <f t="shared" si="200"/>
        <v>0</v>
      </c>
      <c r="H502" s="282"/>
      <c r="I502" s="282"/>
      <c r="J502" s="69">
        <f t="shared" si="201"/>
        <v>0</v>
      </c>
      <c r="K502" s="282"/>
      <c r="L502" s="282"/>
      <c r="M502" s="69">
        <f t="shared" si="202"/>
        <v>0</v>
      </c>
      <c r="N502" s="282"/>
      <c r="O502" s="282"/>
      <c r="P502" s="69">
        <f t="shared" si="203"/>
        <v>0</v>
      </c>
      <c r="Q502" s="282"/>
      <c r="R502" s="282"/>
      <c r="S502" s="69">
        <f t="shared" si="204"/>
        <v>0</v>
      </c>
      <c r="T502" s="282"/>
      <c r="U502" s="282"/>
      <c r="V502" s="69">
        <f t="shared" si="205"/>
        <v>0</v>
      </c>
      <c r="W502" s="350"/>
      <c r="X502" s="352">
        <f t="shared" ref="X502:X509" si="206">SUM(P502+S502+M502+J502+G502+V502+W502)</f>
        <v>0</v>
      </c>
      <c r="Y502" s="355" t="s">
        <v>228</v>
      </c>
    </row>
    <row r="503" spans="1:26" outlineLevel="1" x14ac:dyDescent="0.35">
      <c r="B503" s="1">
        <f t="shared" si="199"/>
        <v>0</v>
      </c>
      <c r="C503" s="73"/>
      <c r="D503" s="286"/>
      <c r="E503" s="282"/>
      <c r="F503" s="282"/>
      <c r="G503" s="69">
        <f t="shared" si="200"/>
        <v>0</v>
      </c>
      <c r="H503" s="282"/>
      <c r="I503" s="282"/>
      <c r="J503" s="69">
        <f t="shared" si="201"/>
        <v>0</v>
      </c>
      <c r="K503" s="282"/>
      <c r="L503" s="282"/>
      <c r="M503" s="69">
        <f t="shared" si="202"/>
        <v>0</v>
      </c>
      <c r="N503" s="282"/>
      <c r="O503" s="282"/>
      <c r="P503" s="69">
        <f t="shared" si="203"/>
        <v>0</v>
      </c>
      <c r="Q503" s="282"/>
      <c r="R503" s="282"/>
      <c r="S503" s="69">
        <f t="shared" si="204"/>
        <v>0</v>
      </c>
      <c r="T503" s="282"/>
      <c r="U503" s="282"/>
      <c r="V503" s="69">
        <f t="shared" si="205"/>
        <v>0</v>
      </c>
      <c r="W503" s="350"/>
      <c r="X503" s="352">
        <f t="shared" si="206"/>
        <v>0</v>
      </c>
      <c r="Y503" s="355" t="s">
        <v>228</v>
      </c>
    </row>
    <row r="504" spans="1:26" outlineLevel="1" x14ac:dyDescent="0.35">
      <c r="B504" s="1">
        <f t="shared" si="199"/>
        <v>0</v>
      </c>
      <c r="C504" s="73"/>
      <c r="D504" s="286"/>
      <c r="E504" s="282"/>
      <c r="F504" s="282"/>
      <c r="G504" s="69">
        <f t="shared" si="200"/>
        <v>0</v>
      </c>
      <c r="H504" s="282"/>
      <c r="I504" s="282"/>
      <c r="J504" s="69">
        <f t="shared" si="201"/>
        <v>0</v>
      </c>
      <c r="K504" s="282"/>
      <c r="L504" s="282"/>
      <c r="M504" s="69">
        <f t="shared" si="202"/>
        <v>0</v>
      </c>
      <c r="N504" s="282"/>
      <c r="O504" s="282"/>
      <c r="P504" s="69">
        <f t="shared" si="203"/>
        <v>0</v>
      </c>
      <c r="Q504" s="282"/>
      <c r="R504" s="282"/>
      <c r="S504" s="69">
        <f t="shared" si="204"/>
        <v>0</v>
      </c>
      <c r="T504" s="282"/>
      <c r="U504" s="282"/>
      <c r="V504" s="69">
        <f t="shared" si="205"/>
        <v>0</v>
      </c>
      <c r="W504" s="350"/>
      <c r="X504" s="352">
        <f t="shared" si="206"/>
        <v>0</v>
      </c>
      <c r="Y504" s="355" t="s">
        <v>228</v>
      </c>
    </row>
    <row r="505" spans="1:26" outlineLevel="1" x14ac:dyDescent="0.35">
      <c r="B505" s="1">
        <f t="shared" si="199"/>
        <v>0</v>
      </c>
      <c r="C505" s="73"/>
      <c r="D505" s="286"/>
      <c r="E505" s="282"/>
      <c r="F505" s="282"/>
      <c r="G505" s="69">
        <f t="shared" si="200"/>
        <v>0</v>
      </c>
      <c r="H505" s="282"/>
      <c r="I505" s="282"/>
      <c r="J505" s="69">
        <f t="shared" si="201"/>
        <v>0</v>
      </c>
      <c r="K505" s="282"/>
      <c r="L505" s="282"/>
      <c r="M505" s="69">
        <f t="shared" si="202"/>
        <v>0</v>
      </c>
      <c r="N505" s="282"/>
      <c r="O505" s="282"/>
      <c r="P505" s="69">
        <f t="shared" si="203"/>
        <v>0</v>
      </c>
      <c r="Q505" s="282"/>
      <c r="R505" s="282"/>
      <c r="S505" s="69">
        <f t="shared" si="204"/>
        <v>0</v>
      </c>
      <c r="T505" s="282"/>
      <c r="U505" s="282"/>
      <c r="V505" s="69">
        <f t="shared" si="205"/>
        <v>0</v>
      </c>
      <c r="W505" s="350"/>
      <c r="X505" s="352">
        <f t="shared" si="206"/>
        <v>0</v>
      </c>
      <c r="Y505" s="355" t="s">
        <v>228</v>
      </c>
    </row>
    <row r="506" spans="1:26" outlineLevel="1" x14ac:dyDescent="0.35">
      <c r="B506" s="1">
        <f t="shared" si="199"/>
        <v>0</v>
      </c>
      <c r="C506" s="73"/>
      <c r="D506" s="286"/>
      <c r="E506" s="282"/>
      <c r="F506" s="282"/>
      <c r="G506" s="69">
        <f>SUM(E506:F506)</f>
        <v>0</v>
      </c>
      <c r="H506" s="282"/>
      <c r="I506" s="282"/>
      <c r="J506" s="69">
        <f>SUM(H506:I506)</f>
        <v>0</v>
      </c>
      <c r="K506" s="282"/>
      <c r="L506" s="282"/>
      <c r="M506" s="69">
        <f>SUM(K506:L506)</f>
        <v>0</v>
      </c>
      <c r="N506" s="282"/>
      <c r="O506" s="282"/>
      <c r="P506" s="69">
        <f>SUM(N506:O506)</f>
        <v>0</v>
      </c>
      <c r="Q506" s="282"/>
      <c r="R506" s="282"/>
      <c r="S506" s="69">
        <f>SUM(Q506:R506)</f>
        <v>0</v>
      </c>
      <c r="T506" s="282"/>
      <c r="U506" s="282"/>
      <c r="V506" s="69">
        <f>SUM(T506:U506)</f>
        <v>0</v>
      </c>
      <c r="W506" s="350"/>
      <c r="X506" s="352">
        <f t="shared" si="206"/>
        <v>0</v>
      </c>
      <c r="Y506" s="355" t="s">
        <v>228</v>
      </c>
    </row>
    <row r="507" spans="1:26" outlineLevel="1" x14ac:dyDescent="0.35">
      <c r="B507" s="1">
        <f t="shared" si="199"/>
        <v>0</v>
      </c>
      <c r="C507" s="73"/>
      <c r="D507" s="286"/>
      <c r="E507" s="282"/>
      <c r="F507" s="282"/>
      <c r="G507" s="69">
        <f>SUM(E507:F507)</f>
        <v>0</v>
      </c>
      <c r="H507" s="282"/>
      <c r="I507" s="282"/>
      <c r="J507" s="69">
        <f>SUM(H507:I507)</f>
        <v>0</v>
      </c>
      <c r="K507" s="282"/>
      <c r="L507" s="282"/>
      <c r="M507" s="69">
        <f>SUM(K507:L507)</f>
        <v>0</v>
      </c>
      <c r="N507" s="282"/>
      <c r="O507" s="282"/>
      <c r="P507" s="69">
        <f>SUM(N507:O507)</f>
        <v>0</v>
      </c>
      <c r="Q507" s="282"/>
      <c r="R507" s="282"/>
      <c r="S507" s="69">
        <f>SUM(Q507:R507)</f>
        <v>0</v>
      </c>
      <c r="T507" s="282"/>
      <c r="U507" s="282"/>
      <c r="V507" s="69">
        <f>SUM(T507:U507)</f>
        <v>0</v>
      </c>
      <c r="W507" s="350"/>
      <c r="X507" s="352">
        <f t="shared" si="206"/>
        <v>0</v>
      </c>
      <c r="Y507" s="355" t="s">
        <v>228</v>
      </c>
    </row>
    <row r="508" spans="1:26" outlineLevel="1" x14ac:dyDescent="0.35">
      <c r="B508" s="1">
        <f t="shared" si="199"/>
        <v>0</v>
      </c>
      <c r="C508" s="73"/>
      <c r="D508" s="286"/>
      <c r="E508" s="282"/>
      <c r="F508" s="282"/>
      <c r="G508" s="69">
        <f>SUM(E508:F508)</f>
        <v>0</v>
      </c>
      <c r="H508" s="282"/>
      <c r="I508" s="282"/>
      <c r="J508" s="69">
        <f>SUM(H508:I508)</f>
        <v>0</v>
      </c>
      <c r="K508" s="282"/>
      <c r="L508" s="282"/>
      <c r="M508" s="69">
        <f>SUM(K508:L508)</f>
        <v>0</v>
      </c>
      <c r="N508" s="282"/>
      <c r="O508" s="282"/>
      <c r="P508" s="69">
        <f>SUM(N508:O508)</f>
        <v>0</v>
      </c>
      <c r="Q508" s="282"/>
      <c r="R508" s="282"/>
      <c r="S508" s="69">
        <f>SUM(Q508:R508)</f>
        <v>0</v>
      </c>
      <c r="T508" s="282"/>
      <c r="U508" s="282"/>
      <c r="V508" s="69">
        <f>SUM(T508:U508)</f>
        <v>0</v>
      </c>
      <c r="W508" s="350"/>
      <c r="X508" s="352">
        <f t="shared" si="206"/>
        <v>0</v>
      </c>
      <c r="Y508" s="355" t="s">
        <v>228</v>
      </c>
    </row>
    <row r="509" spans="1:26" ht="15" outlineLevel="1" thickBot="1" x14ac:dyDescent="0.4">
      <c r="B509" s="1">
        <f t="shared" si="199"/>
        <v>0</v>
      </c>
      <c r="C509" s="74"/>
      <c r="D509" s="287"/>
      <c r="E509" s="283"/>
      <c r="F509" s="283"/>
      <c r="G509" s="71">
        <f>SUM(E509:F509)</f>
        <v>0</v>
      </c>
      <c r="H509" s="283"/>
      <c r="I509" s="283"/>
      <c r="J509" s="71">
        <f>SUM(H509:I509)</f>
        <v>0</v>
      </c>
      <c r="K509" s="283"/>
      <c r="L509" s="283"/>
      <c r="M509" s="71">
        <f>SUM(K509:L509)</f>
        <v>0</v>
      </c>
      <c r="N509" s="283"/>
      <c r="O509" s="283"/>
      <c r="P509" s="71">
        <f>SUM(N509:O509)</f>
        <v>0</v>
      </c>
      <c r="Q509" s="283"/>
      <c r="R509" s="283"/>
      <c r="S509" s="71">
        <f>SUM(Q509:R509)</f>
        <v>0</v>
      </c>
      <c r="T509" s="283"/>
      <c r="U509" s="283"/>
      <c r="V509" s="71">
        <f>SUM(T509:U509)</f>
        <v>0</v>
      </c>
      <c r="W509" s="351"/>
      <c r="X509" s="354">
        <f t="shared" si="206"/>
        <v>0</v>
      </c>
      <c r="Y509" s="356" t="s">
        <v>228</v>
      </c>
    </row>
    <row r="510" spans="1:26" ht="15" thickBot="1" x14ac:dyDescent="0.4">
      <c r="C510" s="285"/>
      <c r="D510" s="284"/>
      <c r="E510" s="3"/>
      <c r="F510" s="3"/>
      <c r="G510" s="3"/>
      <c r="H510" s="3"/>
      <c r="I510" s="3"/>
      <c r="J510" s="3"/>
      <c r="K510" s="3"/>
      <c r="L510" s="3"/>
      <c r="M510" s="3"/>
      <c r="N510" s="3"/>
      <c r="O510" s="3"/>
      <c r="P510" s="3"/>
      <c r="Q510" s="3"/>
      <c r="R510" s="3"/>
      <c r="S510" s="3"/>
      <c r="T510" s="3"/>
      <c r="U510" s="3"/>
      <c r="V510" s="3"/>
      <c r="W510" s="3"/>
      <c r="X510" s="3"/>
    </row>
    <row r="511" spans="1:26" ht="104.5" thickBot="1" x14ac:dyDescent="0.4">
      <c r="A511" s="46" t="s">
        <v>187</v>
      </c>
      <c r="B511" s="60">
        <f>IF('2 - Project Admin'!E40="",0,IF(SUM(B518:B547)&gt;0,1,0))</f>
        <v>0</v>
      </c>
      <c r="C511" s="762" t="str">
        <f>IF(OR('2 - Project Admin'!E40="", '2 - Project Admin'!E40="n/a"),"Project 14: Not Applicable", CONCATENATE("Project 14: ", '2 - Project Admin'!E40))</f>
        <v>Project 14: Not Applicable</v>
      </c>
      <c r="D511" s="763"/>
      <c r="E511" s="763"/>
      <c r="F511" s="763"/>
      <c r="G511" s="763"/>
      <c r="H511" s="763"/>
      <c r="I511" s="763"/>
      <c r="J511" s="763"/>
      <c r="K511" s="763"/>
      <c r="L511" s="763"/>
      <c r="M511" s="763"/>
      <c r="N511" s="763"/>
      <c r="O511" s="763"/>
      <c r="P511" s="763"/>
      <c r="Q511" s="763"/>
      <c r="R511" s="763"/>
      <c r="S511" s="763"/>
      <c r="T511" s="763"/>
      <c r="U511" s="763"/>
      <c r="V511" s="763"/>
      <c r="W511" s="763"/>
      <c r="X511" s="763"/>
      <c r="Y511" s="764"/>
    </row>
    <row r="512" spans="1:26" ht="15" thickBot="1" x14ac:dyDescent="0.4">
      <c r="C512" s="144"/>
      <c r="D512" s="145"/>
      <c r="E512" s="146"/>
      <c r="F512" s="146"/>
      <c r="G512" s="146"/>
      <c r="H512" s="146"/>
      <c r="I512" s="146"/>
      <c r="J512" s="146"/>
      <c r="K512" s="146"/>
    </row>
    <row r="513" spans="2:26" ht="15.75" customHeight="1" outlineLevel="1" x14ac:dyDescent="0.35">
      <c r="C513" s="775" t="s">
        <v>215</v>
      </c>
      <c r="D513" s="775" t="s">
        <v>216</v>
      </c>
      <c r="E513" s="765" t="s">
        <v>217</v>
      </c>
      <c r="F513" s="766"/>
      <c r="G513" s="767"/>
      <c r="H513" s="765" t="s">
        <v>218</v>
      </c>
      <c r="I513" s="766"/>
      <c r="J513" s="767"/>
      <c r="K513" s="765" t="s">
        <v>219</v>
      </c>
      <c r="L513" s="766"/>
      <c r="M513" s="767"/>
      <c r="N513" s="765" t="s">
        <v>220</v>
      </c>
      <c r="O513" s="766"/>
      <c r="P513" s="767"/>
      <c r="Q513" s="765" t="s">
        <v>221</v>
      </c>
      <c r="R513" s="766"/>
      <c r="S513" s="767"/>
      <c r="T513" s="765" t="s">
        <v>222</v>
      </c>
      <c r="U513" s="766"/>
      <c r="V513" s="767"/>
      <c r="W513" s="621" t="s">
        <v>223</v>
      </c>
      <c r="X513" s="771" t="s">
        <v>163</v>
      </c>
      <c r="Y513" s="778" t="s">
        <v>224</v>
      </c>
    </row>
    <row r="514" spans="2:26" ht="15.75" customHeight="1" outlineLevel="1" thickBot="1" x14ac:dyDescent="0.4">
      <c r="C514" s="776"/>
      <c r="D514" s="776"/>
      <c r="E514" s="768"/>
      <c r="F514" s="769"/>
      <c r="G514" s="770"/>
      <c r="H514" s="768"/>
      <c r="I514" s="769"/>
      <c r="J514" s="770"/>
      <c r="K514" s="768"/>
      <c r="L514" s="769"/>
      <c r="M514" s="770"/>
      <c r="N514" s="768"/>
      <c r="O514" s="769"/>
      <c r="P514" s="770"/>
      <c r="Q514" s="768"/>
      <c r="R514" s="769"/>
      <c r="S514" s="770"/>
      <c r="T514" s="768"/>
      <c r="U514" s="769"/>
      <c r="V514" s="770"/>
      <c r="W514" s="622"/>
      <c r="X514" s="772"/>
      <c r="Y514" s="779"/>
    </row>
    <row r="515" spans="2:26" ht="15" customHeight="1" outlineLevel="1" thickBot="1" x14ac:dyDescent="0.4">
      <c r="C515" s="776"/>
      <c r="D515" s="776"/>
      <c r="E515" s="195" t="s">
        <v>164</v>
      </c>
      <c r="F515" s="196" t="s">
        <v>165</v>
      </c>
      <c r="G515" s="621" t="s">
        <v>207</v>
      </c>
      <c r="H515" s="195" t="s">
        <v>164</v>
      </c>
      <c r="I515" s="196" t="s">
        <v>165</v>
      </c>
      <c r="J515" s="621" t="s">
        <v>207</v>
      </c>
      <c r="K515" s="195" t="s">
        <v>164</v>
      </c>
      <c r="L515" s="196" t="s">
        <v>165</v>
      </c>
      <c r="M515" s="621" t="s">
        <v>207</v>
      </c>
      <c r="N515" s="195" t="s">
        <v>164</v>
      </c>
      <c r="O515" s="196" t="s">
        <v>165</v>
      </c>
      <c r="P515" s="773" t="s">
        <v>207</v>
      </c>
      <c r="Q515" s="195" t="s">
        <v>164</v>
      </c>
      <c r="R515" s="196" t="s">
        <v>165</v>
      </c>
      <c r="S515" s="773" t="s">
        <v>207</v>
      </c>
      <c r="T515" s="195" t="s">
        <v>164</v>
      </c>
      <c r="U515" s="196" t="s">
        <v>165</v>
      </c>
      <c r="V515" s="773" t="s">
        <v>207</v>
      </c>
      <c r="W515" s="773" t="s">
        <v>207</v>
      </c>
      <c r="X515" s="772"/>
      <c r="Y515" s="779"/>
    </row>
    <row r="516" spans="2:26" ht="15" customHeight="1" outlineLevel="1" thickBot="1" x14ac:dyDescent="0.4">
      <c r="C516" s="777"/>
      <c r="D516" s="776"/>
      <c r="E516" s="197" t="s">
        <v>167</v>
      </c>
      <c r="F516" s="197" t="s">
        <v>167</v>
      </c>
      <c r="G516" s="623"/>
      <c r="H516" s="197" t="s">
        <v>167</v>
      </c>
      <c r="I516" s="207" t="str">
        <f>IF(INDEX('Reference Data'!$G$5:$G$18,MATCH('Reference Data'!$C$4,'Reference Data'!$F$5:$F$21,0),1)&gt;=I$18,"Actual","Forecast")</f>
        <v>Actual</v>
      </c>
      <c r="J516" s="623"/>
      <c r="K516" s="207" t="str">
        <f>IF(INDEX('Reference Data'!$G$5:$G$18,MATCH('Reference Data'!$C$4,'Reference Data'!$F$5:$F$21,0),1)&gt;=K$18,"Actual","Forecast")</f>
        <v>Actual</v>
      </c>
      <c r="L516" s="207" t="str">
        <f>IF(INDEX('Reference Data'!$G$5:$G$18,MATCH('Reference Data'!$C$4,'Reference Data'!$F$5:$F$21,0),1)&gt;=L$18,"Actual","Forecast")</f>
        <v>Actual</v>
      </c>
      <c r="M516" s="623"/>
      <c r="N516" s="207" t="str">
        <f>IF(INDEX('Reference Data'!$G$5:$G$18,MATCH('Reference Data'!$C$4,'Reference Data'!$F$5:$F$21,0),1)&gt;=N$18,"Actual","Forecast")</f>
        <v>Actual</v>
      </c>
      <c r="O516" s="207" t="str">
        <f>IF(INDEX('Reference Data'!$G$5:$G$18,MATCH('Reference Data'!$C$4,'Reference Data'!$F$5:$F$21,0),1)&gt;=O$18,"Actual","Forecast")</f>
        <v>Forecast</v>
      </c>
      <c r="P516" s="774"/>
      <c r="Q516" s="207" t="str">
        <f>IF(INDEX('Reference Data'!$G$5:$G$18,MATCH('Reference Data'!$C$4,'Reference Data'!$F$5:$F$21,0),1)&gt;=Q$18,"Actual","Forecast")</f>
        <v>Forecast</v>
      </c>
      <c r="R516" s="207" t="str">
        <f>IF(INDEX('Reference Data'!$G$5:$G$18,MATCH('Reference Data'!$C$4,'Reference Data'!$F$5:$F$21,0),1)&gt;=R$18,"Actual","Forecast")</f>
        <v>Forecast</v>
      </c>
      <c r="S516" s="774"/>
      <c r="T516" s="207" t="str">
        <f>IF(INDEX('Reference Data'!$G$5:$G$18,MATCH('Reference Data'!$C$4,'Reference Data'!$F$5:$F$21,0),1)&gt;=T$18,"Actual","Forecast")</f>
        <v>Forecast</v>
      </c>
      <c r="U516" s="207" t="str">
        <f>IF(INDEX('Reference Data'!$G$5:$G$18,MATCH('Reference Data'!$C$4,'Reference Data'!$F$5:$F$21,0),1)&gt;=U$18,"Actual","Forecast")</f>
        <v>Forecast</v>
      </c>
      <c r="V516" s="774"/>
      <c r="W516" s="774"/>
      <c r="X516" s="772"/>
      <c r="Y516" s="780"/>
    </row>
    <row r="517" spans="2:26" ht="15" customHeight="1" outlineLevel="1" thickBot="1" x14ac:dyDescent="0.4">
      <c r="C517" s="111" t="s">
        <v>225</v>
      </c>
      <c r="D517" s="273"/>
      <c r="E517" s="273"/>
      <c r="F517" s="273"/>
      <c r="G517" s="273"/>
      <c r="H517" s="273"/>
      <c r="I517" s="273"/>
      <c r="J517" s="273"/>
      <c r="K517" s="273"/>
      <c r="L517" s="273"/>
      <c r="M517" s="273"/>
      <c r="N517" s="273"/>
      <c r="O517" s="273"/>
      <c r="P517" s="273"/>
      <c r="Q517" s="273"/>
      <c r="R517" s="273"/>
      <c r="S517" s="273"/>
      <c r="T517" s="273"/>
      <c r="U517" s="273"/>
      <c r="V517" s="273"/>
      <c r="W517" s="273"/>
      <c r="X517" s="273"/>
      <c r="Y517" s="507"/>
    </row>
    <row r="518" spans="2:26" outlineLevel="1" x14ac:dyDescent="0.35">
      <c r="C518" s="151" t="s">
        <v>226</v>
      </c>
      <c r="D518" s="426" t="s">
        <v>227</v>
      </c>
      <c r="E518" s="357"/>
      <c r="F518" s="358"/>
      <c r="G518" s="359">
        <f>SUM(E518:F518)</f>
        <v>0</v>
      </c>
      <c r="H518" s="357"/>
      <c r="I518" s="358"/>
      <c r="J518" s="359">
        <f>SUM(H518:I518)</f>
        <v>0</v>
      </c>
      <c r="K518" s="357"/>
      <c r="L518" s="358"/>
      <c r="M518" s="359">
        <f>SUM(K518:L518)</f>
        <v>0</v>
      </c>
      <c r="N518" s="357"/>
      <c r="O518" s="358"/>
      <c r="P518" s="359">
        <f>SUM(N518:O518)</f>
        <v>0</v>
      </c>
      <c r="Q518" s="357"/>
      <c r="R518" s="358"/>
      <c r="S518" s="359">
        <f>SUM(Q518:R518)</f>
        <v>0</v>
      </c>
      <c r="T518" s="357"/>
      <c r="U518" s="358"/>
      <c r="V518" s="359">
        <f>SUM(T518:U518)</f>
        <v>0</v>
      </c>
      <c r="W518" s="341"/>
      <c r="X518" s="353">
        <f>SUM(P518+S518+M518+J518+G518+V518+W518)</f>
        <v>0</v>
      </c>
      <c r="Y518" s="360" t="s">
        <v>228</v>
      </c>
    </row>
    <row r="519" spans="2:26" ht="28" outlineLevel="1" x14ac:dyDescent="0.35">
      <c r="C519" s="151" t="s">
        <v>229</v>
      </c>
      <c r="D519" s="426" t="s">
        <v>230</v>
      </c>
      <c r="E519" s="67"/>
      <c r="F519" s="68"/>
      <c r="G519" s="69">
        <f>SUM(E519:F519)</f>
        <v>0</v>
      </c>
      <c r="H519" s="67"/>
      <c r="I519" s="68"/>
      <c r="J519" s="69">
        <f>SUM(H519:I519)</f>
        <v>0</v>
      </c>
      <c r="K519" s="67"/>
      <c r="L519" s="68"/>
      <c r="M519" s="69">
        <f>SUM(K519:L519)</f>
        <v>0</v>
      </c>
      <c r="N519" s="67"/>
      <c r="O519" s="68"/>
      <c r="P519" s="69">
        <f>SUM(N519:O519)</f>
        <v>0</v>
      </c>
      <c r="Q519" s="67"/>
      <c r="R519" s="68"/>
      <c r="S519" s="69">
        <f>SUM(Q519:R519)</f>
        <v>0</v>
      </c>
      <c r="T519" s="67"/>
      <c r="U519" s="68"/>
      <c r="V519" s="69">
        <f>SUM(T519:U519)</f>
        <v>0</v>
      </c>
      <c r="W519" s="335"/>
      <c r="X519" s="352">
        <f>SUM(P519+S519+M519+J519+G519+V519+W519)</f>
        <v>0</v>
      </c>
      <c r="Y519" s="355" t="s">
        <v>228</v>
      </c>
    </row>
    <row r="520" spans="2:26" ht="28.5" outlineLevel="1" thickBot="1" x14ac:dyDescent="0.4">
      <c r="C520" s="361" t="s">
        <v>231</v>
      </c>
      <c r="D520" s="427" t="s">
        <v>230</v>
      </c>
      <c r="E520" s="107"/>
      <c r="F520" s="108"/>
      <c r="G520" s="143">
        <f>SUM(E520:F520)</f>
        <v>0</v>
      </c>
      <c r="H520" s="107"/>
      <c r="I520" s="108"/>
      <c r="J520" s="143">
        <f>SUM(H520:I520)</f>
        <v>0</v>
      </c>
      <c r="K520" s="107"/>
      <c r="L520" s="108"/>
      <c r="M520" s="143">
        <f>SUM(K520:L520)</f>
        <v>0</v>
      </c>
      <c r="N520" s="107"/>
      <c r="O520" s="108"/>
      <c r="P520" s="143">
        <f>SUM(N520:O520)</f>
        <v>0</v>
      </c>
      <c r="Q520" s="107"/>
      <c r="R520" s="108"/>
      <c r="S520" s="143">
        <f>SUM(Q520:R520)</f>
        <v>0</v>
      </c>
      <c r="T520" s="107"/>
      <c r="U520" s="108"/>
      <c r="V520" s="143">
        <f>SUM(T520:U520)</f>
        <v>0</v>
      </c>
      <c r="W520" s="349"/>
      <c r="X520" s="362">
        <f>SUM(P520+S520+M520+J520+G520+V520+W520)</f>
        <v>0</v>
      </c>
      <c r="Y520" s="363" t="s">
        <v>228</v>
      </c>
    </row>
    <row r="521" spans="2:26" ht="15" customHeight="1" outlineLevel="1" thickBot="1" x14ac:dyDescent="0.4">
      <c r="C521" s="503" t="s">
        <v>232</v>
      </c>
      <c r="D521" s="501"/>
      <c r="E521" s="501"/>
      <c r="F521" s="501"/>
      <c r="G521" s="501"/>
      <c r="H521" s="501"/>
      <c r="I521" s="501"/>
      <c r="J521" s="501"/>
      <c r="K521" s="501"/>
      <c r="L521" s="501"/>
      <c r="M521" s="501"/>
      <c r="N521" s="501"/>
      <c r="O521" s="501"/>
      <c r="P521" s="501"/>
      <c r="Q521" s="501"/>
      <c r="R521" s="501"/>
      <c r="S521" s="501"/>
      <c r="T521" s="501"/>
      <c r="U521" s="501"/>
      <c r="V521" s="501"/>
      <c r="W521" s="501"/>
      <c r="X521" s="501"/>
      <c r="Y521" s="502"/>
    </row>
    <row r="522" spans="2:26" outlineLevel="1" x14ac:dyDescent="0.35">
      <c r="B522" s="1">
        <f t="shared" ref="B522:B536" si="207">IF(AND($D$14="You do not need to provide output data for this reporting period",X522=0),0,IF(C522="&lt; Select &gt;",IF((X522=0),0,1),COUNTBLANK(G522)+COUNTBLANK(J522)+COUNTBLANK(M522)+COUNTBLANK(P522)+COUNTBLANK(S522)+COUNTBLANK(V522)+COUNTBLANK(W522)))</f>
        <v>0</v>
      </c>
      <c r="C522" s="357" t="s">
        <v>18</v>
      </c>
      <c r="D522" s="423" t="str">
        <f>INDEX(MasterOutputs!$C$3:$C$63,MATCH(C522,MasterOutputs!$B$3:$B$63,0))</f>
        <v>N/A</v>
      </c>
      <c r="E522" s="365"/>
      <c r="F522" s="365"/>
      <c r="G522" s="359">
        <f>SUM(E522:F522)</f>
        <v>0</v>
      </c>
      <c r="H522" s="365"/>
      <c r="I522" s="365"/>
      <c r="J522" s="359">
        <f>SUM(H522:I522)</f>
        <v>0</v>
      </c>
      <c r="K522" s="365"/>
      <c r="L522" s="365"/>
      <c r="M522" s="359">
        <f>SUM(K522:L522)</f>
        <v>0</v>
      </c>
      <c r="N522" s="365"/>
      <c r="O522" s="365"/>
      <c r="P522" s="359">
        <f>SUM(N522:O522)</f>
        <v>0</v>
      </c>
      <c r="Q522" s="365"/>
      <c r="R522" s="365"/>
      <c r="S522" s="359">
        <f>SUM(Q522:R522)</f>
        <v>0</v>
      </c>
      <c r="T522" s="365"/>
      <c r="U522" s="365"/>
      <c r="V522" s="359">
        <f>SUM(T522:U522)</f>
        <v>0</v>
      </c>
      <c r="W522" s="366"/>
      <c r="X522" s="353">
        <f>SUM(P522+S522+M522+J522+G522+V522+W522)</f>
        <v>0</v>
      </c>
      <c r="Y522" s="342"/>
      <c r="Z522" s="201">
        <f>INDEX(MasterOutputs!$I$3:$I$63,MATCH('5 - Project Outputs'!C522,MasterOutputs!$B$3:$B$63,0))</f>
        <v>0</v>
      </c>
    </row>
    <row r="523" spans="2:26" outlineLevel="1" x14ac:dyDescent="0.35">
      <c r="B523" s="1">
        <f t="shared" si="207"/>
        <v>0</v>
      </c>
      <c r="C523" s="67" t="s">
        <v>18</v>
      </c>
      <c r="D523" s="424" t="str">
        <f>INDEX(MasterOutputs!$C$3:$C$63,MATCH(C523,MasterOutputs!$B$3:$B$63,0))</f>
        <v>N/A</v>
      </c>
      <c r="E523" s="282"/>
      <c r="F523" s="282"/>
      <c r="G523" s="69">
        <f>SUM(E523:F523)</f>
        <v>0</v>
      </c>
      <c r="H523" s="282"/>
      <c r="I523" s="282"/>
      <c r="J523" s="69">
        <f>SUM(H523:I523)</f>
        <v>0</v>
      </c>
      <c r="K523" s="282"/>
      <c r="L523" s="282"/>
      <c r="M523" s="69">
        <f>SUM(K523:L523)</f>
        <v>0</v>
      </c>
      <c r="N523" s="282"/>
      <c r="O523" s="282"/>
      <c r="P523" s="69">
        <f>SUM(N523:O523)</f>
        <v>0</v>
      </c>
      <c r="Q523" s="282"/>
      <c r="R523" s="282"/>
      <c r="S523" s="69">
        <f>SUM(Q523:R523)</f>
        <v>0</v>
      </c>
      <c r="T523" s="282"/>
      <c r="U523" s="282"/>
      <c r="V523" s="69">
        <f>SUM(T523:U523)</f>
        <v>0</v>
      </c>
      <c r="W523" s="350"/>
      <c r="X523" s="352">
        <f>SUM(P523+S523+M523+J523+G523+V523+W523)</f>
        <v>0</v>
      </c>
      <c r="Y523" s="337"/>
      <c r="Z523" s="201">
        <f>INDEX(MasterOutputs!$I$3:$I$63,MATCH('5 - Project Outputs'!C523,MasterOutputs!$B$3:$B$63,0))</f>
        <v>0</v>
      </c>
    </row>
    <row r="524" spans="2:26" outlineLevel="1" x14ac:dyDescent="0.35">
      <c r="B524" s="1">
        <f t="shared" si="207"/>
        <v>0</v>
      </c>
      <c r="C524" s="67" t="s">
        <v>18</v>
      </c>
      <c r="D524" s="424" t="str">
        <f>INDEX(MasterOutputs!$C$3:$C$63,MATCH(C524,MasterOutputs!$B$3:$B$63,0))</f>
        <v>N/A</v>
      </c>
      <c r="E524" s="282"/>
      <c r="F524" s="282"/>
      <c r="G524" s="69">
        <f t="shared" ref="G524:G536" si="208">SUM(E524:F524)</f>
        <v>0</v>
      </c>
      <c r="H524" s="282"/>
      <c r="I524" s="282"/>
      <c r="J524" s="69">
        <f t="shared" ref="J524:J536" si="209">SUM(H524:I524)</f>
        <v>0</v>
      </c>
      <c r="K524" s="282"/>
      <c r="L524" s="282"/>
      <c r="M524" s="69">
        <f t="shared" ref="M524:M536" si="210">SUM(K524:L524)</f>
        <v>0</v>
      </c>
      <c r="N524" s="282"/>
      <c r="O524" s="282"/>
      <c r="P524" s="69">
        <f t="shared" ref="P524:P536" si="211">SUM(N524:O524)</f>
        <v>0</v>
      </c>
      <c r="Q524" s="282"/>
      <c r="R524" s="282"/>
      <c r="S524" s="69">
        <f t="shared" ref="S524:S536" si="212">SUM(Q524:R524)</f>
        <v>0</v>
      </c>
      <c r="T524" s="282"/>
      <c r="U524" s="282"/>
      <c r="V524" s="69">
        <f t="shared" ref="V524:V536" si="213">SUM(T524:U524)</f>
        <v>0</v>
      </c>
      <c r="W524" s="350"/>
      <c r="X524" s="352">
        <f t="shared" ref="X524:X536" si="214">SUM(P524+S524+M524+J524+G524+V524+W524)</f>
        <v>0</v>
      </c>
      <c r="Y524" s="337"/>
      <c r="Z524" s="201">
        <f>INDEX(MasterOutputs!$I$3:$I$63,MATCH('5 - Project Outputs'!C524,MasterOutputs!$B$3:$B$63,0))</f>
        <v>0</v>
      </c>
    </row>
    <row r="525" spans="2:26" outlineLevel="1" x14ac:dyDescent="0.35">
      <c r="B525" s="1">
        <f t="shared" si="207"/>
        <v>0</v>
      </c>
      <c r="C525" s="67" t="s">
        <v>18</v>
      </c>
      <c r="D525" s="424" t="str">
        <f>INDEX(MasterOutputs!$C$3:$C$63,MATCH(C525,MasterOutputs!$B$3:$B$63,0))</f>
        <v>N/A</v>
      </c>
      <c r="E525" s="282"/>
      <c r="F525" s="282"/>
      <c r="G525" s="69">
        <f t="shared" si="208"/>
        <v>0</v>
      </c>
      <c r="H525" s="282"/>
      <c r="I525" s="282"/>
      <c r="J525" s="69">
        <f t="shared" si="209"/>
        <v>0</v>
      </c>
      <c r="K525" s="282"/>
      <c r="L525" s="282"/>
      <c r="M525" s="69">
        <f t="shared" si="210"/>
        <v>0</v>
      </c>
      <c r="N525" s="282"/>
      <c r="O525" s="282"/>
      <c r="P525" s="69">
        <f t="shared" si="211"/>
        <v>0</v>
      </c>
      <c r="Q525" s="282"/>
      <c r="R525" s="282"/>
      <c r="S525" s="69">
        <f t="shared" si="212"/>
        <v>0</v>
      </c>
      <c r="T525" s="282"/>
      <c r="U525" s="282"/>
      <c r="V525" s="69">
        <f t="shared" si="213"/>
        <v>0</v>
      </c>
      <c r="W525" s="350"/>
      <c r="X525" s="352">
        <f t="shared" si="214"/>
        <v>0</v>
      </c>
      <c r="Y525" s="337"/>
      <c r="Z525" s="201">
        <f>INDEX(MasterOutputs!$I$3:$I$63,MATCH('5 - Project Outputs'!C525,MasterOutputs!$B$3:$B$63,0))</f>
        <v>0</v>
      </c>
    </row>
    <row r="526" spans="2:26" outlineLevel="1" x14ac:dyDescent="0.35">
      <c r="B526" s="1">
        <f t="shared" si="207"/>
        <v>0</v>
      </c>
      <c r="C526" s="67" t="s">
        <v>18</v>
      </c>
      <c r="D526" s="424" t="str">
        <f>INDEX(MasterOutputs!$C$3:$C$63,MATCH(C526,MasterOutputs!$B$3:$B$63,0))</f>
        <v>N/A</v>
      </c>
      <c r="E526" s="282"/>
      <c r="F526" s="282"/>
      <c r="G526" s="69">
        <f t="shared" si="208"/>
        <v>0</v>
      </c>
      <c r="H526" s="282"/>
      <c r="I526" s="282"/>
      <c r="J526" s="69">
        <f t="shared" si="209"/>
        <v>0</v>
      </c>
      <c r="K526" s="282"/>
      <c r="L526" s="282"/>
      <c r="M526" s="69">
        <f t="shared" si="210"/>
        <v>0</v>
      </c>
      <c r="N526" s="282"/>
      <c r="O526" s="282"/>
      <c r="P526" s="69">
        <f t="shared" si="211"/>
        <v>0</v>
      </c>
      <c r="Q526" s="282"/>
      <c r="R526" s="282"/>
      <c r="S526" s="69">
        <f t="shared" si="212"/>
        <v>0</v>
      </c>
      <c r="T526" s="282"/>
      <c r="U526" s="282"/>
      <c r="V526" s="69">
        <f t="shared" si="213"/>
        <v>0</v>
      </c>
      <c r="W526" s="350"/>
      <c r="X526" s="352">
        <f t="shared" si="214"/>
        <v>0</v>
      </c>
      <c r="Y526" s="337"/>
      <c r="Z526" s="201">
        <f>INDEX(MasterOutputs!$I$3:$I$63,MATCH('5 - Project Outputs'!C526,MasterOutputs!$B$3:$B$63,0))</f>
        <v>0</v>
      </c>
    </row>
    <row r="527" spans="2:26" outlineLevel="1" x14ac:dyDescent="0.35">
      <c r="B527" s="1">
        <f t="shared" si="207"/>
        <v>0</v>
      </c>
      <c r="C527" s="67" t="s">
        <v>18</v>
      </c>
      <c r="D527" s="424" t="str">
        <f>INDEX(MasterOutputs!$C$3:$C$63,MATCH(C527,MasterOutputs!$B$3:$B$63,0))</f>
        <v>N/A</v>
      </c>
      <c r="E527" s="282"/>
      <c r="F527" s="282"/>
      <c r="G527" s="69">
        <f t="shared" si="208"/>
        <v>0</v>
      </c>
      <c r="H527" s="282"/>
      <c r="I527" s="282"/>
      <c r="J527" s="69">
        <f t="shared" si="209"/>
        <v>0</v>
      </c>
      <c r="K527" s="282"/>
      <c r="L527" s="282"/>
      <c r="M527" s="69">
        <f t="shared" si="210"/>
        <v>0</v>
      </c>
      <c r="N527" s="282"/>
      <c r="O527" s="282"/>
      <c r="P527" s="69">
        <f t="shared" si="211"/>
        <v>0</v>
      </c>
      <c r="Q527" s="282"/>
      <c r="R527" s="282"/>
      <c r="S527" s="69">
        <f t="shared" si="212"/>
        <v>0</v>
      </c>
      <c r="T527" s="282"/>
      <c r="U527" s="282"/>
      <c r="V527" s="69">
        <f t="shared" si="213"/>
        <v>0</v>
      </c>
      <c r="W527" s="350"/>
      <c r="X527" s="352">
        <f t="shared" si="214"/>
        <v>0</v>
      </c>
      <c r="Y527" s="337"/>
      <c r="Z527" s="201">
        <f>INDEX(MasterOutputs!$I$3:$I$63,MATCH('5 - Project Outputs'!C527,MasterOutputs!$B$3:$B$63,0))</f>
        <v>0</v>
      </c>
    </row>
    <row r="528" spans="2:26" outlineLevel="1" x14ac:dyDescent="0.35">
      <c r="B528" s="1">
        <f t="shared" si="207"/>
        <v>0</v>
      </c>
      <c r="C528" s="67" t="s">
        <v>18</v>
      </c>
      <c r="D528" s="424" t="str">
        <f>INDEX(MasterOutputs!$C$3:$C$63,MATCH(C528,MasterOutputs!$B$3:$B$63,0))</f>
        <v>N/A</v>
      </c>
      <c r="E528" s="282"/>
      <c r="F528" s="282"/>
      <c r="G528" s="69">
        <f t="shared" si="208"/>
        <v>0</v>
      </c>
      <c r="H528" s="282"/>
      <c r="I528" s="282"/>
      <c r="J528" s="69">
        <f t="shared" si="209"/>
        <v>0</v>
      </c>
      <c r="K528" s="282"/>
      <c r="L528" s="282"/>
      <c r="M528" s="69">
        <f t="shared" si="210"/>
        <v>0</v>
      </c>
      <c r="N528" s="282"/>
      <c r="O528" s="282"/>
      <c r="P528" s="69">
        <f t="shared" si="211"/>
        <v>0</v>
      </c>
      <c r="Q528" s="282"/>
      <c r="R528" s="282"/>
      <c r="S528" s="69">
        <f t="shared" si="212"/>
        <v>0</v>
      </c>
      <c r="T528" s="282"/>
      <c r="U528" s="282"/>
      <c r="V528" s="69">
        <f t="shared" si="213"/>
        <v>0</v>
      </c>
      <c r="W528" s="350"/>
      <c r="X528" s="352">
        <f t="shared" si="214"/>
        <v>0</v>
      </c>
      <c r="Y528" s="337"/>
      <c r="Z528" s="201">
        <f>INDEX(MasterOutputs!$I$3:$I$63,MATCH('5 - Project Outputs'!C528,MasterOutputs!$B$3:$B$63,0))</f>
        <v>0</v>
      </c>
    </row>
    <row r="529" spans="2:26" outlineLevel="1" x14ac:dyDescent="0.35">
      <c r="B529" s="1">
        <f t="shared" si="207"/>
        <v>0</v>
      </c>
      <c r="C529" s="67" t="s">
        <v>18</v>
      </c>
      <c r="D529" s="424" t="str">
        <f>INDEX(MasterOutputs!$C$3:$C$63,MATCH(C529,MasterOutputs!$B$3:$B$63,0))</f>
        <v>N/A</v>
      </c>
      <c r="E529" s="282"/>
      <c r="F529" s="282"/>
      <c r="G529" s="69">
        <f t="shared" si="208"/>
        <v>0</v>
      </c>
      <c r="H529" s="282"/>
      <c r="I529" s="282"/>
      <c r="J529" s="69">
        <f t="shared" si="209"/>
        <v>0</v>
      </c>
      <c r="K529" s="282"/>
      <c r="L529" s="282"/>
      <c r="M529" s="69">
        <f t="shared" si="210"/>
        <v>0</v>
      </c>
      <c r="N529" s="282"/>
      <c r="O529" s="282"/>
      <c r="P529" s="69">
        <f t="shared" si="211"/>
        <v>0</v>
      </c>
      <c r="Q529" s="282"/>
      <c r="R529" s="282"/>
      <c r="S529" s="69">
        <f t="shared" si="212"/>
        <v>0</v>
      </c>
      <c r="T529" s="282"/>
      <c r="U529" s="282"/>
      <c r="V529" s="69">
        <f t="shared" si="213"/>
        <v>0</v>
      </c>
      <c r="W529" s="350"/>
      <c r="X529" s="352">
        <f t="shared" si="214"/>
        <v>0</v>
      </c>
      <c r="Y529" s="337"/>
      <c r="Z529" s="201">
        <f>INDEX(MasterOutputs!$I$3:$I$63,MATCH('5 - Project Outputs'!C529,MasterOutputs!$B$3:$B$63,0))</f>
        <v>0</v>
      </c>
    </row>
    <row r="530" spans="2:26" outlineLevel="1" x14ac:dyDescent="0.35">
      <c r="B530" s="1">
        <f t="shared" si="207"/>
        <v>0</v>
      </c>
      <c r="C530" s="67" t="s">
        <v>18</v>
      </c>
      <c r="D530" s="424" t="str">
        <f>INDEX(MasterOutputs!$C$3:$C$63,MATCH(C530,MasterOutputs!$B$3:$B$63,0))</f>
        <v>N/A</v>
      </c>
      <c r="E530" s="282"/>
      <c r="F530" s="282"/>
      <c r="G530" s="69">
        <f t="shared" si="208"/>
        <v>0</v>
      </c>
      <c r="H530" s="282"/>
      <c r="I530" s="282"/>
      <c r="J530" s="69">
        <f t="shared" si="209"/>
        <v>0</v>
      </c>
      <c r="K530" s="282"/>
      <c r="L530" s="282"/>
      <c r="M530" s="69">
        <f t="shared" si="210"/>
        <v>0</v>
      </c>
      <c r="N530" s="282"/>
      <c r="O530" s="282"/>
      <c r="P530" s="69">
        <f t="shared" si="211"/>
        <v>0</v>
      </c>
      <c r="Q530" s="282"/>
      <c r="R530" s="282"/>
      <c r="S530" s="69">
        <f t="shared" si="212"/>
        <v>0</v>
      </c>
      <c r="T530" s="282"/>
      <c r="U530" s="282"/>
      <c r="V530" s="69">
        <f t="shared" si="213"/>
        <v>0</v>
      </c>
      <c r="W530" s="350"/>
      <c r="X530" s="352">
        <f t="shared" si="214"/>
        <v>0</v>
      </c>
      <c r="Y530" s="337"/>
      <c r="Z530" s="201">
        <f>INDEX(MasterOutputs!$I$3:$I$63,MATCH('5 - Project Outputs'!C530,MasterOutputs!$B$3:$B$63,0))</f>
        <v>0</v>
      </c>
    </row>
    <row r="531" spans="2:26" outlineLevel="1" x14ac:dyDescent="0.35">
      <c r="B531" s="1">
        <f t="shared" si="207"/>
        <v>0</v>
      </c>
      <c r="C531" s="67" t="s">
        <v>18</v>
      </c>
      <c r="D531" s="424" t="str">
        <f>INDEX(MasterOutputs!$C$3:$C$63,MATCH(C531,MasterOutputs!$B$3:$B$63,0))</f>
        <v>N/A</v>
      </c>
      <c r="E531" s="282"/>
      <c r="F531" s="282"/>
      <c r="G531" s="69">
        <f t="shared" si="208"/>
        <v>0</v>
      </c>
      <c r="H531" s="282"/>
      <c r="I531" s="282"/>
      <c r="J531" s="69">
        <f t="shared" si="209"/>
        <v>0</v>
      </c>
      <c r="K531" s="282"/>
      <c r="L531" s="282"/>
      <c r="M531" s="69">
        <f t="shared" si="210"/>
        <v>0</v>
      </c>
      <c r="N531" s="282"/>
      <c r="O531" s="282"/>
      <c r="P531" s="69">
        <f t="shared" si="211"/>
        <v>0</v>
      </c>
      <c r="Q531" s="282"/>
      <c r="R531" s="282"/>
      <c r="S531" s="69">
        <f t="shared" si="212"/>
        <v>0</v>
      </c>
      <c r="T531" s="282"/>
      <c r="U531" s="282"/>
      <c r="V531" s="69">
        <f t="shared" si="213"/>
        <v>0</v>
      </c>
      <c r="W531" s="350"/>
      <c r="X531" s="352">
        <f t="shared" si="214"/>
        <v>0</v>
      </c>
      <c r="Y531" s="337"/>
      <c r="Z531" s="201">
        <f>INDEX(MasterOutputs!$I$3:$I$63,MATCH('5 - Project Outputs'!C531,MasterOutputs!$B$3:$B$63,0))</f>
        <v>0</v>
      </c>
    </row>
    <row r="532" spans="2:26" outlineLevel="1" x14ac:dyDescent="0.35">
      <c r="B532" s="1">
        <f t="shared" si="207"/>
        <v>0</v>
      </c>
      <c r="C532" s="67" t="s">
        <v>18</v>
      </c>
      <c r="D532" s="424" t="str">
        <f>INDEX(MasterOutputs!$C$3:$C$63,MATCH(C532,MasterOutputs!$B$3:$B$63,0))</f>
        <v>N/A</v>
      </c>
      <c r="E532" s="282"/>
      <c r="F532" s="282"/>
      <c r="G532" s="69">
        <f t="shared" si="208"/>
        <v>0</v>
      </c>
      <c r="H532" s="282"/>
      <c r="I532" s="282"/>
      <c r="J532" s="69">
        <f t="shared" si="209"/>
        <v>0</v>
      </c>
      <c r="K532" s="282"/>
      <c r="L532" s="282"/>
      <c r="M532" s="69">
        <f t="shared" si="210"/>
        <v>0</v>
      </c>
      <c r="N532" s="282"/>
      <c r="O532" s="282"/>
      <c r="P532" s="69">
        <f t="shared" si="211"/>
        <v>0</v>
      </c>
      <c r="Q532" s="282"/>
      <c r="R532" s="282"/>
      <c r="S532" s="69">
        <f t="shared" si="212"/>
        <v>0</v>
      </c>
      <c r="T532" s="282"/>
      <c r="U532" s="282"/>
      <c r="V532" s="69">
        <f t="shared" si="213"/>
        <v>0</v>
      </c>
      <c r="W532" s="350"/>
      <c r="X532" s="352">
        <f t="shared" si="214"/>
        <v>0</v>
      </c>
      <c r="Y532" s="337"/>
      <c r="Z532" s="201">
        <f>INDEX(MasterOutputs!$I$3:$I$63,MATCH('5 - Project Outputs'!C532,MasterOutputs!$B$3:$B$63,0))</f>
        <v>0</v>
      </c>
    </row>
    <row r="533" spans="2:26" outlineLevel="1" x14ac:dyDescent="0.35">
      <c r="B533" s="1">
        <f t="shared" si="207"/>
        <v>0</v>
      </c>
      <c r="C533" s="67" t="s">
        <v>18</v>
      </c>
      <c r="D533" s="424" t="str">
        <f>INDEX(MasterOutputs!$C$3:$C$63,MATCH(C533,MasterOutputs!$B$3:$B$63,0))</f>
        <v>N/A</v>
      </c>
      <c r="E533" s="282"/>
      <c r="F533" s="282"/>
      <c r="G533" s="69">
        <f t="shared" si="208"/>
        <v>0</v>
      </c>
      <c r="H533" s="282"/>
      <c r="I533" s="282"/>
      <c r="J533" s="69">
        <f t="shared" si="209"/>
        <v>0</v>
      </c>
      <c r="K533" s="282"/>
      <c r="L533" s="282"/>
      <c r="M533" s="69">
        <f t="shared" si="210"/>
        <v>0</v>
      </c>
      <c r="N533" s="282"/>
      <c r="O533" s="282"/>
      <c r="P533" s="69">
        <f t="shared" si="211"/>
        <v>0</v>
      </c>
      <c r="Q533" s="282"/>
      <c r="R533" s="282"/>
      <c r="S533" s="69">
        <f t="shared" si="212"/>
        <v>0</v>
      </c>
      <c r="T533" s="282"/>
      <c r="U533" s="282"/>
      <c r="V533" s="69">
        <f t="shared" si="213"/>
        <v>0</v>
      </c>
      <c r="W533" s="350"/>
      <c r="X533" s="352">
        <f t="shared" si="214"/>
        <v>0</v>
      </c>
      <c r="Y533" s="337"/>
      <c r="Z533" s="201">
        <f>INDEX(MasterOutputs!$I$3:$I$63,MATCH('5 - Project Outputs'!C533,MasterOutputs!$B$3:$B$63,0))</f>
        <v>0</v>
      </c>
    </row>
    <row r="534" spans="2:26" outlineLevel="1" x14ac:dyDescent="0.35">
      <c r="B534" s="1">
        <f t="shared" si="207"/>
        <v>0</v>
      </c>
      <c r="C534" s="67" t="s">
        <v>18</v>
      </c>
      <c r="D534" s="424" t="str">
        <f>INDEX(MasterOutputs!$C$3:$C$63,MATCH(C534,MasterOutputs!$B$3:$B$63,0))</f>
        <v>N/A</v>
      </c>
      <c r="E534" s="282"/>
      <c r="F534" s="282"/>
      <c r="G534" s="69">
        <f t="shared" si="208"/>
        <v>0</v>
      </c>
      <c r="H534" s="282"/>
      <c r="I534" s="282"/>
      <c r="J534" s="69">
        <f t="shared" si="209"/>
        <v>0</v>
      </c>
      <c r="K534" s="282"/>
      <c r="L534" s="282"/>
      <c r="M534" s="69">
        <f t="shared" si="210"/>
        <v>0</v>
      </c>
      <c r="N534" s="282"/>
      <c r="O534" s="282"/>
      <c r="P534" s="69">
        <f t="shared" si="211"/>
        <v>0</v>
      </c>
      <c r="Q534" s="282"/>
      <c r="R534" s="282"/>
      <c r="S534" s="69">
        <f t="shared" si="212"/>
        <v>0</v>
      </c>
      <c r="T534" s="282"/>
      <c r="U534" s="282"/>
      <c r="V534" s="69">
        <f t="shared" si="213"/>
        <v>0</v>
      </c>
      <c r="W534" s="350"/>
      <c r="X534" s="352">
        <f t="shared" si="214"/>
        <v>0</v>
      </c>
      <c r="Y534" s="337"/>
      <c r="Z534" s="201">
        <f>INDEX(MasterOutputs!$I$3:$I$63,MATCH('5 - Project Outputs'!C534,MasterOutputs!$B$3:$B$63,0))</f>
        <v>0</v>
      </c>
    </row>
    <row r="535" spans="2:26" outlineLevel="1" x14ac:dyDescent="0.35">
      <c r="B535" s="1">
        <f t="shared" si="207"/>
        <v>0</v>
      </c>
      <c r="C535" s="67" t="s">
        <v>18</v>
      </c>
      <c r="D535" s="424" t="str">
        <f>INDEX(MasterOutputs!$C$3:$C$63,MATCH(C535,MasterOutputs!$B$3:$B$63,0))</f>
        <v>N/A</v>
      </c>
      <c r="E535" s="282"/>
      <c r="F535" s="282"/>
      <c r="G535" s="69">
        <f t="shared" si="208"/>
        <v>0</v>
      </c>
      <c r="H535" s="282"/>
      <c r="I535" s="282"/>
      <c r="J535" s="69">
        <f t="shared" si="209"/>
        <v>0</v>
      </c>
      <c r="K535" s="282"/>
      <c r="L535" s="282"/>
      <c r="M535" s="69">
        <f t="shared" si="210"/>
        <v>0</v>
      </c>
      <c r="N535" s="282"/>
      <c r="O535" s="282"/>
      <c r="P535" s="69">
        <f t="shared" si="211"/>
        <v>0</v>
      </c>
      <c r="Q535" s="282"/>
      <c r="R535" s="282"/>
      <c r="S535" s="69">
        <f t="shared" si="212"/>
        <v>0</v>
      </c>
      <c r="T535" s="282"/>
      <c r="U535" s="282"/>
      <c r="V535" s="69">
        <f t="shared" si="213"/>
        <v>0</v>
      </c>
      <c r="W535" s="350"/>
      <c r="X535" s="352">
        <f t="shared" si="214"/>
        <v>0</v>
      </c>
      <c r="Y535" s="337"/>
      <c r="Z535" s="201">
        <f>INDEX(MasterOutputs!$I$3:$I$63,MATCH('5 - Project Outputs'!C535,MasterOutputs!$B$3:$B$63,0))</f>
        <v>0</v>
      </c>
    </row>
    <row r="536" spans="2:26" ht="15.65" customHeight="1" outlineLevel="1" thickBot="1" x14ac:dyDescent="0.4">
      <c r="B536" s="1">
        <f t="shared" si="207"/>
        <v>0</v>
      </c>
      <c r="C536" s="107" t="s">
        <v>18</v>
      </c>
      <c r="D536" s="425" t="str">
        <f>INDEX(MasterOutputs!$C$3:$C$63,MATCH(C536,MasterOutputs!$B$3:$B$63,0))</f>
        <v>N/A</v>
      </c>
      <c r="E536" s="367"/>
      <c r="F536" s="367"/>
      <c r="G536" s="143">
        <f t="shared" si="208"/>
        <v>0</v>
      </c>
      <c r="H536" s="367"/>
      <c r="I536" s="367"/>
      <c r="J536" s="143">
        <f t="shared" si="209"/>
        <v>0</v>
      </c>
      <c r="K536" s="367"/>
      <c r="L536" s="367"/>
      <c r="M536" s="143">
        <f t="shared" si="210"/>
        <v>0</v>
      </c>
      <c r="N536" s="367"/>
      <c r="O536" s="367"/>
      <c r="P536" s="143">
        <f t="shared" si="211"/>
        <v>0</v>
      </c>
      <c r="Q536" s="367"/>
      <c r="R536" s="367"/>
      <c r="S536" s="143">
        <f t="shared" si="212"/>
        <v>0</v>
      </c>
      <c r="T536" s="367"/>
      <c r="U536" s="367"/>
      <c r="V536" s="143">
        <f t="shared" si="213"/>
        <v>0</v>
      </c>
      <c r="W536" s="368"/>
      <c r="X536" s="369">
        <f t="shared" si="214"/>
        <v>0</v>
      </c>
      <c r="Y536" s="370"/>
      <c r="Z536" s="201">
        <f>INDEX(MasterOutputs!$I$3:$I$63,MATCH('5 - Project Outputs'!C536,MasterOutputs!$B$3:$B$63,0))</f>
        <v>0</v>
      </c>
    </row>
    <row r="537" spans="2:26" ht="16.5" customHeight="1" outlineLevel="1" thickBot="1" x14ac:dyDescent="0.4">
      <c r="C537" s="504" t="s">
        <v>233</v>
      </c>
      <c r="D537" s="505"/>
      <c r="E537" s="505"/>
      <c r="F537" s="505"/>
      <c r="G537" s="505"/>
      <c r="H537" s="505"/>
      <c r="I537" s="505"/>
      <c r="J537" s="505"/>
      <c r="K537" s="505"/>
      <c r="L537" s="505"/>
      <c r="M537" s="505"/>
      <c r="N537" s="505"/>
      <c r="O537" s="505"/>
      <c r="P537" s="505"/>
      <c r="Q537" s="505"/>
      <c r="R537" s="505"/>
      <c r="S537" s="505"/>
      <c r="T537" s="505"/>
      <c r="U537" s="505"/>
      <c r="V537" s="505"/>
      <c r="W537" s="505"/>
      <c r="X537" s="505"/>
      <c r="Y537" s="506"/>
    </row>
    <row r="538" spans="2:26" outlineLevel="1" x14ac:dyDescent="0.35">
      <c r="B538" s="1">
        <f t="shared" ref="B538:B547" si="215">IF(AND($D$14="You do not need to provide output data for this reporting period",X538=0),0,IF(C538="",IF((X538=0),0,1),COUNTBLANK(E538:W538)))</f>
        <v>0</v>
      </c>
      <c r="C538" s="371"/>
      <c r="D538" s="364"/>
      <c r="E538" s="365"/>
      <c r="F538" s="365"/>
      <c r="G538" s="359">
        <f t="shared" ref="G538:G543" si="216">SUM(E538:F538)</f>
        <v>0</v>
      </c>
      <c r="H538" s="365"/>
      <c r="I538" s="365"/>
      <c r="J538" s="359">
        <f t="shared" ref="J538:J543" si="217">SUM(H538:I538)</f>
        <v>0</v>
      </c>
      <c r="K538" s="365"/>
      <c r="L538" s="365"/>
      <c r="M538" s="359">
        <f t="shared" ref="M538:M543" si="218">SUM(K538:L538)</f>
        <v>0</v>
      </c>
      <c r="N538" s="365"/>
      <c r="O538" s="365"/>
      <c r="P538" s="359">
        <f t="shared" ref="P538:P543" si="219">SUM(N538:O538)</f>
        <v>0</v>
      </c>
      <c r="Q538" s="365"/>
      <c r="R538" s="365"/>
      <c r="S538" s="359">
        <f t="shared" ref="S538:S543" si="220">SUM(Q538:R538)</f>
        <v>0</v>
      </c>
      <c r="T538" s="365"/>
      <c r="U538" s="365"/>
      <c r="V538" s="359">
        <f t="shared" ref="V538:V543" si="221">SUM(T538:U538)</f>
        <v>0</v>
      </c>
      <c r="W538" s="366"/>
      <c r="X538" s="353">
        <f>SUM(P538+S538+M538+J538+G538+V538+W538)</f>
        <v>0</v>
      </c>
      <c r="Y538" s="360" t="s">
        <v>228</v>
      </c>
    </row>
    <row r="539" spans="2:26" outlineLevel="1" x14ac:dyDescent="0.35">
      <c r="B539" s="1">
        <f t="shared" si="215"/>
        <v>0</v>
      </c>
      <c r="C539" s="73"/>
      <c r="D539" s="286"/>
      <c r="E539" s="282"/>
      <c r="F539" s="282"/>
      <c r="G539" s="69">
        <f t="shared" si="216"/>
        <v>0</v>
      </c>
      <c r="H539" s="282"/>
      <c r="I539" s="282"/>
      <c r="J539" s="69">
        <f t="shared" si="217"/>
        <v>0</v>
      </c>
      <c r="K539" s="282"/>
      <c r="L539" s="282"/>
      <c r="M539" s="69">
        <f t="shared" si="218"/>
        <v>0</v>
      </c>
      <c r="N539" s="282"/>
      <c r="O539" s="282"/>
      <c r="P539" s="69">
        <f t="shared" si="219"/>
        <v>0</v>
      </c>
      <c r="Q539" s="282"/>
      <c r="R539" s="282"/>
      <c r="S539" s="69">
        <f t="shared" si="220"/>
        <v>0</v>
      </c>
      <c r="T539" s="282"/>
      <c r="U539" s="282"/>
      <c r="V539" s="69">
        <f t="shared" si="221"/>
        <v>0</v>
      </c>
      <c r="W539" s="350"/>
      <c r="X539" s="352">
        <f>SUM(P539+S539+M539+J539+G539+V539+W539)</f>
        <v>0</v>
      </c>
      <c r="Y539" s="355" t="s">
        <v>228</v>
      </c>
    </row>
    <row r="540" spans="2:26" outlineLevel="1" x14ac:dyDescent="0.35">
      <c r="B540" s="1">
        <f t="shared" si="215"/>
        <v>0</v>
      </c>
      <c r="C540" s="73"/>
      <c r="D540" s="286"/>
      <c r="E540" s="282"/>
      <c r="F540" s="282"/>
      <c r="G540" s="69">
        <f t="shared" si="216"/>
        <v>0</v>
      </c>
      <c r="H540" s="282"/>
      <c r="I540" s="282"/>
      <c r="J540" s="69">
        <f t="shared" si="217"/>
        <v>0</v>
      </c>
      <c r="K540" s="282"/>
      <c r="L540" s="282"/>
      <c r="M540" s="69">
        <f t="shared" si="218"/>
        <v>0</v>
      </c>
      <c r="N540" s="282"/>
      <c r="O540" s="282"/>
      <c r="P540" s="69">
        <f t="shared" si="219"/>
        <v>0</v>
      </c>
      <c r="Q540" s="282"/>
      <c r="R540" s="282"/>
      <c r="S540" s="69">
        <f t="shared" si="220"/>
        <v>0</v>
      </c>
      <c r="T540" s="282"/>
      <c r="U540" s="282"/>
      <c r="V540" s="69">
        <f t="shared" si="221"/>
        <v>0</v>
      </c>
      <c r="W540" s="350"/>
      <c r="X540" s="352">
        <f t="shared" ref="X540:X547" si="222">SUM(P540+S540+M540+J540+G540+V540+W540)</f>
        <v>0</v>
      </c>
      <c r="Y540" s="355" t="s">
        <v>228</v>
      </c>
    </row>
    <row r="541" spans="2:26" outlineLevel="1" x14ac:dyDescent="0.35">
      <c r="B541" s="1">
        <f t="shared" si="215"/>
        <v>0</v>
      </c>
      <c r="C541" s="73"/>
      <c r="D541" s="286"/>
      <c r="E541" s="282"/>
      <c r="F541" s="282"/>
      <c r="G541" s="69">
        <f t="shared" si="216"/>
        <v>0</v>
      </c>
      <c r="H541" s="282"/>
      <c r="I541" s="282"/>
      <c r="J541" s="69">
        <f t="shared" si="217"/>
        <v>0</v>
      </c>
      <c r="K541" s="282"/>
      <c r="L541" s="282"/>
      <c r="M541" s="69">
        <f t="shared" si="218"/>
        <v>0</v>
      </c>
      <c r="N541" s="282"/>
      <c r="O541" s="282"/>
      <c r="P541" s="69">
        <f t="shared" si="219"/>
        <v>0</v>
      </c>
      <c r="Q541" s="282"/>
      <c r="R541" s="282"/>
      <c r="S541" s="69">
        <f t="shared" si="220"/>
        <v>0</v>
      </c>
      <c r="T541" s="282"/>
      <c r="U541" s="282"/>
      <c r="V541" s="69">
        <f t="shared" si="221"/>
        <v>0</v>
      </c>
      <c r="W541" s="350"/>
      <c r="X541" s="352">
        <f t="shared" si="222"/>
        <v>0</v>
      </c>
      <c r="Y541" s="355" t="s">
        <v>228</v>
      </c>
    </row>
    <row r="542" spans="2:26" outlineLevel="1" x14ac:dyDescent="0.35">
      <c r="B542" s="1">
        <f t="shared" si="215"/>
        <v>0</v>
      </c>
      <c r="C542" s="73"/>
      <c r="D542" s="286"/>
      <c r="E542" s="282"/>
      <c r="F542" s="282"/>
      <c r="G542" s="69">
        <f t="shared" si="216"/>
        <v>0</v>
      </c>
      <c r="H542" s="282"/>
      <c r="I542" s="282"/>
      <c r="J542" s="69">
        <f t="shared" si="217"/>
        <v>0</v>
      </c>
      <c r="K542" s="282"/>
      <c r="L542" s="282"/>
      <c r="M542" s="69">
        <f t="shared" si="218"/>
        <v>0</v>
      </c>
      <c r="N542" s="282"/>
      <c r="O542" s="282"/>
      <c r="P542" s="69">
        <f t="shared" si="219"/>
        <v>0</v>
      </c>
      <c r="Q542" s="282"/>
      <c r="R542" s="282"/>
      <c r="S542" s="69">
        <f t="shared" si="220"/>
        <v>0</v>
      </c>
      <c r="T542" s="282"/>
      <c r="U542" s="282"/>
      <c r="V542" s="69">
        <f t="shared" si="221"/>
        <v>0</v>
      </c>
      <c r="W542" s="350"/>
      <c r="X542" s="352">
        <f t="shared" si="222"/>
        <v>0</v>
      </c>
      <c r="Y542" s="355" t="s">
        <v>228</v>
      </c>
    </row>
    <row r="543" spans="2:26" outlineLevel="1" x14ac:dyDescent="0.35">
      <c r="B543" s="1">
        <f t="shared" si="215"/>
        <v>0</v>
      </c>
      <c r="C543" s="73"/>
      <c r="D543" s="286"/>
      <c r="E543" s="282"/>
      <c r="F543" s="282"/>
      <c r="G543" s="69">
        <f t="shared" si="216"/>
        <v>0</v>
      </c>
      <c r="H543" s="282"/>
      <c r="I543" s="282"/>
      <c r="J543" s="69">
        <f t="shared" si="217"/>
        <v>0</v>
      </c>
      <c r="K543" s="282"/>
      <c r="L543" s="282"/>
      <c r="M543" s="69">
        <f t="shared" si="218"/>
        <v>0</v>
      </c>
      <c r="N543" s="282"/>
      <c r="O543" s="282"/>
      <c r="P543" s="69">
        <f t="shared" si="219"/>
        <v>0</v>
      </c>
      <c r="Q543" s="282"/>
      <c r="R543" s="282"/>
      <c r="S543" s="69">
        <f t="shared" si="220"/>
        <v>0</v>
      </c>
      <c r="T543" s="282"/>
      <c r="U543" s="282"/>
      <c r="V543" s="69">
        <f t="shared" si="221"/>
        <v>0</v>
      </c>
      <c r="W543" s="350"/>
      <c r="X543" s="352">
        <f t="shared" si="222"/>
        <v>0</v>
      </c>
      <c r="Y543" s="355" t="s">
        <v>228</v>
      </c>
    </row>
    <row r="544" spans="2:26" outlineLevel="1" x14ac:dyDescent="0.35">
      <c r="B544" s="1">
        <f t="shared" si="215"/>
        <v>0</v>
      </c>
      <c r="C544" s="73"/>
      <c r="D544" s="286"/>
      <c r="E544" s="282"/>
      <c r="F544" s="282"/>
      <c r="G544" s="69">
        <f>SUM(E544:F544)</f>
        <v>0</v>
      </c>
      <c r="H544" s="282"/>
      <c r="I544" s="282"/>
      <c r="J544" s="69">
        <f>SUM(H544:I544)</f>
        <v>0</v>
      </c>
      <c r="K544" s="282"/>
      <c r="L544" s="282"/>
      <c r="M544" s="69">
        <f>SUM(K544:L544)</f>
        <v>0</v>
      </c>
      <c r="N544" s="282"/>
      <c r="O544" s="282"/>
      <c r="P544" s="69">
        <f>SUM(N544:O544)</f>
        <v>0</v>
      </c>
      <c r="Q544" s="282"/>
      <c r="R544" s="282"/>
      <c r="S544" s="69">
        <f>SUM(Q544:R544)</f>
        <v>0</v>
      </c>
      <c r="T544" s="282"/>
      <c r="U544" s="282"/>
      <c r="V544" s="69">
        <f>SUM(T544:U544)</f>
        <v>0</v>
      </c>
      <c r="W544" s="350"/>
      <c r="X544" s="352">
        <f t="shared" si="222"/>
        <v>0</v>
      </c>
      <c r="Y544" s="355" t="s">
        <v>228</v>
      </c>
    </row>
    <row r="545" spans="1:26" outlineLevel="1" x14ac:dyDescent="0.35">
      <c r="B545" s="1">
        <f t="shared" si="215"/>
        <v>0</v>
      </c>
      <c r="C545" s="73"/>
      <c r="D545" s="286"/>
      <c r="E545" s="282"/>
      <c r="F545" s="282"/>
      <c r="G545" s="69">
        <f>SUM(E545:F545)</f>
        <v>0</v>
      </c>
      <c r="H545" s="282"/>
      <c r="I545" s="282"/>
      <c r="J545" s="69">
        <f>SUM(H545:I545)</f>
        <v>0</v>
      </c>
      <c r="K545" s="282"/>
      <c r="L545" s="282"/>
      <c r="M545" s="69">
        <f>SUM(K545:L545)</f>
        <v>0</v>
      </c>
      <c r="N545" s="282"/>
      <c r="O545" s="282"/>
      <c r="P545" s="69">
        <f>SUM(N545:O545)</f>
        <v>0</v>
      </c>
      <c r="Q545" s="282"/>
      <c r="R545" s="282"/>
      <c r="S545" s="69">
        <f>SUM(Q545:R545)</f>
        <v>0</v>
      </c>
      <c r="T545" s="282"/>
      <c r="U545" s="282"/>
      <c r="V545" s="69">
        <f>SUM(T545:U545)</f>
        <v>0</v>
      </c>
      <c r="W545" s="350"/>
      <c r="X545" s="352">
        <f t="shared" si="222"/>
        <v>0</v>
      </c>
      <c r="Y545" s="355" t="s">
        <v>228</v>
      </c>
    </row>
    <row r="546" spans="1:26" outlineLevel="1" x14ac:dyDescent="0.35">
      <c r="B546" s="1">
        <f t="shared" si="215"/>
        <v>0</v>
      </c>
      <c r="C546" s="73"/>
      <c r="D546" s="286"/>
      <c r="E546" s="282"/>
      <c r="F546" s="282"/>
      <c r="G546" s="69">
        <f>SUM(E546:F546)</f>
        <v>0</v>
      </c>
      <c r="H546" s="282"/>
      <c r="I546" s="282"/>
      <c r="J546" s="69">
        <f>SUM(H546:I546)</f>
        <v>0</v>
      </c>
      <c r="K546" s="282"/>
      <c r="L546" s="282"/>
      <c r="M546" s="69">
        <f>SUM(K546:L546)</f>
        <v>0</v>
      </c>
      <c r="N546" s="282"/>
      <c r="O546" s="282"/>
      <c r="P546" s="69">
        <f>SUM(N546:O546)</f>
        <v>0</v>
      </c>
      <c r="Q546" s="282"/>
      <c r="R546" s="282"/>
      <c r="S546" s="69">
        <f>SUM(Q546:R546)</f>
        <v>0</v>
      </c>
      <c r="T546" s="282"/>
      <c r="U546" s="282"/>
      <c r="V546" s="69">
        <f>SUM(T546:U546)</f>
        <v>0</v>
      </c>
      <c r="W546" s="350"/>
      <c r="X546" s="352">
        <f t="shared" si="222"/>
        <v>0</v>
      </c>
      <c r="Y546" s="355" t="s">
        <v>228</v>
      </c>
    </row>
    <row r="547" spans="1:26" ht="15" outlineLevel="1" thickBot="1" x14ac:dyDescent="0.4">
      <c r="B547" s="1">
        <f t="shared" si="215"/>
        <v>0</v>
      </c>
      <c r="C547" s="74"/>
      <c r="D547" s="287"/>
      <c r="E547" s="283"/>
      <c r="F547" s="283"/>
      <c r="G547" s="71">
        <f>SUM(E547:F547)</f>
        <v>0</v>
      </c>
      <c r="H547" s="283"/>
      <c r="I547" s="283"/>
      <c r="J547" s="71">
        <f>SUM(H547:I547)</f>
        <v>0</v>
      </c>
      <c r="K547" s="283"/>
      <c r="L547" s="283"/>
      <c r="M547" s="71">
        <f>SUM(K547:L547)</f>
        <v>0</v>
      </c>
      <c r="N547" s="283"/>
      <c r="O547" s="283"/>
      <c r="P547" s="71">
        <f>SUM(N547:O547)</f>
        <v>0</v>
      </c>
      <c r="Q547" s="283"/>
      <c r="R547" s="283"/>
      <c r="S547" s="71">
        <f>SUM(Q547:R547)</f>
        <v>0</v>
      </c>
      <c r="T547" s="283"/>
      <c r="U547" s="283"/>
      <c r="V547" s="71">
        <f>SUM(T547:U547)</f>
        <v>0</v>
      </c>
      <c r="W547" s="351"/>
      <c r="X547" s="354">
        <f t="shared" si="222"/>
        <v>0</v>
      </c>
      <c r="Y547" s="356" t="s">
        <v>228</v>
      </c>
    </row>
    <row r="548" spans="1:26" ht="15" thickBot="1" x14ac:dyDescent="0.4">
      <c r="C548" s="285"/>
      <c r="D548" s="284"/>
      <c r="E548" s="3"/>
      <c r="F548" s="3"/>
      <c r="G548" s="3"/>
      <c r="H548" s="3"/>
      <c r="I548" s="3"/>
      <c r="J548" s="3"/>
      <c r="K548" s="3"/>
      <c r="L548" s="3"/>
      <c r="M548" s="3"/>
      <c r="N548" s="3"/>
      <c r="O548" s="3"/>
      <c r="P548" s="3"/>
      <c r="Q548" s="3"/>
      <c r="R548" s="3"/>
      <c r="S548" s="3"/>
      <c r="T548" s="3"/>
      <c r="U548" s="3"/>
      <c r="V548" s="3"/>
      <c r="W548" s="3"/>
      <c r="X548" s="3"/>
    </row>
    <row r="549" spans="1:26" ht="104.5" thickBot="1" x14ac:dyDescent="0.4">
      <c r="A549" s="46" t="s">
        <v>187</v>
      </c>
      <c r="B549" s="60">
        <f>IF('2 - Project Admin'!E41="",0,IF(SUM(B556:B585)&gt;0,1,0))</f>
        <v>0</v>
      </c>
      <c r="C549" s="762" t="str">
        <f>IF(OR('2 - Project Admin'!E41="", '2 - Project Admin'!E41="n/a"),"Project 15: Not Applicable", CONCATENATE("Project 15: ", '2 - Project Admin'!E41))</f>
        <v>Project 15: Not Applicable</v>
      </c>
      <c r="D549" s="763"/>
      <c r="E549" s="763"/>
      <c r="F549" s="763"/>
      <c r="G549" s="763"/>
      <c r="H549" s="763"/>
      <c r="I549" s="763"/>
      <c r="J549" s="763"/>
      <c r="K549" s="763"/>
      <c r="L549" s="763"/>
      <c r="M549" s="763"/>
      <c r="N549" s="763"/>
      <c r="O549" s="763"/>
      <c r="P549" s="763"/>
      <c r="Q549" s="763"/>
      <c r="R549" s="763"/>
      <c r="S549" s="763"/>
      <c r="T549" s="763"/>
      <c r="U549" s="763"/>
      <c r="V549" s="763"/>
      <c r="W549" s="763"/>
      <c r="X549" s="763"/>
      <c r="Y549" s="764"/>
    </row>
    <row r="550" spans="1:26" ht="15" thickBot="1" x14ac:dyDescent="0.4">
      <c r="C550" s="144"/>
      <c r="D550" s="145"/>
      <c r="E550" s="146"/>
      <c r="F550" s="146"/>
      <c r="G550" s="146"/>
      <c r="H550" s="146"/>
      <c r="I550" s="146"/>
      <c r="J550" s="146"/>
      <c r="K550" s="146"/>
    </row>
    <row r="551" spans="1:26" ht="15.75" customHeight="1" outlineLevel="1" x14ac:dyDescent="0.35">
      <c r="C551" s="775" t="s">
        <v>215</v>
      </c>
      <c r="D551" s="775" t="s">
        <v>216</v>
      </c>
      <c r="E551" s="765" t="s">
        <v>217</v>
      </c>
      <c r="F551" s="766"/>
      <c r="G551" s="767"/>
      <c r="H551" s="765" t="s">
        <v>218</v>
      </c>
      <c r="I551" s="766"/>
      <c r="J551" s="767"/>
      <c r="K551" s="765" t="s">
        <v>219</v>
      </c>
      <c r="L551" s="766"/>
      <c r="M551" s="767"/>
      <c r="N551" s="765" t="s">
        <v>220</v>
      </c>
      <c r="O551" s="766"/>
      <c r="P551" s="767"/>
      <c r="Q551" s="765" t="s">
        <v>221</v>
      </c>
      <c r="R551" s="766"/>
      <c r="S551" s="767"/>
      <c r="T551" s="765" t="s">
        <v>222</v>
      </c>
      <c r="U551" s="766"/>
      <c r="V551" s="767"/>
      <c r="W551" s="621" t="s">
        <v>223</v>
      </c>
      <c r="X551" s="771" t="s">
        <v>163</v>
      </c>
      <c r="Y551" s="778" t="s">
        <v>224</v>
      </c>
    </row>
    <row r="552" spans="1:26" ht="15.75" customHeight="1" outlineLevel="1" thickBot="1" x14ac:dyDescent="0.4">
      <c r="C552" s="776"/>
      <c r="D552" s="776"/>
      <c r="E552" s="768"/>
      <c r="F552" s="769"/>
      <c r="G552" s="770"/>
      <c r="H552" s="768"/>
      <c r="I552" s="769"/>
      <c r="J552" s="770"/>
      <c r="K552" s="768"/>
      <c r="L552" s="769"/>
      <c r="M552" s="770"/>
      <c r="N552" s="768"/>
      <c r="O552" s="769"/>
      <c r="P552" s="770"/>
      <c r="Q552" s="768"/>
      <c r="R552" s="769"/>
      <c r="S552" s="770"/>
      <c r="T552" s="768"/>
      <c r="U552" s="769"/>
      <c r="V552" s="770"/>
      <c r="W552" s="622"/>
      <c r="X552" s="772"/>
      <c r="Y552" s="779"/>
    </row>
    <row r="553" spans="1:26" ht="15" customHeight="1" outlineLevel="1" thickBot="1" x14ac:dyDescent="0.4">
      <c r="C553" s="776"/>
      <c r="D553" s="776"/>
      <c r="E553" s="195" t="s">
        <v>164</v>
      </c>
      <c r="F553" s="196" t="s">
        <v>165</v>
      </c>
      <c r="G553" s="621" t="s">
        <v>207</v>
      </c>
      <c r="H553" s="195" t="s">
        <v>164</v>
      </c>
      <c r="I553" s="196" t="s">
        <v>165</v>
      </c>
      <c r="J553" s="621" t="s">
        <v>207</v>
      </c>
      <c r="K553" s="195" t="s">
        <v>164</v>
      </c>
      <c r="L553" s="196" t="s">
        <v>165</v>
      </c>
      <c r="M553" s="621" t="s">
        <v>207</v>
      </c>
      <c r="N553" s="195" t="s">
        <v>164</v>
      </c>
      <c r="O553" s="196" t="s">
        <v>165</v>
      </c>
      <c r="P553" s="773" t="s">
        <v>207</v>
      </c>
      <c r="Q553" s="195" t="s">
        <v>164</v>
      </c>
      <c r="R553" s="196" t="s">
        <v>165</v>
      </c>
      <c r="S553" s="773" t="s">
        <v>207</v>
      </c>
      <c r="T553" s="195" t="s">
        <v>164</v>
      </c>
      <c r="U553" s="196" t="s">
        <v>165</v>
      </c>
      <c r="V553" s="773" t="s">
        <v>207</v>
      </c>
      <c r="W553" s="773" t="s">
        <v>207</v>
      </c>
      <c r="X553" s="772"/>
      <c r="Y553" s="779"/>
    </row>
    <row r="554" spans="1:26" ht="15" customHeight="1" outlineLevel="1" thickBot="1" x14ac:dyDescent="0.4">
      <c r="C554" s="777"/>
      <c r="D554" s="776"/>
      <c r="E554" s="197" t="s">
        <v>167</v>
      </c>
      <c r="F554" s="197" t="s">
        <v>167</v>
      </c>
      <c r="G554" s="623"/>
      <c r="H554" s="197" t="s">
        <v>167</v>
      </c>
      <c r="I554" s="207" t="str">
        <f>IF(INDEX('Reference Data'!$G$5:$G$18,MATCH('Reference Data'!$C$4,'Reference Data'!$F$5:$F$21,0),1)&gt;=I$18,"Actual","Forecast")</f>
        <v>Actual</v>
      </c>
      <c r="J554" s="623"/>
      <c r="K554" s="207" t="str">
        <f>IF(INDEX('Reference Data'!$G$5:$G$18,MATCH('Reference Data'!$C$4,'Reference Data'!$F$5:$F$21,0),1)&gt;=K$18,"Actual","Forecast")</f>
        <v>Actual</v>
      </c>
      <c r="L554" s="207" t="str">
        <f>IF(INDEX('Reference Data'!$G$5:$G$18,MATCH('Reference Data'!$C$4,'Reference Data'!$F$5:$F$21,0),1)&gt;=L$18,"Actual","Forecast")</f>
        <v>Actual</v>
      </c>
      <c r="M554" s="623"/>
      <c r="N554" s="207" t="str">
        <f>IF(INDEX('Reference Data'!$G$5:$G$18,MATCH('Reference Data'!$C$4,'Reference Data'!$F$5:$F$21,0),1)&gt;=N$18,"Actual","Forecast")</f>
        <v>Actual</v>
      </c>
      <c r="O554" s="207" t="str">
        <f>IF(INDEX('Reference Data'!$G$5:$G$18,MATCH('Reference Data'!$C$4,'Reference Data'!$F$5:$F$21,0),1)&gt;=O$18,"Actual","Forecast")</f>
        <v>Forecast</v>
      </c>
      <c r="P554" s="774"/>
      <c r="Q554" s="207" t="str">
        <f>IF(INDEX('Reference Data'!$G$5:$G$18,MATCH('Reference Data'!$C$4,'Reference Data'!$F$5:$F$21,0),1)&gt;=Q$18,"Actual","Forecast")</f>
        <v>Forecast</v>
      </c>
      <c r="R554" s="207" t="str">
        <f>IF(INDEX('Reference Data'!$G$5:$G$18,MATCH('Reference Data'!$C$4,'Reference Data'!$F$5:$F$21,0),1)&gt;=R$18,"Actual","Forecast")</f>
        <v>Forecast</v>
      </c>
      <c r="S554" s="774"/>
      <c r="T554" s="207" t="str">
        <f>IF(INDEX('Reference Data'!$G$5:$G$18,MATCH('Reference Data'!$C$4,'Reference Data'!$F$5:$F$21,0),1)&gt;=T$18,"Actual","Forecast")</f>
        <v>Forecast</v>
      </c>
      <c r="U554" s="207" t="str">
        <f>IF(INDEX('Reference Data'!$G$5:$G$18,MATCH('Reference Data'!$C$4,'Reference Data'!$F$5:$F$21,0),1)&gt;=U$18,"Actual","Forecast")</f>
        <v>Forecast</v>
      </c>
      <c r="V554" s="774"/>
      <c r="W554" s="774"/>
      <c r="X554" s="772"/>
      <c r="Y554" s="780"/>
    </row>
    <row r="555" spans="1:26" ht="15" customHeight="1" outlineLevel="1" thickBot="1" x14ac:dyDescent="0.4">
      <c r="C555" s="111" t="s">
        <v>225</v>
      </c>
      <c r="D555" s="273"/>
      <c r="E555" s="273"/>
      <c r="F555" s="273"/>
      <c r="G555" s="273"/>
      <c r="H555" s="273"/>
      <c r="I555" s="273"/>
      <c r="J555" s="273"/>
      <c r="K555" s="273"/>
      <c r="L555" s="273"/>
      <c r="M555" s="273"/>
      <c r="N555" s="273"/>
      <c r="O555" s="273"/>
      <c r="P555" s="273"/>
      <c r="Q555" s="273"/>
      <c r="R555" s="273"/>
      <c r="S555" s="273"/>
      <c r="T555" s="273"/>
      <c r="U555" s="273"/>
      <c r="V555" s="273"/>
      <c r="W555" s="273"/>
      <c r="X555" s="273"/>
      <c r="Y555" s="507"/>
    </row>
    <row r="556" spans="1:26" outlineLevel="1" x14ac:dyDescent="0.35">
      <c r="C556" s="151" t="s">
        <v>226</v>
      </c>
      <c r="D556" s="426" t="s">
        <v>227</v>
      </c>
      <c r="E556" s="357"/>
      <c r="F556" s="358"/>
      <c r="G556" s="359">
        <f>SUM(E556:F556)</f>
        <v>0</v>
      </c>
      <c r="H556" s="357"/>
      <c r="I556" s="358"/>
      <c r="J556" s="359">
        <f>SUM(H556:I556)</f>
        <v>0</v>
      </c>
      <c r="K556" s="357"/>
      <c r="L556" s="358"/>
      <c r="M556" s="359">
        <f>SUM(K556:L556)</f>
        <v>0</v>
      </c>
      <c r="N556" s="357"/>
      <c r="O556" s="358"/>
      <c r="P556" s="359">
        <f>SUM(N556:O556)</f>
        <v>0</v>
      </c>
      <c r="Q556" s="357"/>
      <c r="R556" s="358"/>
      <c r="S556" s="359">
        <f>SUM(Q556:R556)</f>
        <v>0</v>
      </c>
      <c r="T556" s="357"/>
      <c r="U556" s="358"/>
      <c r="V556" s="359">
        <f>SUM(T556:U556)</f>
        <v>0</v>
      </c>
      <c r="W556" s="341"/>
      <c r="X556" s="353">
        <f>SUM(P556+S556+M556+J556+G556+V556+W556)</f>
        <v>0</v>
      </c>
      <c r="Y556" s="360" t="s">
        <v>228</v>
      </c>
    </row>
    <row r="557" spans="1:26" ht="28" outlineLevel="1" x14ac:dyDescent="0.35">
      <c r="C557" s="151" t="s">
        <v>229</v>
      </c>
      <c r="D557" s="426" t="s">
        <v>230</v>
      </c>
      <c r="E557" s="67"/>
      <c r="F557" s="68"/>
      <c r="G557" s="69">
        <f>SUM(E557:F557)</f>
        <v>0</v>
      </c>
      <c r="H557" s="67"/>
      <c r="I557" s="68"/>
      <c r="J557" s="69">
        <f>SUM(H557:I557)</f>
        <v>0</v>
      </c>
      <c r="K557" s="67"/>
      <c r="L557" s="68"/>
      <c r="M557" s="69">
        <f>SUM(K557:L557)</f>
        <v>0</v>
      </c>
      <c r="N557" s="67"/>
      <c r="O557" s="68"/>
      <c r="P557" s="69">
        <f>SUM(N557:O557)</f>
        <v>0</v>
      </c>
      <c r="Q557" s="67"/>
      <c r="R557" s="68"/>
      <c r="S557" s="69">
        <f>SUM(Q557:R557)</f>
        <v>0</v>
      </c>
      <c r="T557" s="67"/>
      <c r="U557" s="68"/>
      <c r="V557" s="69">
        <f>SUM(T557:U557)</f>
        <v>0</v>
      </c>
      <c r="W557" s="335"/>
      <c r="X557" s="352">
        <f>SUM(P557+S557+M557+J557+G557+V557+W557)</f>
        <v>0</v>
      </c>
      <c r="Y557" s="355" t="s">
        <v>228</v>
      </c>
    </row>
    <row r="558" spans="1:26" ht="28.5" outlineLevel="1" thickBot="1" x14ac:dyDescent="0.4">
      <c r="C558" s="361" t="s">
        <v>231</v>
      </c>
      <c r="D558" s="427" t="s">
        <v>230</v>
      </c>
      <c r="E558" s="107"/>
      <c r="F558" s="108"/>
      <c r="G558" s="143">
        <f>SUM(E558:F558)</f>
        <v>0</v>
      </c>
      <c r="H558" s="107"/>
      <c r="I558" s="108"/>
      <c r="J558" s="143">
        <f>SUM(H558:I558)</f>
        <v>0</v>
      </c>
      <c r="K558" s="107"/>
      <c r="L558" s="108"/>
      <c r="M558" s="143">
        <f>SUM(K558:L558)</f>
        <v>0</v>
      </c>
      <c r="N558" s="107"/>
      <c r="O558" s="108"/>
      <c r="P558" s="143">
        <f>SUM(N558:O558)</f>
        <v>0</v>
      </c>
      <c r="Q558" s="107"/>
      <c r="R558" s="108"/>
      <c r="S558" s="143">
        <f>SUM(Q558:R558)</f>
        <v>0</v>
      </c>
      <c r="T558" s="107"/>
      <c r="U558" s="108"/>
      <c r="V558" s="143">
        <f>SUM(T558:U558)</f>
        <v>0</v>
      </c>
      <c r="W558" s="349"/>
      <c r="X558" s="362">
        <f>SUM(P558+S558+M558+J558+G558+V558+W558)</f>
        <v>0</v>
      </c>
      <c r="Y558" s="363" t="s">
        <v>228</v>
      </c>
    </row>
    <row r="559" spans="1:26" ht="15" customHeight="1" outlineLevel="1" thickBot="1" x14ac:dyDescent="0.4">
      <c r="C559" s="503" t="s">
        <v>232</v>
      </c>
      <c r="D559" s="501"/>
      <c r="E559" s="501"/>
      <c r="F559" s="501"/>
      <c r="G559" s="501"/>
      <c r="H559" s="501"/>
      <c r="I559" s="501"/>
      <c r="J559" s="501"/>
      <c r="K559" s="501"/>
      <c r="L559" s="501"/>
      <c r="M559" s="501"/>
      <c r="N559" s="501"/>
      <c r="O559" s="501"/>
      <c r="P559" s="501"/>
      <c r="Q559" s="501"/>
      <c r="R559" s="501"/>
      <c r="S559" s="501"/>
      <c r="T559" s="501"/>
      <c r="U559" s="501"/>
      <c r="V559" s="501"/>
      <c r="W559" s="501"/>
      <c r="X559" s="501"/>
      <c r="Y559" s="502"/>
    </row>
    <row r="560" spans="1:26" outlineLevel="1" x14ac:dyDescent="0.35">
      <c r="B560" s="1">
        <f t="shared" ref="B560:B574" si="223">IF(AND($D$14="You do not need to provide output data for this reporting period",X560=0),0,IF(C560="&lt; Select &gt;",IF((X560=0),0,1),COUNTBLANK(G560)+COUNTBLANK(J560)+COUNTBLANK(M560)+COUNTBLANK(P560)+COUNTBLANK(S560)+COUNTBLANK(V560)+COUNTBLANK(W560)))</f>
        <v>0</v>
      </c>
      <c r="C560" s="357" t="s">
        <v>18</v>
      </c>
      <c r="D560" s="423" t="str">
        <f>INDEX(MasterOutputs!$C$3:$C$63,MATCH(C560,MasterOutputs!$B$3:$B$63,0))</f>
        <v>N/A</v>
      </c>
      <c r="E560" s="365"/>
      <c r="F560" s="365"/>
      <c r="G560" s="359">
        <f>SUM(E560:F560)</f>
        <v>0</v>
      </c>
      <c r="H560" s="365"/>
      <c r="I560" s="365"/>
      <c r="J560" s="359">
        <f>SUM(H560:I560)</f>
        <v>0</v>
      </c>
      <c r="K560" s="365"/>
      <c r="L560" s="365"/>
      <c r="M560" s="359">
        <f>SUM(K560:L560)</f>
        <v>0</v>
      </c>
      <c r="N560" s="365"/>
      <c r="O560" s="365"/>
      <c r="P560" s="359">
        <f>SUM(N560:O560)</f>
        <v>0</v>
      </c>
      <c r="Q560" s="365"/>
      <c r="R560" s="365"/>
      <c r="S560" s="359">
        <f>SUM(Q560:R560)</f>
        <v>0</v>
      </c>
      <c r="T560" s="365"/>
      <c r="U560" s="365"/>
      <c r="V560" s="359">
        <f>SUM(T560:U560)</f>
        <v>0</v>
      </c>
      <c r="W560" s="366"/>
      <c r="X560" s="353">
        <f>SUM(P560+S560+M560+J560+G560+V560+W560)</f>
        <v>0</v>
      </c>
      <c r="Y560" s="342"/>
      <c r="Z560" s="201">
        <f>INDEX(MasterOutputs!$I$3:$I$63,MATCH('5 - Project Outputs'!C560,MasterOutputs!$B$3:$B$63,0))</f>
        <v>0</v>
      </c>
    </row>
    <row r="561" spans="2:26" outlineLevel="1" x14ac:dyDescent="0.35">
      <c r="B561" s="1">
        <f t="shared" si="223"/>
        <v>0</v>
      </c>
      <c r="C561" s="67" t="s">
        <v>18</v>
      </c>
      <c r="D561" s="424" t="str">
        <f>INDEX(MasterOutputs!$C$3:$C$63,MATCH(C561,MasterOutputs!$B$3:$B$63,0))</f>
        <v>N/A</v>
      </c>
      <c r="E561" s="282"/>
      <c r="F561" s="282"/>
      <c r="G561" s="69">
        <f>SUM(E561:F561)</f>
        <v>0</v>
      </c>
      <c r="H561" s="282"/>
      <c r="I561" s="282"/>
      <c r="J561" s="69">
        <f>SUM(H561:I561)</f>
        <v>0</v>
      </c>
      <c r="K561" s="282"/>
      <c r="L561" s="282"/>
      <c r="M561" s="69">
        <f>SUM(K561:L561)</f>
        <v>0</v>
      </c>
      <c r="N561" s="282"/>
      <c r="O561" s="282"/>
      <c r="P561" s="69">
        <f>SUM(N561:O561)</f>
        <v>0</v>
      </c>
      <c r="Q561" s="282"/>
      <c r="R561" s="282"/>
      <c r="S561" s="69">
        <f>SUM(Q561:R561)</f>
        <v>0</v>
      </c>
      <c r="T561" s="282"/>
      <c r="U561" s="282"/>
      <c r="V561" s="69">
        <f>SUM(T561:U561)</f>
        <v>0</v>
      </c>
      <c r="W561" s="350"/>
      <c r="X561" s="352">
        <f>SUM(P561+S561+M561+J561+G561+V561+W561)</f>
        <v>0</v>
      </c>
      <c r="Y561" s="337"/>
      <c r="Z561" s="201">
        <f>INDEX(MasterOutputs!$I$3:$I$63,MATCH('5 - Project Outputs'!C561,MasterOutputs!$B$3:$B$63,0))</f>
        <v>0</v>
      </c>
    </row>
    <row r="562" spans="2:26" outlineLevel="1" x14ac:dyDescent="0.35">
      <c r="B562" s="1">
        <f t="shared" si="223"/>
        <v>0</v>
      </c>
      <c r="C562" s="67" t="s">
        <v>18</v>
      </c>
      <c r="D562" s="424" t="str">
        <f>INDEX(MasterOutputs!$C$3:$C$63,MATCH(C562,MasterOutputs!$B$3:$B$63,0))</f>
        <v>N/A</v>
      </c>
      <c r="E562" s="282"/>
      <c r="F562" s="282"/>
      <c r="G562" s="69">
        <f t="shared" ref="G562:G574" si="224">SUM(E562:F562)</f>
        <v>0</v>
      </c>
      <c r="H562" s="282"/>
      <c r="I562" s="282"/>
      <c r="J562" s="69">
        <f t="shared" ref="J562:J574" si="225">SUM(H562:I562)</f>
        <v>0</v>
      </c>
      <c r="K562" s="282"/>
      <c r="L562" s="282"/>
      <c r="M562" s="69">
        <f t="shared" ref="M562:M574" si="226">SUM(K562:L562)</f>
        <v>0</v>
      </c>
      <c r="N562" s="282"/>
      <c r="O562" s="282"/>
      <c r="P562" s="69">
        <f t="shared" ref="P562:P574" si="227">SUM(N562:O562)</f>
        <v>0</v>
      </c>
      <c r="Q562" s="282"/>
      <c r="R562" s="282"/>
      <c r="S562" s="69">
        <f t="shared" ref="S562:S574" si="228">SUM(Q562:R562)</f>
        <v>0</v>
      </c>
      <c r="T562" s="282"/>
      <c r="U562" s="282"/>
      <c r="V562" s="69">
        <f t="shared" ref="V562:V574" si="229">SUM(T562:U562)</f>
        <v>0</v>
      </c>
      <c r="W562" s="350"/>
      <c r="X562" s="352">
        <f t="shared" ref="X562:X574" si="230">SUM(P562+S562+M562+J562+G562+V562+W562)</f>
        <v>0</v>
      </c>
      <c r="Y562" s="337"/>
      <c r="Z562" s="201">
        <f>INDEX(MasterOutputs!$I$3:$I$63,MATCH('5 - Project Outputs'!C562,MasterOutputs!$B$3:$B$63,0))</f>
        <v>0</v>
      </c>
    </row>
    <row r="563" spans="2:26" outlineLevel="1" x14ac:dyDescent="0.35">
      <c r="B563" s="1">
        <f t="shared" si="223"/>
        <v>0</v>
      </c>
      <c r="C563" s="67" t="s">
        <v>18</v>
      </c>
      <c r="D563" s="424" t="str">
        <f>INDEX(MasterOutputs!$C$3:$C$63,MATCH(C563,MasterOutputs!$B$3:$B$63,0))</f>
        <v>N/A</v>
      </c>
      <c r="E563" s="282"/>
      <c r="F563" s="282"/>
      <c r="G563" s="69">
        <f t="shared" si="224"/>
        <v>0</v>
      </c>
      <c r="H563" s="282"/>
      <c r="I563" s="282"/>
      <c r="J563" s="69">
        <f t="shared" si="225"/>
        <v>0</v>
      </c>
      <c r="K563" s="282"/>
      <c r="L563" s="282"/>
      <c r="M563" s="69">
        <f t="shared" si="226"/>
        <v>0</v>
      </c>
      <c r="N563" s="282"/>
      <c r="O563" s="282"/>
      <c r="P563" s="69">
        <f t="shared" si="227"/>
        <v>0</v>
      </c>
      <c r="Q563" s="282"/>
      <c r="R563" s="282"/>
      <c r="S563" s="69">
        <f t="shared" si="228"/>
        <v>0</v>
      </c>
      <c r="T563" s="282"/>
      <c r="U563" s="282"/>
      <c r="V563" s="69">
        <f t="shared" si="229"/>
        <v>0</v>
      </c>
      <c r="W563" s="350"/>
      <c r="X563" s="352">
        <f t="shared" si="230"/>
        <v>0</v>
      </c>
      <c r="Y563" s="337"/>
      <c r="Z563" s="201">
        <f>INDEX(MasterOutputs!$I$3:$I$63,MATCH('5 - Project Outputs'!C563,MasterOutputs!$B$3:$B$63,0))</f>
        <v>0</v>
      </c>
    </row>
    <row r="564" spans="2:26" outlineLevel="1" x14ac:dyDescent="0.35">
      <c r="B564" s="1">
        <f t="shared" si="223"/>
        <v>0</v>
      </c>
      <c r="C564" s="67" t="s">
        <v>18</v>
      </c>
      <c r="D564" s="424" t="str">
        <f>INDEX(MasterOutputs!$C$3:$C$63,MATCH(C564,MasterOutputs!$B$3:$B$63,0))</f>
        <v>N/A</v>
      </c>
      <c r="E564" s="282"/>
      <c r="F564" s="282"/>
      <c r="G564" s="69">
        <f t="shared" si="224"/>
        <v>0</v>
      </c>
      <c r="H564" s="282"/>
      <c r="I564" s="282"/>
      <c r="J564" s="69">
        <f t="shared" si="225"/>
        <v>0</v>
      </c>
      <c r="K564" s="282"/>
      <c r="L564" s="282"/>
      <c r="M564" s="69">
        <f t="shared" si="226"/>
        <v>0</v>
      </c>
      <c r="N564" s="282"/>
      <c r="O564" s="282"/>
      <c r="P564" s="69">
        <f t="shared" si="227"/>
        <v>0</v>
      </c>
      <c r="Q564" s="282"/>
      <c r="R564" s="282"/>
      <c r="S564" s="69">
        <f t="shared" si="228"/>
        <v>0</v>
      </c>
      <c r="T564" s="282"/>
      <c r="U564" s="282"/>
      <c r="V564" s="69">
        <f t="shared" si="229"/>
        <v>0</v>
      </c>
      <c r="W564" s="350"/>
      <c r="X564" s="352">
        <f t="shared" si="230"/>
        <v>0</v>
      </c>
      <c r="Y564" s="337"/>
      <c r="Z564" s="201">
        <f>INDEX(MasterOutputs!$I$3:$I$63,MATCH('5 - Project Outputs'!C564,MasterOutputs!$B$3:$B$63,0))</f>
        <v>0</v>
      </c>
    </row>
    <row r="565" spans="2:26" outlineLevel="1" x14ac:dyDescent="0.35">
      <c r="B565" s="1">
        <f t="shared" si="223"/>
        <v>0</v>
      </c>
      <c r="C565" s="67" t="s">
        <v>18</v>
      </c>
      <c r="D565" s="424" t="str">
        <f>INDEX(MasterOutputs!$C$3:$C$63,MATCH(C565,MasterOutputs!$B$3:$B$63,0))</f>
        <v>N/A</v>
      </c>
      <c r="E565" s="282"/>
      <c r="F565" s="282"/>
      <c r="G565" s="69">
        <f t="shared" si="224"/>
        <v>0</v>
      </c>
      <c r="H565" s="282"/>
      <c r="I565" s="282"/>
      <c r="J565" s="69">
        <f t="shared" si="225"/>
        <v>0</v>
      </c>
      <c r="K565" s="282"/>
      <c r="L565" s="282"/>
      <c r="M565" s="69">
        <f t="shared" si="226"/>
        <v>0</v>
      </c>
      <c r="N565" s="282"/>
      <c r="O565" s="282"/>
      <c r="P565" s="69">
        <f t="shared" si="227"/>
        <v>0</v>
      </c>
      <c r="Q565" s="282"/>
      <c r="R565" s="282"/>
      <c r="S565" s="69">
        <f t="shared" si="228"/>
        <v>0</v>
      </c>
      <c r="T565" s="282"/>
      <c r="U565" s="282"/>
      <c r="V565" s="69">
        <f t="shared" si="229"/>
        <v>0</v>
      </c>
      <c r="W565" s="350"/>
      <c r="X565" s="352">
        <f t="shared" si="230"/>
        <v>0</v>
      </c>
      <c r="Y565" s="337"/>
      <c r="Z565" s="201">
        <f>INDEX(MasterOutputs!$I$3:$I$63,MATCH('5 - Project Outputs'!C565,MasterOutputs!$B$3:$B$63,0))</f>
        <v>0</v>
      </c>
    </row>
    <row r="566" spans="2:26" outlineLevel="1" x14ac:dyDescent="0.35">
      <c r="B566" s="1">
        <f t="shared" si="223"/>
        <v>0</v>
      </c>
      <c r="C566" s="67" t="s">
        <v>18</v>
      </c>
      <c r="D566" s="424" t="str">
        <f>INDEX(MasterOutputs!$C$3:$C$63,MATCH(C566,MasterOutputs!$B$3:$B$63,0))</f>
        <v>N/A</v>
      </c>
      <c r="E566" s="282"/>
      <c r="F566" s="282"/>
      <c r="G566" s="69">
        <f t="shared" si="224"/>
        <v>0</v>
      </c>
      <c r="H566" s="282"/>
      <c r="I566" s="282"/>
      <c r="J566" s="69">
        <f t="shared" si="225"/>
        <v>0</v>
      </c>
      <c r="K566" s="282"/>
      <c r="L566" s="282"/>
      <c r="M566" s="69">
        <f t="shared" si="226"/>
        <v>0</v>
      </c>
      <c r="N566" s="282"/>
      <c r="O566" s="282"/>
      <c r="P566" s="69">
        <f t="shared" si="227"/>
        <v>0</v>
      </c>
      <c r="Q566" s="282"/>
      <c r="R566" s="282"/>
      <c r="S566" s="69">
        <f t="shared" si="228"/>
        <v>0</v>
      </c>
      <c r="T566" s="282"/>
      <c r="U566" s="282"/>
      <c r="V566" s="69">
        <f t="shared" si="229"/>
        <v>0</v>
      </c>
      <c r="W566" s="350"/>
      <c r="X566" s="352">
        <f t="shared" si="230"/>
        <v>0</v>
      </c>
      <c r="Y566" s="337"/>
      <c r="Z566" s="201">
        <f>INDEX(MasterOutputs!$I$3:$I$63,MATCH('5 - Project Outputs'!C566,MasterOutputs!$B$3:$B$63,0))</f>
        <v>0</v>
      </c>
    </row>
    <row r="567" spans="2:26" outlineLevel="1" x14ac:dyDescent="0.35">
      <c r="B567" s="1">
        <f t="shared" si="223"/>
        <v>0</v>
      </c>
      <c r="C567" s="67" t="s">
        <v>18</v>
      </c>
      <c r="D567" s="424" t="str">
        <f>INDEX(MasterOutputs!$C$3:$C$63,MATCH(C567,MasterOutputs!$B$3:$B$63,0))</f>
        <v>N/A</v>
      </c>
      <c r="E567" s="282"/>
      <c r="F567" s="282"/>
      <c r="G567" s="69">
        <f t="shared" si="224"/>
        <v>0</v>
      </c>
      <c r="H567" s="282"/>
      <c r="I567" s="282"/>
      <c r="J567" s="69">
        <f t="shared" si="225"/>
        <v>0</v>
      </c>
      <c r="K567" s="282"/>
      <c r="L567" s="282"/>
      <c r="M567" s="69">
        <f t="shared" si="226"/>
        <v>0</v>
      </c>
      <c r="N567" s="282"/>
      <c r="O567" s="282"/>
      <c r="P567" s="69">
        <f t="shared" si="227"/>
        <v>0</v>
      </c>
      <c r="Q567" s="282"/>
      <c r="R567" s="282"/>
      <c r="S567" s="69">
        <f t="shared" si="228"/>
        <v>0</v>
      </c>
      <c r="T567" s="282"/>
      <c r="U567" s="282"/>
      <c r="V567" s="69">
        <f t="shared" si="229"/>
        <v>0</v>
      </c>
      <c r="W567" s="350"/>
      <c r="X567" s="352">
        <f t="shared" si="230"/>
        <v>0</v>
      </c>
      <c r="Y567" s="337"/>
      <c r="Z567" s="201">
        <f>INDEX(MasterOutputs!$I$3:$I$63,MATCH('5 - Project Outputs'!C567,MasterOutputs!$B$3:$B$63,0))</f>
        <v>0</v>
      </c>
    </row>
    <row r="568" spans="2:26" outlineLevel="1" x14ac:dyDescent="0.35">
      <c r="B568" s="1">
        <f t="shared" si="223"/>
        <v>0</v>
      </c>
      <c r="C568" s="67" t="s">
        <v>18</v>
      </c>
      <c r="D568" s="424" t="str">
        <f>INDEX(MasterOutputs!$C$3:$C$63,MATCH(C568,MasterOutputs!$B$3:$B$63,0))</f>
        <v>N/A</v>
      </c>
      <c r="E568" s="282"/>
      <c r="F568" s="282"/>
      <c r="G568" s="69">
        <f t="shared" si="224"/>
        <v>0</v>
      </c>
      <c r="H568" s="282"/>
      <c r="I568" s="282"/>
      <c r="J568" s="69">
        <f t="shared" si="225"/>
        <v>0</v>
      </c>
      <c r="K568" s="282"/>
      <c r="L568" s="282"/>
      <c r="M568" s="69">
        <f t="shared" si="226"/>
        <v>0</v>
      </c>
      <c r="N568" s="282"/>
      <c r="O568" s="282"/>
      <c r="P568" s="69">
        <f t="shared" si="227"/>
        <v>0</v>
      </c>
      <c r="Q568" s="282"/>
      <c r="R568" s="282"/>
      <c r="S568" s="69">
        <f t="shared" si="228"/>
        <v>0</v>
      </c>
      <c r="T568" s="282"/>
      <c r="U568" s="282"/>
      <c r="V568" s="69">
        <f t="shared" si="229"/>
        <v>0</v>
      </c>
      <c r="W568" s="350"/>
      <c r="X568" s="352">
        <f t="shared" si="230"/>
        <v>0</v>
      </c>
      <c r="Y568" s="337"/>
      <c r="Z568" s="201">
        <f>INDEX(MasterOutputs!$I$3:$I$63,MATCH('5 - Project Outputs'!C568,MasterOutputs!$B$3:$B$63,0))</f>
        <v>0</v>
      </c>
    </row>
    <row r="569" spans="2:26" outlineLevel="1" x14ac:dyDescent="0.35">
      <c r="B569" s="1">
        <f t="shared" si="223"/>
        <v>0</v>
      </c>
      <c r="C569" s="67" t="s">
        <v>18</v>
      </c>
      <c r="D569" s="424" t="str">
        <f>INDEX(MasterOutputs!$C$3:$C$63,MATCH(C569,MasterOutputs!$B$3:$B$63,0))</f>
        <v>N/A</v>
      </c>
      <c r="E569" s="282"/>
      <c r="F569" s="282"/>
      <c r="G569" s="69">
        <f t="shared" si="224"/>
        <v>0</v>
      </c>
      <c r="H569" s="282"/>
      <c r="I569" s="282"/>
      <c r="J569" s="69">
        <f t="shared" si="225"/>
        <v>0</v>
      </c>
      <c r="K569" s="282"/>
      <c r="L569" s="282"/>
      <c r="M569" s="69">
        <f t="shared" si="226"/>
        <v>0</v>
      </c>
      <c r="N569" s="282"/>
      <c r="O569" s="282"/>
      <c r="P569" s="69">
        <f t="shared" si="227"/>
        <v>0</v>
      </c>
      <c r="Q569" s="282"/>
      <c r="R569" s="282"/>
      <c r="S569" s="69">
        <f t="shared" si="228"/>
        <v>0</v>
      </c>
      <c r="T569" s="282"/>
      <c r="U569" s="282"/>
      <c r="V569" s="69">
        <f t="shared" si="229"/>
        <v>0</v>
      </c>
      <c r="W569" s="350"/>
      <c r="X569" s="352">
        <f t="shared" si="230"/>
        <v>0</v>
      </c>
      <c r="Y569" s="337"/>
      <c r="Z569" s="201">
        <f>INDEX(MasterOutputs!$I$3:$I$63,MATCH('5 - Project Outputs'!C569,MasterOutputs!$B$3:$B$63,0))</f>
        <v>0</v>
      </c>
    </row>
    <row r="570" spans="2:26" outlineLevel="1" x14ac:dyDescent="0.35">
      <c r="B570" s="1">
        <f t="shared" si="223"/>
        <v>0</v>
      </c>
      <c r="C570" s="67" t="s">
        <v>18</v>
      </c>
      <c r="D570" s="424" t="str">
        <f>INDEX(MasterOutputs!$C$3:$C$63,MATCH(C570,MasterOutputs!$B$3:$B$63,0))</f>
        <v>N/A</v>
      </c>
      <c r="E570" s="282"/>
      <c r="F570" s="282"/>
      <c r="G570" s="69">
        <f t="shared" si="224"/>
        <v>0</v>
      </c>
      <c r="H570" s="282"/>
      <c r="I570" s="282"/>
      <c r="J570" s="69">
        <f t="shared" si="225"/>
        <v>0</v>
      </c>
      <c r="K570" s="282"/>
      <c r="L570" s="282"/>
      <c r="M570" s="69">
        <f t="shared" si="226"/>
        <v>0</v>
      </c>
      <c r="N570" s="282"/>
      <c r="O570" s="282"/>
      <c r="P570" s="69">
        <f t="shared" si="227"/>
        <v>0</v>
      </c>
      <c r="Q570" s="282"/>
      <c r="R570" s="282"/>
      <c r="S570" s="69">
        <f t="shared" si="228"/>
        <v>0</v>
      </c>
      <c r="T570" s="282"/>
      <c r="U570" s="282"/>
      <c r="V570" s="69">
        <f t="shared" si="229"/>
        <v>0</v>
      </c>
      <c r="W570" s="350"/>
      <c r="X570" s="352">
        <f t="shared" si="230"/>
        <v>0</v>
      </c>
      <c r="Y570" s="337"/>
      <c r="Z570" s="201">
        <f>INDEX(MasterOutputs!$I$3:$I$63,MATCH('5 - Project Outputs'!C570,MasterOutputs!$B$3:$B$63,0))</f>
        <v>0</v>
      </c>
    </row>
    <row r="571" spans="2:26" outlineLevel="1" x14ac:dyDescent="0.35">
      <c r="B571" s="1">
        <f t="shared" si="223"/>
        <v>0</v>
      </c>
      <c r="C571" s="67" t="s">
        <v>18</v>
      </c>
      <c r="D571" s="424" t="str">
        <f>INDEX(MasterOutputs!$C$3:$C$63,MATCH(C571,MasterOutputs!$B$3:$B$63,0))</f>
        <v>N/A</v>
      </c>
      <c r="E571" s="282"/>
      <c r="F571" s="282"/>
      <c r="G571" s="69">
        <f t="shared" si="224"/>
        <v>0</v>
      </c>
      <c r="H571" s="282"/>
      <c r="I571" s="282"/>
      <c r="J571" s="69">
        <f t="shared" si="225"/>
        <v>0</v>
      </c>
      <c r="K571" s="282"/>
      <c r="L571" s="282"/>
      <c r="M571" s="69">
        <f t="shared" si="226"/>
        <v>0</v>
      </c>
      <c r="N571" s="282"/>
      <c r="O571" s="282"/>
      <c r="P571" s="69">
        <f t="shared" si="227"/>
        <v>0</v>
      </c>
      <c r="Q571" s="282"/>
      <c r="R571" s="282"/>
      <c r="S571" s="69">
        <f t="shared" si="228"/>
        <v>0</v>
      </c>
      <c r="T571" s="282"/>
      <c r="U571" s="282"/>
      <c r="V571" s="69">
        <f t="shared" si="229"/>
        <v>0</v>
      </c>
      <c r="W571" s="350"/>
      <c r="X571" s="352">
        <f t="shared" si="230"/>
        <v>0</v>
      </c>
      <c r="Y571" s="337"/>
      <c r="Z571" s="201">
        <f>INDEX(MasterOutputs!$I$3:$I$63,MATCH('5 - Project Outputs'!C571,MasterOutputs!$B$3:$B$63,0))</f>
        <v>0</v>
      </c>
    </row>
    <row r="572" spans="2:26" outlineLevel="1" x14ac:dyDescent="0.35">
      <c r="B572" s="1">
        <f t="shared" si="223"/>
        <v>0</v>
      </c>
      <c r="C572" s="67" t="s">
        <v>18</v>
      </c>
      <c r="D572" s="424" t="str">
        <f>INDEX(MasterOutputs!$C$3:$C$63,MATCH(C572,MasterOutputs!$B$3:$B$63,0))</f>
        <v>N/A</v>
      </c>
      <c r="E572" s="282"/>
      <c r="F572" s="282"/>
      <c r="G572" s="69">
        <f t="shared" si="224"/>
        <v>0</v>
      </c>
      <c r="H572" s="282"/>
      <c r="I572" s="282"/>
      <c r="J572" s="69">
        <f t="shared" si="225"/>
        <v>0</v>
      </c>
      <c r="K572" s="282"/>
      <c r="L572" s="282"/>
      <c r="M572" s="69">
        <f t="shared" si="226"/>
        <v>0</v>
      </c>
      <c r="N572" s="282"/>
      <c r="O572" s="282"/>
      <c r="P572" s="69">
        <f t="shared" si="227"/>
        <v>0</v>
      </c>
      <c r="Q572" s="282"/>
      <c r="R572" s="282"/>
      <c r="S572" s="69">
        <f t="shared" si="228"/>
        <v>0</v>
      </c>
      <c r="T572" s="282"/>
      <c r="U572" s="282"/>
      <c r="V572" s="69">
        <f t="shared" si="229"/>
        <v>0</v>
      </c>
      <c r="W572" s="350"/>
      <c r="X572" s="352">
        <f t="shared" si="230"/>
        <v>0</v>
      </c>
      <c r="Y572" s="337"/>
      <c r="Z572" s="201">
        <f>INDEX(MasterOutputs!$I$3:$I$63,MATCH('5 - Project Outputs'!C572,MasterOutputs!$B$3:$B$63,0))</f>
        <v>0</v>
      </c>
    </row>
    <row r="573" spans="2:26" outlineLevel="1" x14ac:dyDescent="0.35">
      <c r="B573" s="1">
        <f t="shared" si="223"/>
        <v>0</v>
      </c>
      <c r="C573" s="67" t="s">
        <v>18</v>
      </c>
      <c r="D573" s="424" t="str">
        <f>INDEX(MasterOutputs!$C$3:$C$63,MATCH(C573,MasterOutputs!$B$3:$B$63,0))</f>
        <v>N/A</v>
      </c>
      <c r="E573" s="282"/>
      <c r="F573" s="282"/>
      <c r="G573" s="69">
        <f t="shared" si="224"/>
        <v>0</v>
      </c>
      <c r="H573" s="282"/>
      <c r="I573" s="282"/>
      <c r="J573" s="69">
        <f t="shared" si="225"/>
        <v>0</v>
      </c>
      <c r="K573" s="282"/>
      <c r="L573" s="282"/>
      <c r="M573" s="69">
        <f t="shared" si="226"/>
        <v>0</v>
      </c>
      <c r="N573" s="282"/>
      <c r="O573" s="282"/>
      <c r="P573" s="69">
        <f t="shared" si="227"/>
        <v>0</v>
      </c>
      <c r="Q573" s="282"/>
      <c r="R573" s="282"/>
      <c r="S573" s="69">
        <f t="shared" si="228"/>
        <v>0</v>
      </c>
      <c r="T573" s="282"/>
      <c r="U573" s="282"/>
      <c r="V573" s="69">
        <f t="shared" si="229"/>
        <v>0</v>
      </c>
      <c r="W573" s="350"/>
      <c r="X573" s="352">
        <f t="shared" si="230"/>
        <v>0</v>
      </c>
      <c r="Y573" s="337"/>
      <c r="Z573" s="201">
        <f>INDEX(MasterOutputs!$I$3:$I$63,MATCH('5 - Project Outputs'!C573,MasterOutputs!$B$3:$B$63,0))</f>
        <v>0</v>
      </c>
    </row>
    <row r="574" spans="2:26" ht="15.65" customHeight="1" outlineLevel="1" thickBot="1" x14ac:dyDescent="0.4">
      <c r="B574" s="1">
        <f t="shared" si="223"/>
        <v>0</v>
      </c>
      <c r="C574" s="107" t="s">
        <v>18</v>
      </c>
      <c r="D574" s="425" t="str">
        <f>INDEX(MasterOutputs!$C$3:$C$63,MATCH(C574,MasterOutputs!$B$3:$B$63,0))</f>
        <v>N/A</v>
      </c>
      <c r="E574" s="367"/>
      <c r="F574" s="367"/>
      <c r="G574" s="143">
        <f t="shared" si="224"/>
        <v>0</v>
      </c>
      <c r="H574" s="367"/>
      <c r="I574" s="367"/>
      <c r="J574" s="143">
        <f t="shared" si="225"/>
        <v>0</v>
      </c>
      <c r="K574" s="367"/>
      <c r="L574" s="367"/>
      <c r="M574" s="143">
        <f t="shared" si="226"/>
        <v>0</v>
      </c>
      <c r="N574" s="367"/>
      <c r="O574" s="367"/>
      <c r="P574" s="143">
        <f t="shared" si="227"/>
        <v>0</v>
      </c>
      <c r="Q574" s="367"/>
      <c r="R574" s="367"/>
      <c r="S574" s="143">
        <f t="shared" si="228"/>
        <v>0</v>
      </c>
      <c r="T574" s="367"/>
      <c r="U574" s="367"/>
      <c r="V574" s="143">
        <f t="shared" si="229"/>
        <v>0</v>
      </c>
      <c r="W574" s="368"/>
      <c r="X574" s="369">
        <f t="shared" si="230"/>
        <v>0</v>
      </c>
      <c r="Y574" s="370"/>
      <c r="Z574" s="201">
        <f>INDEX(MasterOutputs!$I$3:$I$63,MATCH('5 - Project Outputs'!C574,MasterOutputs!$B$3:$B$63,0))</f>
        <v>0</v>
      </c>
    </row>
    <row r="575" spans="2:26" ht="16.5" customHeight="1" outlineLevel="1" thickBot="1" x14ac:dyDescent="0.4">
      <c r="C575" s="504" t="s">
        <v>233</v>
      </c>
      <c r="D575" s="505"/>
      <c r="E575" s="505"/>
      <c r="F575" s="505"/>
      <c r="G575" s="505"/>
      <c r="H575" s="505"/>
      <c r="I575" s="505"/>
      <c r="J575" s="505"/>
      <c r="K575" s="505"/>
      <c r="L575" s="505"/>
      <c r="M575" s="505"/>
      <c r="N575" s="505"/>
      <c r="O575" s="505"/>
      <c r="P575" s="505"/>
      <c r="Q575" s="505"/>
      <c r="R575" s="505"/>
      <c r="S575" s="505"/>
      <c r="T575" s="505"/>
      <c r="U575" s="505"/>
      <c r="V575" s="505"/>
      <c r="W575" s="505"/>
      <c r="X575" s="505"/>
      <c r="Y575" s="506"/>
    </row>
    <row r="576" spans="2:26" outlineLevel="1" x14ac:dyDescent="0.35">
      <c r="B576" s="1">
        <f t="shared" ref="B576:B585" si="231">IF(AND($D$14="You do not need to provide output data for this reporting period",X576=0),0,IF(C576="",IF((X576=0),0,1),COUNTBLANK(E576:W576)))</f>
        <v>0</v>
      </c>
      <c r="C576" s="371"/>
      <c r="D576" s="364"/>
      <c r="E576" s="365"/>
      <c r="F576" s="365"/>
      <c r="G576" s="359">
        <f t="shared" ref="G576:G581" si="232">SUM(E576:F576)</f>
        <v>0</v>
      </c>
      <c r="H576" s="365"/>
      <c r="I576" s="365"/>
      <c r="J576" s="359">
        <f t="shared" ref="J576:J581" si="233">SUM(H576:I576)</f>
        <v>0</v>
      </c>
      <c r="K576" s="365"/>
      <c r="L576" s="365"/>
      <c r="M576" s="359">
        <f t="shared" ref="M576:M581" si="234">SUM(K576:L576)</f>
        <v>0</v>
      </c>
      <c r="N576" s="365"/>
      <c r="O576" s="365"/>
      <c r="P576" s="359">
        <f t="shared" ref="P576:P581" si="235">SUM(N576:O576)</f>
        <v>0</v>
      </c>
      <c r="Q576" s="365"/>
      <c r="R576" s="365"/>
      <c r="S576" s="359">
        <f t="shared" ref="S576:S581" si="236">SUM(Q576:R576)</f>
        <v>0</v>
      </c>
      <c r="T576" s="365"/>
      <c r="U576" s="365"/>
      <c r="V576" s="359">
        <f t="shared" ref="V576:V581" si="237">SUM(T576:U576)</f>
        <v>0</v>
      </c>
      <c r="W576" s="366"/>
      <c r="X576" s="353">
        <f>SUM(P576+S576+M576+J576+G576+V576+W576)</f>
        <v>0</v>
      </c>
      <c r="Y576" s="360" t="s">
        <v>228</v>
      </c>
    </row>
    <row r="577" spans="1:25" outlineLevel="1" x14ac:dyDescent="0.35">
      <c r="B577" s="1">
        <f t="shared" si="231"/>
        <v>0</v>
      </c>
      <c r="C577" s="73"/>
      <c r="D577" s="286"/>
      <c r="E577" s="282"/>
      <c r="F577" s="282"/>
      <c r="G577" s="69">
        <f t="shared" si="232"/>
        <v>0</v>
      </c>
      <c r="H577" s="282"/>
      <c r="I577" s="282"/>
      <c r="J577" s="69">
        <f t="shared" si="233"/>
        <v>0</v>
      </c>
      <c r="K577" s="282"/>
      <c r="L577" s="282"/>
      <c r="M577" s="69">
        <f t="shared" si="234"/>
        <v>0</v>
      </c>
      <c r="N577" s="282"/>
      <c r="O577" s="282"/>
      <c r="P577" s="69">
        <f t="shared" si="235"/>
        <v>0</v>
      </c>
      <c r="Q577" s="282"/>
      <c r="R577" s="282"/>
      <c r="S577" s="69">
        <f t="shared" si="236"/>
        <v>0</v>
      </c>
      <c r="T577" s="282"/>
      <c r="U577" s="282"/>
      <c r="V577" s="69">
        <f t="shared" si="237"/>
        <v>0</v>
      </c>
      <c r="W577" s="350"/>
      <c r="X577" s="352">
        <f>SUM(P577+S577+M577+J577+G577+V577+W577)</f>
        <v>0</v>
      </c>
      <c r="Y577" s="355" t="s">
        <v>228</v>
      </c>
    </row>
    <row r="578" spans="1:25" outlineLevel="1" x14ac:dyDescent="0.35">
      <c r="B578" s="1">
        <f t="shared" si="231"/>
        <v>0</v>
      </c>
      <c r="C578" s="73"/>
      <c r="D578" s="286"/>
      <c r="E578" s="282"/>
      <c r="F578" s="282"/>
      <c r="G578" s="69">
        <f t="shared" si="232"/>
        <v>0</v>
      </c>
      <c r="H578" s="282"/>
      <c r="I578" s="282"/>
      <c r="J578" s="69">
        <f t="shared" si="233"/>
        <v>0</v>
      </c>
      <c r="K578" s="282"/>
      <c r="L578" s="282"/>
      <c r="M578" s="69">
        <f t="shared" si="234"/>
        <v>0</v>
      </c>
      <c r="N578" s="282"/>
      <c r="O578" s="282"/>
      <c r="P578" s="69">
        <f t="shared" si="235"/>
        <v>0</v>
      </c>
      <c r="Q578" s="282"/>
      <c r="R578" s="282"/>
      <c r="S578" s="69">
        <f t="shared" si="236"/>
        <v>0</v>
      </c>
      <c r="T578" s="282"/>
      <c r="U578" s="282"/>
      <c r="V578" s="69">
        <f t="shared" si="237"/>
        <v>0</v>
      </c>
      <c r="W578" s="350"/>
      <c r="X578" s="352">
        <f t="shared" ref="X578:X585" si="238">SUM(P578+S578+M578+J578+G578+V578+W578)</f>
        <v>0</v>
      </c>
      <c r="Y578" s="355" t="s">
        <v>228</v>
      </c>
    </row>
    <row r="579" spans="1:25" outlineLevel="1" x14ac:dyDescent="0.35">
      <c r="B579" s="1">
        <f t="shared" si="231"/>
        <v>0</v>
      </c>
      <c r="C579" s="73"/>
      <c r="D579" s="286"/>
      <c r="E579" s="282"/>
      <c r="F579" s="282"/>
      <c r="G579" s="69">
        <f t="shared" si="232"/>
        <v>0</v>
      </c>
      <c r="H579" s="282"/>
      <c r="I579" s="282"/>
      <c r="J579" s="69">
        <f t="shared" si="233"/>
        <v>0</v>
      </c>
      <c r="K579" s="282"/>
      <c r="L579" s="282"/>
      <c r="M579" s="69">
        <f t="shared" si="234"/>
        <v>0</v>
      </c>
      <c r="N579" s="282"/>
      <c r="O579" s="282"/>
      <c r="P579" s="69">
        <f t="shared" si="235"/>
        <v>0</v>
      </c>
      <c r="Q579" s="282"/>
      <c r="R579" s="282"/>
      <c r="S579" s="69">
        <f t="shared" si="236"/>
        <v>0</v>
      </c>
      <c r="T579" s="282"/>
      <c r="U579" s="282"/>
      <c r="V579" s="69">
        <f t="shared" si="237"/>
        <v>0</v>
      </c>
      <c r="W579" s="350"/>
      <c r="X579" s="352">
        <f t="shared" si="238"/>
        <v>0</v>
      </c>
      <c r="Y579" s="355" t="s">
        <v>228</v>
      </c>
    </row>
    <row r="580" spans="1:25" outlineLevel="1" x14ac:dyDescent="0.35">
      <c r="B580" s="1">
        <f t="shared" si="231"/>
        <v>0</v>
      </c>
      <c r="C580" s="73"/>
      <c r="D580" s="286"/>
      <c r="E580" s="282"/>
      <c r="F580" s="282"/>
      <c r="G580" s="69">
        <f t="shared" si="232"/>
        <v>0</v>
      </c>
      <c r="H580" s="282"/>
      <c r="I580" s="282"/>
      <c r="J580" s="69">
        <f t="shared" si="233"/>
        <v>0</v>
      </c>
      <c r="K580" s="282"/>
      <c r="L580" s="282"/>
      <c r="M580" s="69">
        <f t="shared" si="234"/>
        <v>0</v>
      </c>
      <c r="N580" s="282"/>
      <c r="O580" s="282"/>
      <c r="P580" s="69">
        <f t="shared" si="235"/>
        <v>0</v>
      </c>
      <c r="Q580" s="282"/>
      <c r="R580" s="282"/>
      <c r="S580" s="69">
        <f t="shared" si="236"/>
        <v>0</v>
      </c>
      <c r="T580" s="282"/>
      <c r="U580" s="282"/>
      <c r="V580" s="69">
        <f t="shared" si="237"/>
        <v>0</v>
      </c>
      <c r="W580" s="350"/>
      <c r="X580" s="352">
        <f t="shared" si="238"/>
        <v>0</v>
      </c>
      <c r="Y580" s="355" t="s">
        <v>228</v>
      </c>
    </row>
    <row r="581" spans="1:25" outlineLevel="1" x14ac:dyDescent="0.35">
      <c r="B581" s="1">
        <f t="shared" si="231"/>
        <v>0</v>
      </c>
      <c r="C581" s="73"/>
      <c r="D581" s="286"/>
      <c r="E581" s="282"/>
      <c r="F581" s="282"/>
      <c r="G581" s="69">
        <f t="shared" si="232"/>
        <v>0</v>
      </c>
      <c r="H581" s="282"/>
      <c r="I581" s="282"/>
      <c r="J581" s="69">
        <f t="shared" si="233"/>
        <v>0</v>
      </c>
      <c r="K581" s="282"/>
      <c r="L581" s="282"/>
      <c r="M581" s="69">
        <f t="shared" si="234"/>
        <v>0</v>
      </c>
      <c r="N581" s="282"/>
      <c r="O581" s="282"/>
      <c r="P581" s="69">
        <f t="shared" si="235"/>
        <v>0</v>
      </c>
      <c r="Q581" s="282"/>
      <c r="R581" s="282"/>
      <c r="S581" s="69">
        <f t="shared" si="236"/>
        <v>0</v>
      </c>
      <c r="T581" s="282"/>
      <c r="U581" s="282"/>
      <c r="V581" s="69">
        <f t="shared" si="237"/>
        <v>0</v>
      </c>
      <c r="W581" s="350"/>
      <c r="X581" s="352">
        <f t="shared" si="238"/>
        <v>0</v>
      </c>
      <c r="Y581" s="355" t="s">
        <v>228</v>
      </c>
    </row>
    <row r="582" spans="1:25" outlineLevel="1" x14ac:dyDescent="0.35">
      <c r="B582" s="1">
        <f t="shared" si="231"/>
        <v>0</v>
      </c>
      <c r="C582" s="73"/>
      <c r="D582" s="286"/>
      <c r="E582" s="282"/>
      <c r="F582" s="282"/>
      <c r="G582" s="69">
        <f>SUM(E582:F582)</f>
        <v>0</v>
      </c>
      <c r="H582" s="282"/>
      <c r="I582" s="282"/>
      <c r="J582" s="69">
        <f>SUM(H582:I582)</f>
        <v>0</v>
      </c>
      <c r="K582" s="282"/>
      <c r="L582" s="282"/>
      <c r="M582" s="69">
        <f>SUM(K582:L582)</f>
        <v>0</v>
      </c>
      <c r="N582" s="282"/>
      <c r="O582" s="282"/>
      <c r="P582" s="69">
        <f>SUM(N582:O582)</f>
        <v>0</v>
      </c>
      <c r="Q582" s="282"/>
      <c r="R582" s="282"/>
      <c r="S582" s="69">
        <f>SUM(Q582:R582)</f>
        <v>0</v>
      </c>
      <c r="T582" s="282"/>
      <c r="U582" s="282"/>
      <c r="V582" s="69">
        <f>SUM(T582:U582)</f>
        <v>0</v>
      </c>
      <c r="W582" s="350"/>
      <c r="X582" s="352">
        <f t="shared" si="238"/>
        <v>0</v>
      </c>
      <c r="Y582" s="355" t="s">
        <v>228</v>
      </c>
    </row>
    <row r="583" spans="1:25" outlineLevel="1" x14ac:dyDescent="0.35">
      <c r="B583" s="1">
        <f t="shared" si="231"/>
        <v>0</v>
      </c>
      <c r="C583" s="73"/>
      <c r="D583" s="286"/>
      <c r="E583" s="282"/>
      <c r="F583" s="282"/>
      <c r="G583" s="69">
        <f>SUM(E583:F583)</f>
        <v>0</v>
      </c>
      <c r="H583" s="282"/>
      <c r="I583" s="282"/>
      <c r="J583" s="69">
        <f>SUM(H583:I583)</f>
        <v>0</v>
      </c>
      <c r="K583" s="282"/>
      <c r="L583" s="282"/>
      <c r="M583" s="69">
        <f>SUM(K583:L583)</f>
        <v>0</v>
      </c>
      <c r="N583" s="282"/>
      <c r="O583" s="282"/>
      <c r="P583" s="69">
        <f>SUM(N583:O583)</f>
        <v>0</v>
      </c>
      <c r="Q583" s="282"/>
      <c r="R583" s="282"/>
      <c r="S583" s="69">
        <f>SUM(Q583:R583)</f>
        <v>0</v>
      </c>
      <c r="T583" s="282"/>
      <c r="U583" s="282"/>
      <c r="V583" s="69">
        <f>SUM(T583:U583)</f>
        <v>0</v>
      </c>
      <c r="W583" s="350"/>
      <c r="X583" s="352">
        <f t="shared" si="238"/>
        <v>0</v>
      </c>
      <c r="Y583" s="355" t="s">
        <v>228</v>
      </c>
    </row>
    <row r="584" spans="1:25" outlineLevel="1" x14ac:dyDescent="0.35">
      <c r="B584" s="1">
        <f t="shared" si="231"/>
        <v>0</v>
      </c>
      <c r="C584" s="73"/>
      <c r="D584" s="286"/>
      <c r="E584" s="282"/>
      <c r="F584" s="282"/>
      <c r="G584" s="69">
        <f>SUM(E584:F584)</f>
        <v>0</v>
      </c>
      <c r="H584" s="282"/>
      <c r="I584" s="282"/>
      <c r="J584" s="69">
        <f>SUM(H584:I584)</f>
        <v>0</v>
      </c>
      <c r="K584" s="282"/>
      <c r="L584" s="282"/>
      <c r="M584" s="69">
        <f>SUM(K584:L584)</f>
        <v>0</v>
      </c>
      <c r="N584" s="282"/>
      <c r="O584" s="282"/>
      <c r="P584" s="69">
        <f>SUM(N584:O584)</f>
        <v>0</v>
      </c>
      <c r="Q584" s="282"/>
      <c r="R584" s="282"/>
      <c r="S584" s="69">
        <f>SUM(Q584:R584)</f>
        <v>0</v>
      </c>
      <c r="T584" s="282"/>
      <c r="U584" s="282"/>
      <c r="V584" s="69">
        <f>SUM(T584:U584)</f>
        <v>0</v>
      </c>
      <c r="W584" s="350"/>
      <c r="X584" s="352">
        <f t="shared" si="238"/>
        <v>0</v>
      </c>
      <c r="Y584" s="355" t="s">
        <v>228</v>
      </c>
    </row>
    <row r="585" spans="1:25" ht="15" outlineLevel="1" thickBot="1" x14ac:dyDescent="0.4">
      <c r="B585" s="1">
        <f t="shared" si="231"/>
        <v>0</v>
      </c>
      <c r="C585" s="74"/>
      <c r="D585" s="287"/>
      <c r="E585" s="283"/>
      <c r="F585" s="283"/>
      <c r="G585" s="71">
        <f>SUM(E585:F585)</f>
        <v>0</v>
      </c>
      <c r="H585" s="283"/>
      <c r="I585" s="283"/>
      <c r="J585" s="71">
        <f>SUM(H585:I585)</f>
        <v>0</v>
      </c>
      <c r="K585" s="283"/>
      <c r="L585" s="283"/>
      <c r="M585" s="71">
        <f>SUM(K585:L585)</f>
        <v>0</v>
      </c>
      <c r="N585" s="283"/>
      <c r="O585" s="283"/>
      <c r="P585" s="71">
        <f>SUM(N585:O585)</f>
        <v>0</v>
      </c>
      <c r="Q585" s="283"/>
      <c r="R585" s="283"/>
      <c r="S585" s="71">
        <f>SUM(Q585:R585)</f>
        <v>0</v>
      </c>
      <c r="T585" s="283"/>
      <c r="U585" s="283"/>
      <c r="V585" s="71">
        <f>SUM(T585:U585)</f>
        <v>0</v>
      </c>
      <c r="W585" s="351"/>
      <c r="X585" s="354">
        <f t="shared" si="238"/>
        <v>0</v>
      </c>
      <c r="Y585" s="356" t="s">
        <v>228</v>
      </c>
    </row>
    <row r="586" spans="1:25" ht="15" thickBot="1" x14ac:dyDescent="0.4">
      <c r="C586" s="285"/>
      <c r="D586" s="284"/>
      <c r="E586" s="3"/>
      <c r="F586" s="3"/>
      <c r="G586" s="3"/>
      <c r="H586" s="3"/>
      <c r="I586" s="3"/>
      <c r="J586" s="3"/>
      <c r="K586" s="3"/>
      <c r="L586" s="3"/>
      <c r="M586" s="3"/>
      <c r="N586" s="3"/>
      <c r="O586" s="3"/>
      <c r="P586" s="3"/>
      <c r="Q586" s="3"/>
      <c r="R586" s="3"/>
      <c r="S586" s="3"/>
      <c r="T586" s="3"/>
      <c r="U586" s="3"/>
      <c r="V586" s="3"/>
      <c r="W586" s="3"/>
      <c r="X586" s="3"/>
    </row>
    <row r="587" spans="1:25" ht="104.5" thickBot="1" x14ac:dyDescent="0.4">
      <c r="A587" s="46" t="s">
        <v>187</v>
      </c>
      <c r="B587" s="60">
        <f>IF('2 - Project Admin'!E42="",0,IF(SUM(B594:B623)&gt;0,1,0))</f>
        <v>0</v>
      </c>
      <c r="C587" s="762" t="str">
        <f>IF(OR('2 - Project Admin'!E42="", '2 - Project Admin'!E42="n/a"),"Project 16: Not Applicable", CONCATENATE("Project 16: ", '2 - Project Admin'!E42))</f>
        <v>Project 16: Not Applicable</v>
      </c>
      <c r="D587" s="763"/>
      <c r="E587" s="763"/>
      <c r="F587" s="763"/>
      <c r="G587" s="763"/>
      <c r="H587" s="763"/>
      <c r="I587" s="763"/>
      <c r="J587" s="763"/>
      <c r="K587" s="763"/>
      <c r="L587" s="763"/>
      <c r="M587" s="763"/>
      <c r="N587" s="763"/>
      <c r="O587" s="763"/>
      <c r="P587" s="763"/>
      <c r="Q587" s="763"/>
      <c r="R587" s="763"/>
      <c r="S587" s="763"/>
      <c r="T587" s="763"/>
      <c r="U587" s="763"/>
      <c r="V587" s="763"/>
      <c r="W587" s="763"/>
      <c r="X587" s="763"/>
      <c r="Y587" s="764"/>
    </row>
    <row r="588" spans="1:25" ht="15" thickBot="1" x14ac:dyDescent="0.4">
      <c r="C588" s="144"/>
      <c r="D588" s="145"/>
      <c r="E588" s="146"/>
      <c r="F588" s="146"/>
      <c r="G588" s="146"/>
      <c r="H588" s="146"/>
      <c r="I588" s="146"/>
      <c r="J588" s="146"/>
      <c r="K588" s="146"/>
    </row>
    <row r="589" spans="1:25" ht="15.75" customHeight="1" outlineLevel="1" x14ac:dyDescent="0.35">
      <c r="C589" s="775" t="s">
        <v>215</v>
      </c>
      <c r="D589" s="775" t="s">
        <v>216</v>
      </c>
      <c r="E589" s="765" t="s">
        <v>217</v>
      </c>
      <c r="F589" s="766"/>
      <c r="G589" s="767"/>
      <c r="H589" s="765" t="s">
        <v>218</v>
      </c>
      <c r="I589" s="766"/>
      <c r="J589" s="767"/>
      <c r="K589" s="765" t="s">
        <v>219</v>
      </c>
      <c r="L589" s="766"/>
      <c r="M589" s="767"/>
      <c r="N589" s="765" t="s">
        <v>220</v>
      </c>
      <c r="O589" s="766"/>
      <c r="P589" s="767"/>
      <c r="Q589" s="765" t="s">
        <v>221</v>
      </c>
      <c r="R589" s="766"/>
      <c r="S589" s="767"/>
      <c r="T589" s="765" t="s">
        <v>222</v>
      </c>
      <c r="U589" s="766"/>
      <c r="V589" s="767"/>
      <c r="W589" s="621" t="s">
        <v>223</v>
      </c>
      <c r="X589" s="771" t="s">
        <v>163</v>
      </c>
      <c r="Y589" s="778" t="s">
        <v>224</v>
      </c>
    </row>
    <row r="590" spans="1:25" ht="15.75" customHeight="1" outlineLevel="1" thickBot="1" x14ac:dyDescent="0.4">
      <c r="C590" s="776"/>
      <c r="D590" s="776"/>
      <c r="E590" s="768"/>
      <c r="F590" s="769"/>
      <c r="G590" s="770"/>
      <c r="H590" s="768"/>
      <c r="I590" s="769"/>
      <c r="J590" s="770"/>
      <c r="K590" s="768"/>
      <c r="L590" s="769"/>
      <c r="M590" s="770"/>
      <c r="N590" s="768"/>
      <c r="O590" s="769"/>
      <c r="P590" s="770"/>
      <c r="Q590" s="768"/>
      <c r="R590" s="769"/>
      <c r="S590" s="770"/>
      <c r="T590" s="768"/>
      <c r="U590" s="769"/>
      <c r="V590" s="770"/>
      <c r="W590" s="622"/>
      <c r="X590" s="772"/>
      <c r="Y590" s="779"/>
    </row>
    <row r="591" spans="1:25" ht="15" customHeight="1" outlineLevel="1" thickBot="1" x14ac:dyDescent="0.4">
      <c r="C591" s="776"/>
      <c r="D591" s="776"/>
      <c r="E591" s="195" t="s">
        <v>164</v>
      </c>
      <c r="F591" s="196" t="s">
        <v>165</v>
      </c>
      <c r="G591" s="621" t="s">
        <v>207</v>
      </c>
      <c r="H591" s="195" t="s">
        <v>164</v>
      </c>
      <c r="I591" s="196" t="s">
        <v>165</v>
      </c>
      <c r="J591" s="621" t="s">
        <v>207</v>
      </c>
      <c r="K591" s="195" t="s">
        <v>164</v>
      </c>
      <c r="L591" s="196" t="s">
        <v>165</v>
      </c>
      <c r="M591" s="621" t="s">
        <v>207</v>
      </c>
      <c r="N591" s="195" t="s">
        <v>164</v>
      </c>
      <c r="O591" s="196" t="s">
        <v>165</v>
      </c>
      <c r="P591" s="773" t="s">
        <v>207</v>
      </c>
      <c r="Q591" s="195" t="s">
        <v>164</v>
      </c>
      <c r="R591" s="196" t="s">
        <v>165</v>
      </c>
      <c r="S591" s="773" t="s">
        <v>207</v>
      </c>
      <c r="T591" s="195" t="s">
        <v>164</v>
      </c>
      <c r="U591" s="196" t="s">
        <v>165</v>
      </c>
      <c r="V591" s="773" t="s">
        <v>207</v>
      </c>
      <c r="W591" s="773" t="s">
        <v>207</v>
      </c>
      <c r="X591" s="772"/>
      <c r="Y591" s="779"/>
    </row>
    <row r="592" spans="1:25" ht="15" customHeight="1" outlineLevel="1" thickBot="1" x14ac:dyDescent="0.4">
      <c r="C592" s="777"/>
      <c r="D592" s="776"/>
      <c r="E592" s="197" t="s">
        <v>167</v>
      </c>
      <c r="F592" s="197" t="s">
        <v>167</v>
      </c>
      <c r="G592" s="623"/>
      <c r="H592" s="197" t="s">
        <v>167</v>
      </c>
      <c r="I592" s="207" t="str">
        <f>IF(INDEX('Reference Data'!$G$5:$G$18,MATCH('Reference Data'!$C$4,'Reference Data'!$F$5:$F$21,0),1)&gt;=I$18,"Actual","Forecast")</f>
        <v>Actual</v>
      </c>
      <c r="J592" s="623"/>
      <c r="K592" s="207" t="str">
        <f>IF(INDEX('Reference Data'!$G$5:$G$18,MATCH('Reference Data'!$C$4,'Reference Data'!$F$5:$F$21,0),1)&gt;=K$18,"Actual","Forecast")</f>
        <v>Actual</v>
      </c>
      <c r="L592" s="207" t="str">
        <f>IF(INDEX('Reference Data'!$G$5:$G$18,MATCH('Reference Data'!$C$4,'Reference Data'!$F$5:$F$21,0),1)&gt;=L$18,"Actual","Forecast")</f>
        <v>Actual</v>
      </c>
      <c r="M592" s="623"/>
      <c r="N592" s="207" t="str">
        <f>IF(INDEX('Reference Data'!$G$5:$G$18,MATCH('Reference Data'!$C$4,'Reference Data'!$F$5:$F$21,0),1)&gt;=N$18,"Actual","Forecast")</f>
        <v>Actual</v>
      </c>
      <c r="O592" s="207" t="str">
        <f>IF(INDEX('Reference Data'!$G$5:$G$18,MATCH('Reference Data'!$C$4,'Reference Data'!$F$5:$F$21,0),1)&gt;=O$18,"Actual","Forecast")</f>
        <v>Forecast</v>
      </c>
      <c r="P592" s="774"/>
      <c r="Q592" s="207" t="str">
        <f>IF(INDEX('Reference Data'!$G$5:$G$18,MATCH('Reference Data'!$C$4,'Reference Data'!$F$5:$F$21,0),1)&gt;=Q$18,"Actual","Forecast")</f>
        <v>Forecast</v>
      </c>
      <c r="R592" s="207" t="str">
        <f>IF(INDEX('Reference Data'!$G$5:$G$18,MATCH('Reference Data'!$C$4,'Reference Data'!$F$5:$F$21,0),1)&gt;=R$18,"Actual","Forecast")</f>
        <v>Forecast</v>
      </c>
      <c r="S592" s="774"/>
      <c r="T592" s="207" t="str">
        <f>IF(INDEX('Reference Data'!$G$5:$G$18,MATCH('Reference Data'!$C$4,'Reference Data'!$F$5:$F$21,0),1)&gt;=T$18,"Actual","Forecast")</f>
        <v>Forecast</v>
      </c>
      <c r="U592" s="207" t="str">
        <f>IF(INDEX('Reference Data'!$G$5:$G$18,MATCH('Reference Data'!$C$4,'Reference Data'!$F$5:$F$21,0),1)&gt;=U$18,"Actual","Forecast")</f>
        <v>Forecast</v>
      </c>
      <c r="V592" s="774"/>
      <c r="W592" s="774"/>
      <c r="X592" s="772"/>
      <c r="Y592" s="780"/>
    </row>
    <row r="593" spans="2:26" ht="15" customHeight="1" outlineLevel="1" thickBot="1" x14ac:dyDescent="0.4">
      <c r="C593" s="111" t="s">
        <v>225</v>
      </c>
      <c r="D593" s="273"/>
      <c r="E593" s="273"/>
      <c r="F593" s="273"/>
      <c r="G593" s="273"/>
      <c r="H593" s="273"/>
      <c r="I593" s="273"/>
      <c r="J593" s="273"/>
      <c r="K593" s="273"/>
      <c r="L593" s="273"/>
      <c r="M593" s="273"/>
      <c r="N593" s="273"/>
      <c r="O593" s="273"/>
      <c r="P593" s="273"/>
      <c r="Q593" s="273"/>
      <c r="R593" s="273"/>
      <c r="S593" s="273"/>
      <c r="T593" s="273"/>
      <c r="U593" s="273"/>
      <c r="V593" s="273"/>
      <c r="W593" s="273"/>
      <c r="X593" s="273"/>
      <c r="Y593" s="507"/>
    </row>
    <row r="594" spans="2:26" outlineLevel="1" x14ac:dyDescent="0.35">
      <c r="C594" s="151" t="s">
        <v>226</v>
      </c>
      <c r="D594" s="426" t="s">
        <v>227</v>
      </c>
      <c r="E594" s="357"/>
      <c r="F594" s="358"/>
      <c r="G594" s="359">
        <f>SUM(E594:F594)</f>
        <v>0</v>
      </c>
      <c r="H594" s="357"/>
      <c r="I594" s="358"/>
      <c r="J594" s="359">
        <f>SUM(H594:I594)</f>
        <v>0</v>
      </c>
      <c r="K594" s="357"/>
      <c r="L594" s="358"/>
      <c r="M594" s="359">
        <f>SUM(K594:L594)</f>
        <v>0</v>
      </c>
      <c r="N594" s="357"/>
      <c r="O594" s="358"/>
      <c r="P594" s="359">
        <f>SUM(N594:O594)</f>
        <v>0</v>
      </c>
      <c r="Q594" s="357"/>
      <c r="R594" s="358"/>
      <c r="S594" s="359">
        <f>SUM(Q594:R594)</f>
        <v>0</v>
      </c>
      <c r="T594" s="357"/>
      <c r="U594" s="358"/>
      <c r="V594" s="359">
        <f>SUM(T594:U594)</f>
        <v>0</v>
      </c>
      <c r="W594" s="341"/>
      <c r="X594" s="353">
        <f>SUM(P594+S594+M594+J594+G594+V594+W594)</f>
        <v>0</v>
      </c>
      <c r="Y594" s="360" t="s">
        <v>228</v>
      </c>
    </row>
    <row r="595" spans="2:26" ht="28" outlineLevel="1" x14ac:dyDescent="0.35">
      <c r="C595" s="151" t="s">
        <v>229</v>
      </c>
      <c r="D595" s="426" t="s">
        <v>230</v>
      </c>
      <c r="E595" s="67"/>
      <c r="F595" s="68"/>
      <c r="G595" s="69">
        <f>SUM(E595:F595)</f>
        <v>0</v>
      </c>
      <c r="H595" s="67"/>
      <c r="I595" s="68"/>
      <c r="J595" s="69">
        <f>SUM(H595:I595)</f>
        <v>0</v>
      </c>
      <c r="K595" s="67"/>
      <c r="L595" s="68"/>
      <c r="M595" s="69">
        <f>SUM(K595:L595)</f>
        <v>0</v>
      </c>
      <c r="N595" s="67"/>
      <c r="O595" s="68"/>
      <c r="P595" s="69">
        <f>SUM(N595:O595)</f>
        <v>0</v>
      </c>
      <c r="Q595" s="67"/>
      <c r="R595" s="68"/>
      <c r="S595" s="69">
        <f>SUM(Q595:R595)</f>
        <v>0</v>
      </c>
      <c r="T595" s="67"/>
      <c r="U595" s="68"/>
      <c r="V595" s="69">
        <f>SUM(T595:U595)</f>
        <v>0</v>
      </c>
      <c r="W595" s="335"/>
      <c r="X595" s="352">
        <f>SUM(P595+S595+M595+J595+G595+V595+W595)</f>
        <v>0</v>
      </c>
      <c r="Y595" s="355" t="s">
        <v>228</v>
      </c>
    </row>
    <row r="596" spans="2:26" ht="28.5" outlineLevel="1" thickBot="1" x14ac:dyDescent="0.4">
      <c r="C596" s="361" t="s">
        <v>231</v>
      </c>
      <c r="D596" s="427" t="s">
        <v>230</v>
      </c>
      <c r="E596" s="107"/>
      <c r="F596" s="108"/>
      <c r="G596" s="143">
        <f>SUM(E596:F596)</f>
        <v>0</v>
      </c>
      <c r="H596" s="107"/>
      <c r="I596" s="108"/>
      <c r="J596" s="143">
        <f>SUM(H596:I596)</f>
        <v>0</v>
      </c>
      <c r="K596" s="107"/>
      <c r="L596" s="108"/>
      <c r="M596" s="143">
        <f>SUM(K596:L596)</f>
        <v>0</v>
      </c>
      <c r="N596" s="107"/>
      <c r="O596" s="108"/>
      <c r="P596" s="143">
        <f>SUM(N596:O596)</f>
        <v>0</v>
      </c>
      <c r="Q596" s="107"/>
      <c r="R596" s="108"/>
      <c r="S596" s="143">
        <f>SUM(Q596:R596)</f>
        <v>0</v>
      </c>
      <c r="T596" s="107"/>
      <c r="U596" s="108"/>
      <c r="V596" s="143">
        <f>SUM(T596:U596)</f>
        <v>0</v>
      </c>
      <c r="W596" s="349"/>
      <c r="X596" s="362">
        <f>SUM(P596+S596+M596+J596+G596+V596+W596)</f>
        <v>0</v>
      </c>
      <c r="Y596" s="363" t="s">
        <v>228</v>
      </c>
    </row>
    <row r="597" spans="2:26" ht="15" customHeight="1" outlineLevel="1" thickBot="1" x14ac:dyDescent="0.4">
      <c r="C597" s="503" t="s">
        <v>232</v>
      </c>
      <c r="D597" s="501"/>
      <c r="E597" s="501"/>
      <c r="F597" s="501"/>
      <c r="G597" s="501"/>
      <c r="H597" s="501"/>
      <c r="I597" s="501"/>
      <c r="J597" s="501"/>
      <c r="K597" s="501"/>
      <c r="L597" s="501"/>
      <c r="M597" s="501"/>
      <c r="N597" s="501"/>
      <c r="O597" s="501"/>
      <c r="P597" s="501"/>
      <c r="Q597" s="501"/>
      <c r="R597" s="501"/>
      <c r="S597" s="501"/>
      <c r="T597" s="501"/>
      <c r="U597" s="501"/>
      <c r="V597" s="501"/>
      <c r="W597" s="501"/>
      <c r="X597" s="501"/>
      <c r="Y597" s="502"/>
    </row>
    <row r="598" spans="2:26" outlineLevel="1" x14ac:dyDescent="0.35">
      <c r="B598" s="1">
        <f t="shared" ref="B598:B612" si="239">IF(AND($D$14="You do not need to provide output data for this reporting period",X598=0),0,IF(C598="&lt; Select &gt;",IF((X598=0),0,1),COUNTBLANK(G598)+COUNTBLANK(J598)+COUNTBLANK(M598)+COUNTBLANK(P598)+COUNTBLANK(S598)+COUNTBLANK(V598)+COUNTBLANK(W598)))</f>
        <v>0</v>
      </c>
      <c r="C598" s="357" t="s">
        <v>18</v>
      </c>
      <c r="D598" s="423" t="str">
        <f>INDEX(MasterOutputs!$C$3:$C$63,MATCH(C598,MasterOutputs!$B$3:$B$63,0))</f>
        <v>N/A</v>
      </c>
      <c r="E598" s="365"/>
      <c r="F598" s="365"/>
      <c r="G598" s="359">
        <f>SUM(E598:F598)</f>
        <v>0</v>
      </c>
      <c r="H598" s="365"/>
      <c r="I598" s="365"/>
      <c r="J598" s="359">
        <f>SUM(H598:I598)</f>
        <v>0</v>
      </c>
      <c r="K598" s="365"/>
      <c r="L598" s="365"/>
      <c r="M598" s="359">
        <f>SUM(K598:L598)</f>
        <v>0</v>
      </c>
      <c r="N598" s="365"/>
      <c r="O598" s="365"/>
      <c r="P598" s="359">
        <f>SUM(N598:O598)</f>
        <v>0</v>
      </c>
      <c r="Q598" s="365"/>
      <c r="R598" s="365"/>
      <c r="S598" s="359">
        <f>SUM(Q598:R598)</f>
        <v>0</v>
      </c>
      <c r="T598" s="365"/>
      <c r="U598" s="365"/>
      <c r="V598" s="359">
        <f>SUM(T598:U598)</f>
        <v>0</v>
      </c>
      <c r="W598" s="366"/>
      <c r="X598" s="353">
        <f>SUM(P598+S598+M598+J598+G598+V598+W598)</f>
        <v>0</v>
      </c>
      <c r="Y598" s="342"/>
      <c r="Z598" s="201">
        <f>INDEX(MasterOutputs!$I$3:$I$63,MATCH('5 - Project Outputs'!C598,MasterOutputs!$B$3:$B$63,0))</f>
        <v>0</v>
      </c>
    </row>
    <row r="599" spans="2:26" outlineLevel="1" x14ac:dyDescent="0.35">
      <c r="B599" s="1">
        <f t="shared" si="239"/>
        <v>0</v>
      </c>
      <c r="C599" s="67" t="s">
        <v>18</v>
      </c>
      <c r="D599" s="424" t="str">
        <f>INDEX(MasterOutputs!$C$3:$C$63,MATCH(C599,MasterOutputs!$B$3:$B$63,0))</f>
        <v>N/A</v>
      </c>
      <c r="E599" s="282"/>
      <c r="F599" s="282"/>
      <c r="G599" s="69">
        <f>SUM(E599:F599)</f>
        <v>0</v>
      </c>
      <c r="H599" s="282"/>
      <c r="I599" s="282"/>
      <c r="J599" s="69">
        <f>SUM(H599:I599)</f>
        <v>0</v>
      </c>
      <c r="K599" s="282"/>
      <c r="L599" s="282"/>
      <c r="M599" s="69">
        <f>SUM(K599:L599)</f>
        <v>0</v>
      </c>
      <c r="N599" s="282"/>
      <c r="O599" s="282"/>
      <c r="P599" s="69">
        <f>SUM(N599:O599)</f>
        <v>0</v>
      </c>
      <c r="Q599" s="282"/>
      <c r="R599" s="282"/>
      <c r="S599" s="69">
        <f>SUM(Q599:R599)</f>
        <v>0</v>
      </c>
      <c r="T599" s="282"/>
      <c r="U599" s="282"/>
      <c r="V599" s="69">
        <f>SUM(T599:U599)</f>
        <v>0</v>
      </c>
      <c r="W599" s="350"/>
      <c r="X599" s="352">
        <f>SUM(P599+S599+M599+J599+G599+V599+W599)</f>
        <v>0</v>
      </c>
      <c r="Y599" s="337"/>
      <c r="Z599" s="201">
        <f>INDEX(MasterOutputs!$I$3:$I$63,MATCH('5 - Project Outputs'!C599,MasterOutputs!$B$3:$B$63,0))</f>
        <v>0</v>
      </c>
    </row>
    <row r="600" spans="2:26" outlineLevel="1" x14ac:dyDescent="0.35">
      <c r="B600" s="1">
        <f t="shared" si="239"/>
        <v>0</v>
      </c>
      <c r="C600" s="67" t="s">
        <v>18</v>
      </c>
      <c r="D600" s="424" t="str">
        <f>INDEX(MasterOutputs!$C$3:$C$63,MATCH(C600,MasterOutputs!$B$3:$B$63,0))</f>
        <v>N/A</v>
      </c>
      <c r="E600" s="282"/>
      <c r="F600" s="282"/>
      <c r="G600" s="69">
        <f t="shared" ref="G600:G612" si="240">SUM(E600:F600)</f>
        <v>0</v>
      </c>
      <c r="H600" s="282"/>
      <c r="I600" s="282"/>
      <c r="J600" s="69">
        <f t="shared" ref="J600:J612" si="241">SUM(H600:I600)</f>
        <v>0</v>
      </c>
      <c r="K600" s="282"/>
      <c r="L600" s="282"/>
      <c r="M600" s="69">
        <f t="shared" ref="M600:M612" si="242">SUM(K600:L600)</f>
        <v>0</v>
      </c>
      <c r="N600" s="282"/>
      <c r="O600" s="282"/>
      <c r="P600" s="69">
        <f t="shared" ref="P600:P612" si="243">SUM(N600:O600)</f>
        <v>0</v>
      </c>
      <c r="Q600" s="282"/>
      <c r="R600" s="282"/>
      <c r="S600" s="69">
        <f t="shared" ref="S600:S612" si="244">SUM(Q600:R600)</f>
        <v>0</v>
      </c>
      <c r="T600" s="282"/>
      <c r="U600" s="282"/>
      <c r="V600" s="69">
        <f t="shared" ref="V600:V612" si="245">SUM(T600:U600)</f>
        <v>0</v>
      </c>
      <c r="W600" s="350"/>
      <c r="X600" s="352">
        <f t="shared" ref="X600:X612" si="246">SUM(P600+S600+M600+J600+G600+V600+W600)</f>
        <v>0</v>
      </c>
      <c r="Y600" s="337"/>
      <c r="Z600" s="201">
        <f>INDEX(MasterOutputs!$I$3:$I$63,MATCH('5 - Project Outputs'!C600,MasterOutputs!$B$3:$B$63,0))</f>
        <v>0</v>
      </c>
    </row>
    <row r="601" spans="2:26" outlineLevel="1" x14ac:dyDescent="0.35">
      <c r="B601" s="1">
        <f t="shared" si="239"/>
        <v>0</v>
      </c>
      <c r="C601" s="67" t="s">
        <v>18</v>
      </c>
      <c r="D601" s="424" t="str">
        <f>INDEX(MasterOutputs!$C$3:$C$63,MATCH(C601,MasterOutputs!$B$3:$B$63,0))</f>
        <v>N/A</v>
      </c>
      <c r="E601" s="282"/>
      <c r="F601" s="282"/>
      <c r="G601" s="69">
        <f t="shared" si="240"/>
        <v>0</v>
      </c>
      <c r="H601" s="282"/>
      <c r="I601" s="282"/>
      <c r="J601" s="69">
        <f t="shared" si="241"/>
        <v>0</v>
      </c>
      <c r="K601" s="282"/>
      <c r="L601" s="282"/>
      <c r="M601" s="69">
        <f t="shared" si="242"/>
        <v>0</v>
      </c>
      <c r="N601" s="282"/>
      <c r="O601" s="282"/>
      <c r="P601" s="69">
        <f t="shared" si="243"/>
        <v>0</v>
      </c>
      <c r="Q601" s="282"/>
      <c r="R601" s="282"/>
      <c r="S601" s="69">
        <f t="shared" si="244"/>
        <v>0</v>
      </c>
      <c r="T601" s="282"/>
      <c r="U601" s="282"/>
      <c r="V601" s="69">
        <f t="shared" si="245"/>
        <v>0</v>
      </c>
      <c r="W601" s="350"/>
      <c r="X601" s="352">
        <f t="shared" si="246"/>
        <v>0</v>
      </c>
      <c r="Y601" s="337"/>
      <c r="Z601" s="201">
        <f>INDEX(MasterOutputs!$I$3:$I$63,MATCH('5 - Project Outputs'!C601,MasterOutputs!$B$3:$B$63,0))</f>
        <v>0</v>
      </c>
    </row>
    <row r="602" spans="2:26" outlineLevel="1" x14ac:dyDescent="0.35">
      <c r="B602" s="1">
        <f t="shared" si="239"/>
        <v>0</v>
      </c>
      <c r="C602" s="67" t="s">
        <v>18</v>
      </c>
      <c r="D602" s="424" t="str">
        <f>INDEX(MasterOutputs!$C$3:$C$63,MATCH(C602,MasterOutputs!$B$3:$B$63,0))</f>
        <v>N/A</v>
      </c>
      <c r="E602" s="282"/>
      <c r="F602" s="282"/>
      <c r="G602" s="69">
        <f t="shared" si="240"/>
        <v>0</v>
      </c>
      <c r="H602" s="282"/>
      <c r="I602" s="282"/>
      <c r="J602" s="69">
        <f t="shared" si="241"/>
        <v>0</v>
      </c>
      <c r="K602" s="282"/>
      <c r="L602" s="282"/>
      <c r="M602" s="69">
        <f t="shared" si="242"/>
        <v>0</v>
      </c>
      <c r="N602" s="282"/>
      <c r="O602" s="282"/>
      <c r="P602" s="69">
        <f t="shared" si="243"/>
        <v>0</v>
      </c>
      <c r="Q602" s="282"/>
      <c r="R602" s="282"/>
      <c r="S602" s="69">
        <f t="shared" si="244"/>
        <v>0</v>
      </c>
      <c r="T602" s="282"/>
      <c r="U602" s="282"/>
      <c r="V602" s="69">
        <f t="shared" si="245"/>
        <v>0</v>
      </c>
      <c r="W602" s="350"/>
      <c r="X602" s="352">
        <f t="shared" si="246"/>
        <v>0</v>
      </c>
      <c r="Y602" s="337"/>
      <c r="Z602" s="201">
        <f>INDEX(MasterOutputs!$I$3:$I$63,MATCH('5 - Project Outputs'!C602,MasterOutputs!$B$3:$B$63,0))</f>
        <v>0</v>
      </c>
    </row>
    <row r="603" spans="2:26" outlineLevel="1" x14ac:dyDescent="0.35">
      <c r="B603" s="1">
        <f t="shared" si="239"/>
        <v>0</v>
      </c>
      <c r="C603" s="67" t="s">
        <v>18</v>
      </c>
      <c r="D603" s="424" t="str">
        <f>INDEX(MasterOutputs!$C$3:$C$63,MATCH(C603,MasterOutputs!$B$3:$B$63,0))</f>
        <v>N/A</v>
      </c>
      <c r="E603" s="282"/>
      <c r="F603" s="282"/>
      <c r="G603" s="69">
        <f t="shared" si="240"/>
        <v>0</v>
      </c>
      <c r="H603" s="282"/>
      <c r="I603" s="282"/>
      <c r="J603" s="69">
        <f t="shared" si="241"/>
        <v>0</v>
      </c>
      <c r="K603" s="282"/>
      <c r="L603" s="282"/>
      <c r="M603" s="69">
        <f t="shared" si="242"/>
        <v>0</v>
      </c>
      <c r="N603" s="282"/>
      <c r="O603" s="282"/>
      <c r="P603" s="69">
        <f t="shared" si="243"/>
        <v>0</v>
      </c>
      <c r="Q603" s="282"/>
      <c r="R603" s="282"/>
      <c r="S603" s="69">
        <f t="shared" si="244"/>
        <v>0</v>
      </c>
      <c r="T603" s="282"/>
      <c r="U603" s="282"/>
      <c r="V603" s="69">
        <f t="shared" si="245"/>
        <v>0</v>
      </c>
      <c r="W603" s="350"/>
      <c r="X603" s="352">
        <f t="shared" si="246"/>
        <v>0</v>
      </c>
      <c r="Y603" s="337"/>
      <c r="Z603" s="201">
        <f>INDEX(MasterOutputs!$I$3:$I$63,MATCH('5 - Project Outputs'!C603,MasterOutputs!$B$3:$B$63,0))</f>
        <v>0</v>
      </c>
    </row>
    <row r="604" spans="2:26" outlineLevel="1" x14ac:dyDescent="0.35">
      <c r="B604" s="1">
        <f t="shared" si="239"/>
        <v>0</v>
      </c>
      <c r="C604" s="67" t="s">
        <v>18</v>
      </c>
      <c r="D604" s="424" t="str">
        <f>INDEX(MasterOutputs!$C$3:$C$63,MATCH(C604,MasterOutputs!$B$3:$B$63,0))</f>
        <v>N/A</v>
      </c>
      <c r="E604" s="282"/>
      <c r="F604" s="282"/>
      <c r="G604" s="69">
        <f t="shared" si="240"/>
        <v>0</v>
      </c>
      <c r="H604" s="282"/>
      <c r="I604" s="282"/>
      <c r="J604" s="69">
        <f t="shared" si="241"/>
        <v>0</v>
      </c>
      <c r="K604" s="282"/>
      <c r="L604" s="282"/>
      <c r="M604" s="69">
        <f t="shared" si="242"/>
        <v>0</v>
      </c>
      <c r="N604" s="282"/>
      <c r="O604" s="282"/>
      <c r="P604" s="69">
        <f t="shared" si="243"/>
        <v>0</v>
      </c>
      <c r="Q604" s="282"/>
      <c r="R604" s="282"/>
      <c r="S604" s="69">
        <f t="shared" si="244"/>
        <v>0</v>
      </c>
      <c r="T604" s="282"/>
      <c r="U604" s="282"/>
      <c r="V604" s="69">
        <f t="shared" si="245"/>
        <v>0</v>
      </c>
      <c r="W604" s="350"/>
      <c r="X604" s="352">
        <f t="shared" si="246"/>
        <v>0</v>
      </c>
      <c r="Y604" s="337"/>
      <c r="Z604" s="201">
        <f>INDEX(MasterOutputs!$I$3:$I$63,MATCH('5 - Project Outputs'!C604,MasterOutputs!$B$3:$B$63,0))</f>
        <v>0</v>
      </c>
    </row>
    <row r="605" spans="2:26" outlineLevel="1" x14ac:dyDescent="0.35">
      <c r="B605" s="1">
        <f t="shared" si="239"/>
        <v>0</v>
      </c>
      <c r="C605" s="67" t="s">
        <v>18</v>
      </c>
      <c r="D605" s="424" t="str">
        <f>INDEX(MasterOutputs!$C$3:$C$63,MATCH(C605,MasterOutputs!$B$3:$B$63,0))</f>
        <v>N/A</v>
      </c>
      <c r="E605" s="282"/>
      <c r="F605" s="282"/>
      <c r="G605" s="69">
        <f t="shared" si="240"/>
        <v>0</v>
      </c>
      <c r="H605" s="282"/>
      <c r="I605" s="282"/>
      <c r="J605" s="69">
        <f t="shared" si="241"/>
        <v>0</v>
      </c>
      <c r="K605" s="282"/>
      <c r="L605" s="282"/>
      <c r="M605" s="69">
        <f t="shared" si="242"/>
        <v>0</v>
      </c>
      <c r="N605" s="282"/>
      <c r="O605" s="282"/>
      <c r="P605" s="69">
        <f t="shared" si="243"/>
        <v>0</v>
      </c>
      <c r="Q605" s="282"/>
      <c r="R605" s="282"/>
      <c r="S605" s="69">
        <f t="shared" si="244"/>
        <v>0</v>
      </c>
      <c r="T605" s="282"/>
      <c r="U605" s="282"/>
      <c r="V605" s="69">
        <f t="shared" si="245"/>
        <v>0</v>
      </c>
      <c r="W605" s="350"/>
      <c r="X605" s="352">
        <f t="shared" si="246"/>
        <v>0</v>
      </c>
      <c r="Y605" s="337"/>
      <c r="Z605" s="201">
        <f>INDEX(MasterOutputs!$I$3:$I$63,MATCH('5 - Project Outputs'!C605,MasterOutputs!$B$3:$B$63,0))</f>
        <v>0</v>
      </c>
    </row>
    <row r="606" spans="2:26" outlineLevel="1" x14ac:dyDescent="0.35">
      <c r="B606" s="1">
        <f t="shared" si="239"/>
        <v>0</v>
      </c>
      <c r="C606" s="67" t="s">
        <v>18</v>
      </c>
      <c r="D606" s="424" t="str">
        <f>INDEX(MasterOutputs!$C$3:$C$63,MATCH(C606,MasterOutputs!$B$3:$B$63,0))</f>
        <v>N/A</v>
      </c>
      <c r="E606" s="282"/>
      <c r="F606" s="282"/>
      <c r="G606" s="69">
        <f t="shared" si="240"/>
        <v>0</v>
      </c>
      <c r="H606" s="282"/>
      <c r="I606" s="282"/>
      <c r="J606" s="69">
        <f t="shared" si="241"/>
        <v>0</v>
      </c>
      <c r="K606" s="282"/>
      <c r="L606" s="282"/>
      <c r="M606" s="69">
        <f t="shared" si="242"/>
        <v>0</v>
      </c>
      <c r="N606" s="282"/>
      <c r="O606" s="282"/>
      <c r="P606" s="69">
        <f t="shared" si="243"/>
        <v>0</v>
      </c>
      <c r="Q606" s="282"/>
      <c r="R606" s="282"/>
      <c r="S606" s="69">
        <f t="shared" si="244"/>
        <v>0</v>
      </c>
      <c r="T606" s="282"/>
      <c r="U606" s="282"/>
      <c r="V606" s="69">
        <f t="shared" si="245"/>
        <v>0</v>
      </c>
      <c r="W606" s="350"/>
      <c r="X606" s="352">
        <f t="shared" si="246"/>
        <v>0</v>
      </c>
      <c r="Y606" s="337"/>
      <c r="Z606" s="201">
        <f>INDEX(MasterOutputs!$I$3:$I$63,MATCH('5 - Project Outputs'!C606,MasterOutputs!$B$3:$B$63,0))</f>
        <v>0</v>
      </c>
    </row>
    <row r="607" spans="2:26" outlineLevel="1" x14ac:dyDescent="0.35">
      <c r="B607" s="1">
        <f t="shared" si="239"/>
        <v>0</v>
      </c>
      <c r="C607" s="67" t="s">
        <v>18</v>
      </c>
      <c r="D607" s="424" t="str">
        <f>INDEX(MasterOutputs!$C$3:$C$63,MATCH(C607,MasterOutputs!$B$3:$B$63,0))</f>
        <v>N/A</v>
      </c>
      <c r="E607" s="282"/>
      <c r="F607" s="282"/>
      <c r="G607" s="69">
        <f t="shared" si="240"/>
        <v>0</v>
      </c>
      <c r="H607" s="282"/>
      <c r="I607" s="282"/>
      <c r="J607" s="69">
        <f t="shared" si="241"/>
        <v>0</v>
      </c>
      <c r="K607" s="282"/>
      <c r="L607" s="282"/>
      <c r="M607" s="69">
        <f t="shared" si="242"/>
        <v>0</v>
      </c>
      <c r="N607" s="282"/>
      <c r="O607" s="282"/>
      <c r="P607" s="69">
        <f t="shared" si="243"/>
        <v>0</v>
      </c>
      <c r="Q607" s="282"/>
      <c r="R607" s="282"/>
      <c r="S607" s="69">
        <f t="shared" si="244"/>
        <v>0</v>
      </c>
      <c r="T607" s="282"/>
      <c r="U607" s="282"/>
      <c r="V607" s="69">
        <f t="shared" si="245"/>
        <v>0</v>
      </c>
      <c r="W607" s="350"/>
      <c r="X607" s="352">
        <f t="shared" si="246"/>
        <v>0</v>
      </c>
      <c r="Y607" s="337"/>
      <c r="Z607" s="201">
        <f>INDEX(MasterOutputs!$I$3:$I$63,MATCH('5 - Project Outputs'!C607,MasterOutputs!$B$3:$B$63,0))</f>
        <v>0</v>
      </c>
    </row>
    <row r="608" spans="2:26" outlineLevel="1" x14ac:dyDescent="0.35">
      <c r="B608" s="1">
        <f t="shared" si="239"/>
        <v>0</v>
      </c>
      <c r="C608" s="67" t="s">
        <v>18</v>
      </c>
      <c r="D608" s="424" t="str">
        <f>INDEX(MasterOutputs!$C$3:$C$63,MATCH(C608,MasterOutputs!$B$3:$B$63,0))</f>
        <v>N/A</v>
      </c>
      <c r="E608" s="282"/>
      <c r="F608" s="282"/>
      <c r="G608" s="69">
        <f t="shared" si="240"/>
        <v>0</v>
      </c>
      <c r="H608" s="282"/>
      <c r="I608" s="282"/>
      <c r="J608" s="69">
        <f t="shared" si="241"/>
        <v>0</v>
      </c>
      <c r="K608" s="282"/>
      <c r="L608" s="282"/>
      <c r="M608" s="69">
        <f t="shared" si="242"/>
        <v>0</v>
      </c>
      <c r="N608" s="282"/>
      <c r="O608" s="282"/>
      <c r="P608" s="69">
        <f t="shared" si="243"/>
        <v>0</v>
      </c>
      <c r="Q608" s="282"/>
      <c r="R608" s="282"/>
      <c r="S608" s="69">
        <f t="shared" si="244"/>
        <v>0</v>
      </c>
      <c r="T608" s="282"/>
      <c r="U608" s="282"/>
      <c r="V608" s="69">
        <f t="shared" si="245"/>
        <v>0</v>
      </c>
      <c r="W608" s="350"/>
      <c r="X608" s="352">
        <f t="shared" si="246"/>
        <v>0</v>
      </c>
      <c r="Y608" s="337"/>
      <c r="Z608" s="201">
        <f>INDEX(MasterOutputs!$I$3:$I$63,MATCH('5 - Project Outputs'!C608,MasterOutputs!$B$3:$B$63,0))</f>
        <v>0</v>
      </c>
    </row>
    <row r="609" spans="2:26" outlineLevel="1" x14ac:dyDescent="0.35">
      <c r="B609" s="1">
        <f t="shared" si="239"/>
        <v>0</v>
      </c>
      <c r="C609" s="67" t="s">
        <v>18</v>
      </c>
      <c r="D609" s="424" t="str">
        <f>INDEX(MasterOutputs!$C$3:$C$63,MATCH(C609,MasterOutputs!$B$3:$B$63,0))</f>
        <v>N/A</v>
      </c>
      <c r="E609" s="282"/>
      <c r="F609" s="282"/>
      <c r="G609" s="69">
        <f t="shared" si="240"/>
        <v>0</v>
      </c>
      <c r="H609" s="282"/>
      <c r="I609" s="282"/>
      <c r="J609" s="69">
        <f t="shared" si="241"/>
        <v>0</v>
      </c>
      <c r="K609" s="282"/>
      <c r="L609" s="282"/>
      <c r="M609" s="69">
        <f t="shared" si="242"/>
        <v>0</v>
      </c>
      <c r="N609" s="282"/>
      <c r="O609" s="282"/>
      <c r="P609" s="69">
        <f t="shared" si="243"/>
        <v>0</v>
      </c>
      <c r="Q609" s="282"/>
      <c r="R609" s="282"/>
      <c r="S609" s="69">
        <f t="shared" si="244"/>
        <v>0</v>
      </c>
      <c r="T609" s="282"/>
      <c r="U609" s="282"/>
      <c r="V609" s="69">
        <f t="shared" si="245"/>
        <v>0</v>
      </c>
      <c r="W609" s="350"/>
      <c r="X609" s="352">
        <f t="shared" si="246"/>
        <v>0</v>
      </c>
      <c r="Y609" s="337"/>
      <c r="Z609" s="201">
        <f>INDEX(MasterOutputs!$I$3:$I$63,MATCH('5 - Project Outputs'!C609,MasterOutputs!$B$3:$B$63,0))</f>
        <v>0</v>
      </c>
    </row>
    <row r="610" spans="2:26" outlineLevel="1" x14ac:dyDescent="0.35">
      <c r="B610" s="1">
        <f t="shared" si="239"/>
        <v>0</v>
      </c>
      <c r="C610" s="67" t="s">
        <v>18</v>
      </c>
      <c r="D610" s="424" t="str">
        <f>INDEX(MasterOutputs!$C$3:$C$63,MATCH(C610,MasterOutputs!$B$3:$B$63,0))</f>
        <v>N/A</v>
      </c>
      <c r="E610" s="282"/>
      <c r="F610" s="282"/>
      <c r="G610" s="69">
        <f t="shared" si="240"/>
        <v>0</v>
      </c>
      <c r="H610" s="282"/>
      <c r="I610" s="282"/>
      <c r="J610" s="69">
        <f t="shared" si="241"/>
        <v>0</v>
      </c>
      <c r="K610" s="282"/>
      <c r="L610" s="282"/>
      <c r="M610" s="69">
        <f t="shared" si="242"/>
        <v>0</v>
      </c>
      <c r="N610" s="282"/>
      <c r="O610" s="282"/>
      <c r="P610" s="69">
        <f t="shared" si="243"/>
        <v>0</v>
      </c>
      <c r="Q610" s="282"/>
      <c r="R610" s="282"/>
      <c r="S610" s="69">
        <f t="shared" si="244"/>
        <v>0</v>
      </c>
      <c r="T610" s="282"/>
      <c r="U610" s="282"/>
      <c r="V610" s="69">
        <f t="shared" si="245"/>
        <v>0</v>
      </c>
      <c r="W610" s="350"/>
      <c r="X610" s="352">
        <f t="shared" si="246"/>
        <v>0</v>
      </c>
      <c r="Y610" s="337"/>
      <c r="Z610" s="201">
        <f>INDEX(MasterOutputs!$I$3:$I$63,MATCH('5 - Project Outputs'!C610,MasterOutputs!$B$3:$B$63,0))</f>
        <v>0</v>
      </c>
    </row>
    <row r="611" spans="2:26" outlineLevel="1" x14ac:dyDescent="0.35">
      <c r="B611" s="1">
        <f t="shared" si="239"/>
        <v>0</v>
      </c>
      <c r="C611" s="67" t="s">
        <v>18</v>
      </c>
      <c r="D611" s="424" t="str">
        <f>INDEX(MasterOutputs!$C$3:$C$63,MATCH(C611,MasterOutputs!$B$3:$B$63,0))</f>
        <v>N/A</v>
      </c>
      <c r="E611" s="282"/>
      <c r="F611" s="282"/>
      <c r="G611" s="69">
        <f t="shared" si="240"/>
        <v>0</v>
      </c>
      <c r="H611" s="282"/>
      <c r="I611" s="282"/>
      <c r="J611" s="69">
        <f t="shared" si="241"/>
        <v>0</v>
      </c>
      <c r="K611" s="282"/>
      <c r="L611" s="282"/>
      <c r="M611" s="69">
        <f t="shared" si="242"/>
        <v>0</v>
      </c>
      <c r="N611" s="282"/>
      <c r="O611" s="282"/>
      <c r="P611" s="69">
        <f t="shared" si="243"/>
        <v>0</v>
      </c>
      <c r="Q611" s="282"/>
      <c r="R611" s="282"/>
      <c r="S611" s="69">
        <f t="shared" si="244"/>
        <v>0</v>
      </c>
      <c r="T611" s="282"/>
      <c r="U611" s="282"/>
      <c r="V611" s="69">
        <f t="shared" si="245"/>
        <v>0</v>
      </c>
      <c r="W611" s="350"/>
      <c r="X611" s="352">
        <f t="shared" si="246"/>
        <v>0</v>
      </c>
      <c r="Y611" s="337"/>
      <c r="Z611" s="201">
        <f>INDEX(MasterOutputs!$I$3:$I$63,MATCH('5 - Project Outputs'!C611,MasterOutputs!$B$3:$B$63,0))</f>
        <v>0</v>
      </c>
    </row>
    <row r="612" spans="2:26" ht="15.65" customHeight="1" outlineLevel="1" thickBot="1" x14ac:dyDescent="0.4">
      <c r="B612" s="1">
        <f t="shared" si="239"/>
        <v>0</v>
      </c>
      <c r="C612" s="107" t="s">
        <v>18</v>
      </c>
      <c r="D612" s="425" t="str">
        <f>INDEX(MasterOutputs!$C$3:$C$63,MATCH(C612,MasterOutputs!$B$3:$B$63,0))</f>
        <v>N/A</v>
      </c>
      <c r="E612" s="367"/>
      <c r="F612" s="367"/>
      <c r="G612" s="143">
        <f t="shared" si="240"/>
        <v>0</v>
      </c>
      <c r="H612" s="367"/>
      <c r="I612" s="367"/>
      <c r="J612" s="143">
        <f t="shared" si="241"/>
        <v>0</v>
      </c>
      <c r="K612" s="367"/>
      <c r="L612" s="367"/>
      <c r="M612" s="143">
        <f t="shared" si="242"/>
        <v>0</v>
      </c>
      <c r="N612" s="367"/>
      <c r="O612" s="367"/>
      <c r="P612" s="143">
        <f t="shared" si="243"/>
        <v>0</v>
      </c>
      <c r="Q612" s="367"/>
      <c r="R612" s="367"/>
      <c r="S612" s="143">
        <f t="shared" si="244"/>
        <v>0</v>
      </c>
      <c r="T612" s="367"/>
      <c r="U612" s="367"/>
      <c r="V612" s="143">
        <f t="shared" si="245"/>
        <v>0</v>
      </c>
      <c r="W612" s="368"/>
      <c r="X612" s="369">
        <f t="shared" si="246"/>
        <v>0</v>
      </c>
      <c r="Y612" s="370"/>
      <c r="Z612" s="201">
        <f>INDEX(MasterOutputs!$I$3:$I$63,MATCH('5 - Project Outputs'!C612,MasterOutputs!$B$3:$B$63,0))</f>
        <v>0</v>
      </c>
    </row>
    <row r="613" spans="2:26" ht="16.5" customHeight="1" outlineLevel="1" thickBot="1" x14ac:dyDescent="0.4">
      <c r="C613" s="504" t="s">
        <v>233</v>
      </c>
      <c r="D613" s="505"/>
      <c r="E613" s="505"/>
      <c r="F613" s="505"/>
      <c r="G613" s="505"/>
      <c r="H613" s="505"/>
      <c r="I613" s="505"/>
      <c r="J613" s="505"/>
      <c r="K613" s="505"/>
      <c r="L613" s="505"/>
      <c r="M613" s="505"/>
      <c r="N613" s="505"/>
      <c r="O613" s="505"/>
      <c r="P613" s="505"/>
      <c r="Q613" s="505"/>
      <c r="R613" s="505"/>
      <c r="S613" s="505"/>
      <c r="T613" s="505"/>
      <c r="U613" s="505"/>
      <c r="V613" s="505"/>
      <c r="W613" s="505"/>
      <c r="X613" s="505"/>
      <c r="Y613" s="506"/>
    </row>
    <row r="614" spans="2:26" outlineLevel="1" x14ac:dyDescent="0.35">
      <c r="B614" s="1">
        <f t="shared" ref="B614:B623" si="247">IF(AND($D$14="You do not need to provide output data for this reporting period",X614=0),0,IF(C614="",IF((X614=0),0,1),COUNTBLANK(E614:W614)))</f>
        <v>0</v>
      </c>
      <c r="C614" s="371"/>
      <c r="D614" s="364"/>
      <c r="E614" s="365"/>
      <c r="F614" s="365"/>
      <c r="G614" s="359">
        <f t="shared" ref="G614:G619" si="248">SUM(E614:F614)</f>
        <v>0</v>
      </c>
      <c r="H614" s="365"/>
      <c r="I614" s="365"/>
      <c r="J614" s="359">
        <f t="shared" ref="J614:J619" si="249">SUM(H614:I614)</f>
        <v>0</v>
      </c>
      <c r="K614" s="365"/>
      <c r="L614" s="365"/>
      <c r="M614" s="359">
        <f t="shared" ref="M614:M619" si="250">SUM(K614:L614)</f>
        <v>0</v>
      </c>
      <c r="N614" s="365"/>
      <c r="O614" s="365"/>
      <c r="P614" s="359">
        <f t="shared" ref="P614:P619" si="251">SUM(N614:O614)</f>
        <v>0</v>
      </c>
      <c r="Q614" s="365"/>
      <c r="R614" s="365"/>
      <c r="S614" s="359">
        <f t="shared" ref="S614:S619" si="252">SUM(Q614:R614)</f>
        <v>0</v>
      </c>
      <c r="T614" s="365"/>
      <c r="U614" s="365"/>
      <c r="V614" s="359">
        <f t="shared" ref="V614:V619" si="253">SUM(T614:U614)</f>
        <v>0</v>
      </c>
      <c r="W614" s="366"/>
      <c r="X614" s="353">
        <f>SUM(P614+S614+M614+J614+G614+V614+W614)</f>
        <v>0</v>
      </c>
      <c r="Y614" s="360" t="s">
        <v>228</v>
      </c>
    </row>
    <row r="615" spans="2:26" outlineLevel="1" x14ac:dyDescent="0.35">
      <c r="B615" s="1">
        <f t="shared" si="247"/>
        <v>0</v>
      </c>
      <c r="C615" s="73"/>
      <c r="D615" s="286"/>
      <c r="E615" s="282"/>
      <c r="F615" s="282"/>
      <c r="G615" s="69">
        <f t="shared" si="248"/>
        <v>0</v>
      </c>
      <c r="H615" s="282"/>
      <c r="I615" s="282"/>
      <c r="J615" s="69">
        <f t="shared" si="249"/>
        <v>0</v>
      </c>
      <c r="K615" s="282"/>
      <c r="L615" s="282"/>
      <c r="M615" s="69">
        <f t="shared" si="250"/>
        <v>0</v>
      </c>
      <c r="N615" s="282"/>
      <c r="O615" s="282"/>
      <c r="P615" s="69">
        <f t="shared" si="251"/>
        <v>0</v>
      </c>
      <c r="Q615" s="282"/>
      <c r="R615" s="282"/>
      <c r="S615" s="69">
        <f t="shared" si="252"/>
        <v>0</v>
      </c>
      <c r="T615" s="282"/>
      <c r="U615" s="282"/>
      <c r="V615" s="69">
        <f t="shared" si="253"/>
        <v>0</v>
      </c>
      <c r="W615" s="350"/>
      <c r="X615" s="352">
        <f>SUM(P615+S615+M615+J615+G615+V615+W615)</f>
        <v>0</v>
      </c>
      <c r="Y615" s="355" t="s">
        <v>228</v>
      </c>
    </row>
    <row r="616" spans="2:26" outlineLevel="1" x14ac:dyDescent="0.35">
      <c r="B616" s="1">
        <f t="shared" si="247"/>
        <v>0</v>
      </c>
      <c r="C616" s="73"/>
      <c r="D616" s="286"/>
      <c r="E616" s="282"/>
      <c r="F616" s="282"/>
      <c r="G616" s="69">
        <f t="shared" si="248"/>
        <v>0</v>
      </c>
      <c r="H616" s="282"/>
      <c r="I616" s="282"/>
      <c r="J616" s="69">
        <f t="shared" si="249"/>
        <v>0</v>
      </c>
      <c r="K616" s="282"/>
      <c r="L616" s="282"/>
      <c r="M616" s="69">
        <f t="shared" si="250"/>
        <v>0</v>
      </c>
      <c r="N616" s="282"/>
      <c r="O616" s="282"/>
      <c r="P616" s="69">
        <f t="shared" si="251"/>
        <v>0</v>
      </c>
      <c r="Q616" s="282"/>
      <c r="R616" s="282"/>
      <c r="S616" s="69">
        <f t="shared" si="252"/>
        <v>0</v>
      </c>
      <c r="T616" s="282"/>
      <c r="U616" s="282"/>
      <c r="V616" s="69">
        <f t="shared" si="253"/>
        <v>0</v>
      </c>
      <c r="W616" s="350"/>
      <c r="X616" s="352">
        <f t="shared" ref="X616:X623" si="254">SUM(P616+S616+M616+J616+G616+V616+W616)</f>
        <v>0</v>
      </c>
      <c r="Y616" s="355" t="s">
        <v>228</v>
      </c>
    </row>
    <row r="617" spans="2:26" outlineLevel="1" x14ac:dyDescent="0.35">
      <c r="B617" s="1">
        <f t="shared" si="247"/>
        <v>0</v>
      </c>
      <c r="C617" s="73"/>
      <c r="D617" s="286"/>
      <c r="E617" s="282"/>
      <c r="F617" s="282"/>
      <c r="G617" s="69">
        <f t="shared" si="248"/>
        <v>0</v>
      </c>
      <c r="H617" s="282"/>
      <c r="I617" s="282"/>
      <c r="J617" s="69">
        <f t="shared" si="249"/>
        <v>0</v>
      </c>
      <c r="K617" s="282"/>
      <c r="L617" s="282"/>
      <c r="M617" s="69">
        <f t="shared" si="250"/>
        <v>0</v>
      </c>
      <c r="N617" s="282"/>
      <c r="O617" s="282"/>
      <c r="P617" s="69">
        <f t="shared" si="251"/>
        <v>0</v>
      </c>
      <c r="Q617" s="282"/>
      <c r="R617" s="282"/>
      <c r="S617" s="69">
        <f t="shared" si="252"/>
        <v>0</v>
      </c>
      <c r="T617" s="282"/>
      <c r="U617" s="282"/>
      <c r="V617" s="69">
        <f t="shared" si="253"/>
        <v>0</v>
      </c>
      <c r="W617" s="350"/>
      <c r="X617" s="352">
        <f t="shared" si="254"/>
        <v>0</v>
      </c>
      <c r="Y617" s="355" t="s">
        <v>228</v>
      </c>
    </row>
    <row r="618" spans="2:26" outlineLevel="1" x14ac:dyDescent="0.35">
      <c r="B618" s="1">
        <f t="shared" si="247"/>
        <v>0</v>
      </c>
      <c r="C618" s="73"/>
      <c r="D618" s="286"/>
      <c r="E618" s="282"/>
      <c r="F618" s="282"/>
      <c r="G618" s="69">
        <f t="shared" si="248"/>
        <v>0</v>
      </c>
      <c r="H618" s="282"/>
      <c r="I618" s="282"/>
      <c r="J618" s="69">
        <f t="shared" si="249"/>
        <v>0</v>
      </c>
      <c r="K618" s="282"/>
      <c r="L618" s="282"/>
      <c r="M618" s="69">
        <f t="shared" si="250"/>
        <v>0</v>
      </c>
      <c r="N618" s="282"/>
      <c r="O618" s="282"/>
      <c r="P618" s="69">
        <f t="shared" si="251"/>
        <v>0</v>
      </c>
      <c r="Q618" s="282"/>
      <c r="R618" s="282"/>
      <c r="S618" s="69">
        <f t="shared" si="252"/>
        <v>0</v>
      </c>
      <c r="T618" s="282"/>
      <c r="U618" s="282"/>
      <c r="V618" s="69">
        <f t="shared" si="253"/>
        <v>0</v>
      </c>
      <c r="W618" s="350"/>
      <c r="X618" s="352">
        <f t="shared" si="254"/>
        <v>0</v>
      </c>
      <c r="Y618" s="355" t="s">
        <v>228</v>
      </c>
    </row>
    <row r="619" spans="2:26" outlineLevel="1" x14ac:dyDescent="0.35">
      <c r="B619" s="1">
        <f t="shared" si="247"/>
        <v>0</v>
      </c>
      <c r="C619" s="73"/>
      <c r="D619" s="286"/>
      <c r="E619" s="282"/>
      <c r="F619" s="282"/>
      <c r="G619" s="69">
        <f t="shared" si="248"/>
        <v>0</v>
      </c>
      <c r="H619" s="282"/>
      <c r="I619" s="282"/>
      <c r="J619" s="69">
        <f t="shared" si="249"/>
        <v>0</v>
      </c>
      <c r="K619" s="282"/>
      <c r="L619" s="282"/>
      <c r="M619" s="69">
        <f t="shared" si="250"/>
        <v>0</v>
      </c>
      <c r="N619" s="282"/>
      <c r="O619" s="282"/>
      <c r="P619" s="69">
        <f t="shared" si="251"/>
        <v>0</v>
      </c>
      <c r="Q619" s="282"/>
      <c r="R619" s="282"/>
      <c r="S619" s="69">
        <f t="shared" si="252"/>
        <v>0</v>
      </c>
      <c r="T619" s="282"/>
      <c r="U619" s="282"/>
      <c r="V619" s="69">
        <f t="shared" si="253"/>
        <v>0</v>
      </c>
      <c r="W619" s="350"/>
      <c r="X619" s="352">
        <f t="shared" si="254"/>
        <v>0</v>
      </c>
      <c r="Y619" s="355" t="s">
        <v>228</v>
      </c>
    </row>
    <row r="620" spans="2:26" outlineLevel="1" x14ac:dyDescent="0.35">
      <c r="B620" s="1">
        <f t="shared" si="247"/>
        <v>0</v>
      </c>
      <c r="C620" s="73"/>
      <c r="D620" s="286"/>
      <c r="E620" s="282"/>
      <c r="F620" s="282"/>
      <c r="G620" s="69">
        <f>SUM(E620:F620)</f>
        <v>0</v>
      </c>
      <c r="H620" s="282"/>
      <c r="I620" s="282"/>
      <c r="J620" s="69">
        <f>SUM(H620:I620)</f>
        <v>0</v>
      </c>
      <c r="K620" s="282"/>
      <c r="L620" s="282"/>
      <c r="M620" s="69">
        <f>SUM(K620:L620)</f>
        <v>0</v>
      </c>
      <c r="N620" s="282"/>
      <c r="O620" s="282"/>
      <c r="P620" s="69">
        <f>SUM(N620:O620)</f>
        <v>0</v>
      </c>
      <c r="Q620" s="282"/>
      <c r="R620" s="282"/>
      <c r="S620" s="69">
        <f>SUM(Q620:R620)</f>
        <v>0</v>
      </c>
      <c r="T620" s="282"/>
      <c r="U620" s="282"/>
      <c r="V620" s="69">
        <f>SUM(T620:U620)</f>
        <v>0</v>
      </c>
      <c r="W620" s="350"/>
      <c r="X620" s="352">
        <f t="shared" si="254"/>
        <v>0</v>
      </c>
      <c r="Y620" s="355" t="s">
        <v>228</v>
      </c>
    </row>
    <row r="621" spans="2:26" outlineLevel="1" x14ac:dyDescent="0.35">
      <c r="B621" s="1">
        <f t="shared" si="247"/>
        <v>0</v>
      </c>
      <c r="C621" s="73"/>
      <c r="D621" s="286"/>
      <c r="E621" s="282"/>
      <c r="F621" s="282"/>
      <c r="G621" s="69">
        <f>SUM(E621:F621)</f>
        <v>0</v>
      </c>
      <c r="H621" s="282"/>
      <c r="I621" s="282"/>
      <c r="J621" s="69">
        <f>SUM(H621:I621)</f>
        <v>0</v>
      </c>
      <c r="K621" s="282"/>
      <c r="L621" s="282"/>
      <c r="M621" s="69">
        <f>SUM(K621:L621)</f>
        <v>0</v>
      </c>
      <c r="N621" s="282"/>
      <c r="O621" s="282"/>
      <c r="P621" s="69">
        <f>SUM(N621:O621)</f>
        <v>0</v>
      </c>
      <c r="Q621" s="282"/>
      <c r="R621" s="282"/>
      <c r="S621" s="69">
        <f>SUM(Q621:R621)</f>
        <v>0</v>
      </c>
      <c r="T621" s="282"/>
      <c r="U621" s="282"/>
      <c r="V621" s="69">
        <f>SUM(T621:U621)</f>
        <v>0</v>
      </c>
      <c r="W621" s="350"/>
      <c r="X621" s="352">
        <f t="shared" si="254"/>
        <v>0</v>
      </c>
      <c r="Y621" s="355" t="s">
        <v>228</v>
      </c>
    </row>
    <row r="622" spans="2:26" outlineLevel="1" x14ac:dyDescent="0.35">
      <c r="B622" s="1">
        <f t="shared" si="247"/>
        <v>0</v>
      </c>
      <c r="C622" s="73"/>
      <c r="D622" s="286"/>
      <c r="E622" s="282"/>
      <c r="F622" s="282"/>
      <c r="G622" s="69">
        <f>SUM(E622:F622)</f>
        <v>0</v>
      </c>
      <c r="H622" s="282"/>
      <c r="I622" s="282"/>
      <c r="J622" s="69">
        <f>SUM(H622:I622)</f>
        <v>0</v>
      </c>
      <c r="K622" s="282"/>
      <c r="L622" s="282"/>
      <c r="M622" s="69">
        <f>SUM(K622:L622)</f>
        <v>0</v>
      </c>
      <c r="N622" s="282"/>
      <c r="O622" s="282"/>
      <c r="P622" s="69">
        <f>SUM(N622:O622)</f>
        <v>0</v>
      </c>
      <c r="Q622" s="282"/>
      <c r="R622" s="282"/>
      <c r="S622" s="69">
        <f>SUM(Q622:R622)</f>
        <v>0</v>
      </c>
      <c r="T622" s="282"/>
      <c r="U622" s="282"/>
      <c r="V622" s="69">
        <f>SUM(T622:U622)</f>
        <v>0</v>
      </c>
      <c r="W622" s="350"/>
      <c r="X622" s="352">
        <f t="shared" si="254"/>
        <v>0</v>
      </c>
      <c r="Y622" s="355" t="s">
        <v>228</v>
      </c>
    </row>
    <row r="623" spans="2:26" ht="15" outlineLevel="1" thickBot="1" x14ac:dyDescent="0.4">
      <c r="B623" s="1">
        <f t="shared" si="247"/>
        <v>0</v>
      </c>
      <c r="C623" s="74"/>
      <c r="D623" s="287"/>
      <c r="E623" s="283"/>
      <c r="F623" s="283"/>
      <c r="G623" s="71">
        <f>SUM(E623:F623)</f>
        <v>0</v>
      </c>
      <c r="H623" s="283"/>
      <c r="I623" s="283"/>
      <c r="J623" s="71">
        <f>SUM(H623:I623)</f>
        <v>0</v>
      </c>
      <c r="K623" s="283"/>
      <c r="L623" s="283"/>
      <c r="M623" s="71">
        <f>SUM(K623:L623)</f>
        <v>0</v>
      </c>
      <c r="N623" s="283"/>
      <c r="O623" s="283"/>
      <c r="P623" s="71">
        <f>SUM(N623:O623)</f>
        <v>0</v>
      </c>
      <c r="Q623" s="283"/>
      <c r="R623" s="283"/>
      <c r="S623" s="71">
        <f>SUM(Q623:R623)</f>
        <v>0</v>
      </c>
      <c r="T623" s="283"/>
      <c r="U623" s="283"/>
      <c r="V623" s="71">
        <f>SUM(T623:U623)</f>
        <v>0</v>
      </c>
      <c r="W623" s="351"/>
      <c r="X623" s="354">
        <f t="shared" si="254"/>
        <v>0</v>
      </c>
      <c r="Y623" s="356" t="s">
        <v>228</v>
      </c>
    </row>
    <row r="624" spans="2:26" ht="15" thickBot="1" x14ac:dyDescent="0.4">
      <c r="C624" s="285"/>
      <c r="D624" s="284"/>
      <c r="E624" s="3"/>
      <c r="F624" s="3"/>
      <c r="G624" s="3"/>
      <c r="H624" s="3"/>
      <c r="I624" s="3"/>
      <c r="J624" s="3"/>
      <c r="K624" s="3"/>
      <c r="L624" s="3"/>
      <c r="M624" s="3"/>
      <c r="N624" s="3"/>
      <c r="O624" s="3"/>
      <c r="P624" s="3"/>
      <c r="Q624" s="3"/>
      <c r="R624" s="3"/>
      <c r="S624" s="3"/>
      <c r="T624" s="3"/>
      <c r="U624" s="3"/>
      <c r="V624" s="3"/>
      <c r="W624" s="3"/>
      <c r="X624" s="3"/>
    </row>
    <row r="625" spans="1:26" ht="104.5" thickBot="1" x14ac:dyDescent="0.4">
      <c r="A625" s="46" t="s">
        <v>187</v>
      </c>
      <c r="B625" s="60">
        <f>IF('2 - Project Admin'!E43="",0,IF(SUM(B632:B661)&gt;0,1,0))</f>
        <v>0</v>
      </c>
      <c r="C625" s="762" t="str">
        <f>IF(OR('2 - Project Admin'!E43="", '2 - Project Admin'!E43="n/a"),"Project 17: Not Applicable", CONCATENATE("Project 17: ", '2 - Project Admin'!E43))</f>
        <v>Project 17: Not Applicable</v>
      </c>
      <c r="D625" s="763"/>
      <c r="E625" s="763"/>
      <c r="F625" s="763"/>
      <c r="G625" s="763"/>
      <c r="H625" s="763"/>
      <c r="I625" s="763"/>
      <c r="J625" s="763"/>
      <c r="K625" s="763"/>
      <c r="L625" s="763"/>
      <c r="M625" s="763"/>
      <c r="N625" s="763"/>
      <c r="O625" s="763"/>
      <c r="P625" s="763"/>
      <c r="Q625" s="763"/>
      <c r="R625" s="763"/>
      <c r="S625" s="763"/>
      <c r="T625" s="763"/>
      <c r="U625" s="763"/>
      <c r="V625" s="763"/>
      <c r="W625" s="763"/>
      <c r="X625" s="763"/>
      <c r="Y625" s="764"/>
    </row>
    <row r="626" spans="1:26" ht="15" thickBot="1" x14ac:dyDescent="0.4">
      <c r="C626" s="144"/>
      <c r="D626" s="145"/>
      <c r="E626" s="146"/>
      <c r="F626" s="146"/>
      <c r="G626" s="146"/>
      <c r="H626" s="146"/>
      <c r="I626" s="146"/>
      <c r="J626" s="146"/>
      <c r="K626" s="146"/>
    </row>
    <row r="627" spans="1:26" ht="15.75" customHeight="1" outlineLevel="1" x14ac:dyDescent="0.35">
      <c r="C627" s="775" t="s">
        <v>215</v>
      </c>
      <c r="D627" s="775" t="s">
        <v>216</v>
      </c>
      <c r="E627" s="765" t="s">
        <v>217</v>
      </c>
      <c r="F627" s="766"/>
      <c r="G627" s="767"/>
      <c r="H627" s="765" t="s">
        <v>218</v>
      </c>
      <c r="I627" s="766"/>
      <c r="J627" s="767"/>
      <c r="K627" s="765" t="s">
        <v>219</v>
      </c>
      <c r="L627" s="766"/>
      <c r="M627" s="767"/>
      <c r="N627" s="765" t="s">
        <v>220</v>
      </c>
      <c r="O627" s="766"/>
      <c r="P627" s="767"/>
      <c r="Q627" s="765" t="s">
        <v>221</v>
      </c>
      <c r="R627" s="766"/>
      <c r="S627" s="767"/>
      <c r="T627" s="765" t="s">
        <v>222</v>
      </c>
      <c r="U627" s="766"/>
      <c r="V627" s="767"/>
      <c r="W627" s="621" t="s">
        <v>223</v>
      </c>
      <c r="X627" s="771" t="s">
        <v>163</v>
      </c>
      <c r="Y627" s="778" t="s">
        <v>224</v>
      </c>
    </row>
    <row r="628" spans="1:26" ht="15.75" customHeight="1" outlineLevel="1" thickBot="1" x14ac:dyDescent="0.4">
      <c r="C628" s="776"/>
      <c r="D628" s="776"/>
      <c r="E628" s="768"/>
      <c r="F628" s="769"/>
      <c r="G628" s="770"/>
      <c r="H628" s="768"/>
      <c r="I628" s="769"/>
      <c r="J628" s="770"/>
      <c r="K628" s="768"/>
      <c r="L628" s="769"/>
      <c r="M628" s="770"/>
      <c r="N628" s="768"/>
      <c r="O628" s="769"/>
      <c r="P628" s="770"/>
      <c r="Q628" s="768"/>
      <c r="R628" s="769"/>
      <c r="S628" s="770"/>
      <c r="T628" s="768"/>
      <c r="U628" s="769"/>
      <c r="V628" s="770"/>
      <c r="W628" s="622"/>
      <c r="X628" s="772"/>
      <c r="Y628" s="779"/>
    </row>
    <row r="629" spans="1:26" ht="15" customHeight="1" outlineLevel="1" thickBot="1" x14ac:dyDescent="0.4">
      <c r="C629" s="776"/>
      <c r="D629" s="776"/>
      <c r="E629" s="195" t="s">
        <v>164</v>
      </c>
      <c r="F629" s="196" t="s">
        <v>165</v>
      </c>
      <c r="G629" s="621" t="s">
        <v>207</v>
      </c>
      <c r="H629" s="195" t="s">
        <v>164</v>
      </c>
      <c r="I629" s="196" t="s">
        <v>165</v>
      </c>
      <c r="J629" s="621" t="s">
        <v>207</v>
      </c>
      <c r="K629" s="195" t="s">
        <v>164</v>
      </c>
      <c r="L629" s="196" t="s">
        <v>165</v>
      </c>
      <c r="M629" s="621" t="s">
        <v>207</v>
      </c>
      <c r="N629" s="195" t="s">
        <v>164</v>
      </c>
      <c r="O629" s="196" t="s">
        <v>165</v>
      </c>
      <c r="P629" s="773" t="s">
        <v>207</v>
      </c>
      <c r="Q629" s="195" t="s">
        <v>164</v>
      </c>
      <c r="R629" s="196" t="s">
        <v>165</v>
      </c>
      <c r="S629" s="773" t="s">
        <v>207</v>
      </c>
      <c r="T629" s="195" t="s">
        <v>164</v>
      </c>
      <c r="U629" s="196" t="s">
        <v>165</v>
      </c>
      <c r="V629" s="773" t="s">
        <v>207</v>
      </c>
      <c r="W629" s="773" t="s">
        <v>207</v>
      </c>
      <c r="X629" s="772"/>
      <c r="Y629" s="779"/>
    </row>
    <row r="630" spans="1:26" ht="15" customHeight="1" outlineLevel="1" thickBot="1" x14ac:dyDescent="0.4">
      <c r="C630" s="777"/>
      <c r="D630" s="776"/>
      <c r="E630" s="197" t="s">
        <v>167</v>
      </c>
      <c r="F630" s="197" t="s">
        <v>167</v>
      </c>
      <c r="G630" s="623"/>
      <c r="H630" s="197" t="s">
        <v>167</v>
      </c>
      <c r="I630" s="207" t="str">
        <f>IF(INDEX('Reference Data'!$G$5:$G$18,MATCH('Reference Data'!$C$4,'Reference Data'!$F$5:$F$21,0),1)&gt;=I$18,"Actual","Forecast")</f>
        <v>Actual</v>
      </c>
      <c r="J630" s="623"/>
      <c r="K630" s="207" t="str">
        <f>IF(INDEX('Reference Data'!$G$5:$G$18,MATCH('Reference Data'!$C$4,'Reference Data'!$F$5:$F$21,0),1)&gt;=K$18,"Actual","Forecast")</f>
        <v>Actual</v>
      </c>
      <c r="L630" s="207" t="str">
        <f>IF(INDEX('Reference Data'!$G$5:$G$18,MATCH('Reference Data'!$C$4,'Reference Data'!$F$5:$F$21,0),1)&gt;=L$18,"Actual","Forecast")</f>
        <v>Actual</v>
      </c>
      <c r="M630" s="623"/>
      <c r="N630" s="207" t="str">
        <f>IF(INDEX('Reference Data'!$G$5:$G$18,MATCH('Reference Data'!$C$4,'Reference Data'!$F$5:$F$21,0),1)&gt;=N$18,"Actual","Forecast")</f>
        <v>Actual</v>
      </c>
      <c r="O630" s="207" t="str">
        <f>IF(INDEX('Reference Data'!$G$5:$G$18,MATCH('Reference Data'!$C$4,'Reference Data'!$F$5:$F$21,0),1)&gt;=O$18,"Actual","Forecast")</f>
        <v>Forecast</v>
      </c>
      <c r="P630" s="774"/>
      <c r="Q630" s="207" t="str">
        <f>IF(INDEX('Reference Data'!$G$5:$G$18,MATCH('Reference Data'!$C$4,'Reference Data'!$F$5:$F$21,0),1)&gt;=Q$18,"Actual","Forecast")</f>
        <v>Forecast</v>
      </c>
      <c r="R630" s="207" t="str">
        <f>IF(INDEX('Reference Data'!$G$5:$G$18,MATCH('Reference Data'!$C$4,'Reference Data'!$F$5:$F$21,0),1)&gt;=R$18,"Actual","Forecast")</f>
        <v>Forecast</v>
      </c>
      <c r="S630" s="774"/>
      <c r="T630" s="207" t="str">
        <f>IF(INDEX('Reference Data'!$G$5:$G$18,MATCH('Reference Data'!$C$4,'Reference Data'!$F$5:$F$21,0),1)&gt;=T$18,"Actual","Forecast")</f>
        <v>Forecast</v>
      </c>
      <c r="U630" s="207" t="str">
        <f>IF(INDEX('Reference Data'!$G$5:$G$18,MATCH('Reference Data'!$C$4,'Reference Data'!$F$5:$F$21,0),1)&gt;=U$18,"Actual","Forecast")</f>
        <v>Forecast</v>
      </c>
      <c r="V630" s="774"/>
      <c r="W630" s="774"/>
      <c r="X630" s="772"/>
      <c r="Y630" s="780"/>
    </row>
    <row r="631" spans="1:26" ht="15" customHeight="1" outlineLevel="1" thickBot="1" x14ac:dyDescent="0.4">
      <c r="C631" s="111" t="s">
        <v>225</v>
      </c>
      <c r="D631" s="273"/>
      <c r="E631" s="273"/>
      <c r="F631" s="273"/>
      <c r="G631" s="273"/>
      <c r="H631" s="273"/>
      <c r="I631" s="273"/>
      <c r="J631" s="273"/>
      <c r="K631" s="273"/>
      <c r="L631" s="273"/>
      <c r="M631" s="273"/>
      <c r="N631" s="273"/>
      <c r="O631" s="273"/>
      <c r="P631" s="273"/>
      <c r="Q631" s="273"/>
      <c r="R631" s="273"/>
      <c r="S631" s="273"/>
      <c r="T631" s="273"/>
      <c r="U631" s="273"/>
      <c r="V631" s="273"/>
      <c r="W631" s="273"/>
      <c r="X631" s="273"/>
      <c r="Y631" s="507"/>
    </row>
    <row r="632" spans="1:26" outlineLevel="1" x14ac:dyDescent="0.35">
      <c r="C632" s="151" t="s">
        <v>226</v>
      </c>
      <c r="D632" s="426" t="s">
        <v>227</v>
      </c>
      <c r="E632" s="357"/>
      <c r="F632" s="358"/>
      <c r="G632" s="359">
        <f>SUM(E632:F632)</f>
        <v>0</v>
      </c>
      <c r="H632" s="357"/>
      <c r="I632" s="358"/>
      <c r="J632" s="359">
        <f>SUM(H632:I632)</f>
        <v>0</v>
      </c>
      <c r="K632" s="357"/>
      <c r="L632" s="358"/>
      <c r="M632" s="359">
        <f>SUM(K632:L632)</f>
        <v>0</v>
      </c>
      <c r="N632" s="357"/>
      <c r="O632" s="358"/>
      <c r="P632" s="359">
        <f>SUM(N632:O632)</f>
        <v>0</v>
      </c>
      <c r="Q632" s="357"/>
      <c r="R632" s="358"/>
      <c r="S632" s="359">
        <f>SUM(Q632:R632)</f>
        <v>0</v>
      </c>
      <c r="T632" s="357"/>
      <c r="U632" s="358"/>
      <c r="V632" s="359">
        <f>SUM(T632:U632)</f>
        <v>0</v>
      </c>
      <c r="W632" s="341"/>
      <c r="X632" s="353">
        <f>SUM(P632+S632+M632+J632+G632+V632+W632)</f>
        <v>0</v>
      </c>
      <c r="Y632" s="360" t="s">
        <v>228</v>
      </c>
    </row>
    <row r="633" spans="1:26" ht="28" outlineLevel="1" x14ac:dyDescent="0.35">
      <c r="C633" s="151" t="s">
        <v>229</v>
      </c>
      <c r="D633" s="426" t="s">
        <v>230</v>
      </c>
      <c r="E633" s="67"/>
      <c r="F633" s="68"/>
      <c r="G633" s="69">
        <f>SUM(E633:F633)</f>
        <v>0</v>
      </c>
      <c r="H633" s="67"/>
      <c r="I633" s="68"/>
      <c r="J633" s="69">
        <f>SUM(H633:I633)</f>
        <v>0</v>
      </c>
      <c r="K633" s="67"/>
      <c r="L633" s="68"/>
      <c r="M633" s="69">
        <f>SUM(K633:L633)</f>
        <v>0</v>
      </c>
      <c r="N633" s="67"/>
      <c r="O633" s="68"/>
      <c r="P633" s="69">
        <f>SUM(N633:O633)</f>
        <v>0</v>
      </c>
      <c r="Q633" s="67"/>
      <c r="R633" s="68"/>
      <c r="S633" s="69">
        <f>SUM(Q633:R633)</f>
        <v>0</v>
      </c>
      <c r="T633" s="67"/>
      <c r="U633" s="68"/>
      <c r="V633" s="69">
        <f>SUM(T633:U633)</f>
        <v>0</v>
      </c>
      <c r="W633" s="335"/>
      <c r="X633" s="352">
        <f>SUM(P633+S633+M633+J633+G633+V633+W633)</f>
        <v>0</v>
      </c>
      <c r="Y633" s="355" t="s">
        <v>228</v>
      </c>
    </row>
    <row r="634" spans="1:26" ht="28.5" outlineLevel="1" thickBot="1" x14ac:dyDescent="0.4">
      <c r="C634" s="361" t="s">
        <v>231</v>
      </c>
      <c r="D634" s="427" t="s">
        <v>230</v>
      </c>
      <c r="E634" s="107"/>
      <c r="F634" s="108"/>
      <c r="G634" s="143">
        <f>SUM(E634:F634)</f>
        <v>0</v>
      </c>
      <c r="H634" s="107"/>
      <c r="I634" s="108"/>
      <c r="J634" s="143">
        <f>SUM(H634:I634)</f>
        <v>0</v>
      </c>
      <c r="K634" s="107"/>
      <c r="L634" s="108"/>
      <c r="M634" s="143">
        <f>SUM(K634:L634)</f>
        <v>0</v>
      </c>
      <c r="N634" s="107"/>
      <c r="O634" s="108"/>
      <c r="P634" s="143">
        <f>SUM(N634:O634)</f>
        <v>0</v>
      </c>
      <c r="Q634" s="107"/>
      <c r="R634" s="108"/>
      <c r="S634" s="143">
        <f>SUM(Q634:R634)</f>
        <v>0</v>
      </c>
      <c r="T634" s="107"/>
      <c r="U634" s="108"/>
      <c r="V634" s="143">
        <f>SUM(T634:U634)</f>
        <v>0</v>
      </c>
      <c r="W634" s="349"/>
      <c r="X634" s="362">
        <f>SUM(P634+S634+M634+J634+G634+V634+W634)</f>
        <v>0</v>
      </c>
      <c r="Y634" s="363" t="s">
        <v>228</v>
      </c>
    </row>
    <row r="635" spans="1:26" ht="15" customHeight="1" outlineLevel="1" thickBot="1" x14ac:dyDescent="0.4">
      <c r="C635" s="503" t="s">
        <v>232</v>
      </c>
      <c r="D635" s="501"/>
      <c r="E635" s="501"/>
      <c r="F635" s="501"/>
      <c r="G635" s="501"/>
      <c r="H635" s="501"/>
      <c r="I635" s="501"/>
      <c r="J635" s="501"/>
      <c r="K635" s="501"/>
      <c r="L635" s="501"/>
      <c r="M635" s="501"/>
      <c r="N635" s="501"/>
      <c r="O635" s="501"/>
      <c r="P635" s="501"/>
      <c r="Q635" s="501"/>
      <c r="R635" s="501"/>
      <c r="S635" s="501"/>
      <c r="T635" s="501"/>
      <c r="U635" s="501"/>
      <c r="V635" s="501"/>
      <c r="W635" s="501"/>
      <c r="X635" s="501"/>
      <c r="Y635" s="502"/>
    </row>
    <row r="636" spans="1:26" outlineLevel="1" x14ac:dyDescent="0.35">
      <c r="B636" s="1">
        <f t="shared" ref="B636:B650" si="255">IF(AND($D$14="You do not need to provide output data for this reporting period",X636=0),0,IF(C636="&lt; Select &gt;",IF((X636=0),0,1),COUNTBLANK(G636)+COUNTBLANK(J636)+COUNTBLANK(M636)+COUNTBLANK(P636)+COUNTBLANK(S636)+COUNTBLANK(V636)+COUNTBLANK(W636)))</f>
        <v>0</v>
      </c>
      <c r="C636" s="357" t="s">
        <v>18</v>
      </c>
      <c r="D636" s="423" t="str">
        <f>INDEX(MasterOutputs!$C$3:$C$63,MATCH(C636,MasterOutputs!$B$3:$B$63,0))</f>
        <v>N/A</v>
      </c>
      <c r="E636" s="365"/>
      <c r="F636" s="365"/>
      <c r="G636" s="359">
        <f>SUM(E636:F636)</f>
        <v>0</v>
      </c>
      <c r="H636" s="365"/>
      <c r="I636" s="365"/>
      <c r="J636" s="359">
        <f>SUM(H636:I636)</f>
        <v>0</v>
      </c>
      <c r="K636" s="365"/>
      <c r="L636" s="365"/>
      <c r="M636" s="359">
        <f>SUM(K636:L636)</f>
        <v>0</v>
      </c>
      <c r="N636" s="365"/>
      <c r="O636" s="365"/>
      <c r="P636" s="359">
        <f>SUM(N636:O636)</f>
        <v>0</v>
      </c>
      <c r="Q636" s="365"/>
      <c r="R636" s="365"/>
      <c r="S636" s="359">
        <f>SUM(Q636:R636)</f>
        <v>0</v>
      </c>
      <c r="T636" s="365"/>
      <c r="U636" s="365"/>
      <c r="V636" s="359">
        <f>SUM(T636:U636)</f>
        <v>0</v>
      </c>
      <c r="W636" s="366"/>
      <c r="X636" s="353">
        <f>SUM(P636+S636+M636+J636+G636+V636+W636)</f>
        <v>0</v>
      </c>
      <c r="Y636" s="342"/>
      <c r="Z636" s="201">
        <f>INDEX(MasterOutputs!$I$3:$I$63,MATCH('5 - Project Outputs'!C636,MasterOutputs!$B$3:$B$63,0))</f>
        <v>0</v>
      </c>
    </row>
    <row r="637" spans="1:26" outlineLevel="1" x14ac:dyDescent="0.35">
      <c r="B637" s="1">
        <f t="shared" si="255"/>
        <v>0</v>
      </c>
      <c r="C637" s="67" t="s">
        <v>18</v>
      </c>
      <c r="D637" s="424" t="str">
        <f>INDEX(MasterOutputs!$C$3:$C$63,MATCH(C637,MasterOutputs!$B$3:$B$63,0))</f>
        <v>N/A</v>
      </c>
      <c r="E637" s="282"/>
      <c r="F637" s="282"/>
      <c r="G637" s="69">
        <f>SUM(E637:F637)</f>
        <v>0</v>
      </c>
      <c r="H637" s="282"/>
      <c r="I637" s="282"/>
      <c r="J637" s="69">
        <f>SUM(H637:I637)</f>
        <v>0</v>
      </c>
      <c r="K637" s="282"/>
      <c r="L637" s="282"/>
      <c r="M637" s="69">
        <f>SUM(K637:L637)</f>
        <v>0</v>
      </c>
      <c r="N637" s="282"/>
      <c r="O637" s="282"/>
      <c r="P637" s="69">
        <f>SUM(N637:O637)</f>
        <v>0</v>
      </c>
      <c r="Q637" s="282"/>
      <c r="R637" s="282"/>
      <c r="S637" s="69">
        <f>SUM(Q637:R637)</f>
        <v>0</v>
      </c>
      <c r="T637" s="282"/>
      <c r="U637" s="282"/>
      <c r="V637" s="69">
        <f>SUM(T637:U637)</f>
        <v>0</v>
      </c>
      <c r="W637" s="350"/>
      <c r="X637" s="352">
        <f>SUM(P637+S637+M637+J637+G637+V637+W637)</f>
        <v>0</v>
      </c>
      <c r="Y637" s="337"/>
      <c r="Z637" s="201">
        <f>INDEX(MasterOutputs!$I$3:$I$63,MATCH('5 - Project Outputs'!C637,MasterOutputs!$B$3:$B$63,0))</f>
        <v>0</v>
      </c>
    </row>
    <row r="638" spans="1:26" outlineLevel="1" x14ac:dyDescent="0.35">
      <c r="B638" s="1">
        <f t="shared" si="255"/>
        <v>0</v>
      </c>
      <c r="C638" s="67" t="s">
        <v>18</v>
      </c>
      <c r="D638" s="424" t="str">
        <f>INDEX(MasterOutputs!$C$3:$C$63,MATCH(C638,MasterOutputs!$B$3:$B$63,0))</f>
        <v>N/A</v>
      </c>
      <c r="E638" s="282"/>
      <c r="F638" s="282"/>
      <c r="G638" s="69">
        <f t="shared" ref="G638:G650" si="256">SUM(E638:F638)</f>
        <v>0</v>
      </c>
      <c r="H638" s="282"/>
      <c r="I638" s="282"/>
      <c r="J638" s="69">
        <f t="shared" ref="J638:J650" si="257">SUM(H638:I638)</f>
        <v>0</v>
      </c>
      <c r="K638" s="282"/>
      <c r="L638" s="282"/>
      <c r="M638" s="69">
        <f t="shared" ref="M638:M650" si="258">SUM(K638:L638)</f>
        <v>0</v>
      </c>
      <c r="N638" s="282"/>
      <c r="O638" s="282"/>
      <c r="P638" s="69">
        <f t="shared" ref="P638:P650" si="259">SUM(N638:O638)</f>
        <v>0</v>
      </c>
      <c r="Q638" s="282"/>
      <c r="R638" s="282"/>
      <c r="S638" s="69">
        <f t="shared" ref="S638:S650" si="260">SUM(Q638:R638)</f>
        <v>0</v>
      </c>
      <c r="T638" s="282"/>
      <c r="U638" s="282"/>
      <c r="V638" s="69">
        <f t="shared" ref="V638:V650" si="261">SUM(T638:U638)</f>
        <v>0</v>
      </c>
      <c r="W638" s="350"/>
      <c r="X638" s="352">
        <f t="shared" ref="X638:X650" si="262">SUM(P638+S638+M638+J638+G638+V638+W638)</f>
        <v>0</v>
      </c>
      <c r="Y638" s="337"/>
      <c r="Z638" s="201">
        <f>INDEX(MasterOutputs!$I$3:$I$63,MATCH('5 - Project Outputs'!C638,MasterOutputs!$B$3:$B$63,0))</f>
        <v>0</v>
      </c>
    </row>
    <row r="639" spans="1:26" outlineLevel="1" x14ac:dyDescent="0.35">
      <c r="B639" s="1">
        <f t="shared" si="255"/>
        <v>0</v>
      </c>
      <c r="C639" s="67" t="s">
        <v>18</v>
      </c>
      <c r="D639" s="424" t="str">
        <f>INDEX(MasterOutputs!$C$3:$C$63,MATCH(C639,MasterOutputs!$B$3:$B$63,0))</f>
        <v>N/A</v>
      </c>
      <c r="E639" s="282"/>
      <c r="F639" s="282"/>
      <c r="G639" s="69">
        <f t="shared" si="256"/>
        <v>0</v>
      </c>
      <c r="H639" s="282"/>
      <c r="I639" s="282"/>
      <c r="J639" s="69">
        <f t="shared" si="257"/>
        <v>0</v>
      </c>
      <c r="K639" s="282"/>
      <c r="L639" s="282"/>
      <c r="M639" s="69">
        <f t="shared" si="258"/>
        <v>0</v>
      </c>
      <c r="N639" s="282"/>
      <c r="O639" s="282"/>
      <c r="P639" s="69">
        <f t="shared" si="259"/>
        <v>0</v>
      </c>
      <c r="Q639" s="282"/>
      <c r="R639" s="282"/>
      <c r="S639" s="69">
        <f t="shared" si="260"/>
        <v>0</v>
      </c>
      <c r="T639" s="282"/>
      <c r="U639" s="282"/>
      <c r="V639" s="69">
        <f t="shared" si="261"/>
        <v>0</v>
      </c>
      <c r="W639" s="350"/>
      <c r="X639" s="352">
        <f t="shared" si="262"/>
        <v>0</v>
      </c>
      <c r="Y639" s="337"/>
      <c r="Z639" s="201">
        <f>INDEX(MasterOutputs!$I$3:$I$63,MATCH('5 - Project Outputs'!C639,MasterOutputs!$B$3:$B$63,0))</f>
        <v>0</v>
      </c>
    </row>
    <row r="640" spans="1:26" outlineLevel="1" x14ac:dyDescent="0.35">
      <c r="B640" s="1">
        <f t="shared" si="255"/>
        <v>0</v>
      </c>
      <c r="C640" s="67" t="s">
        <v>18</v>
      </c>
      <c r="D640" s="424" t="str">
        <f>INDEX(MasterOutputs!$C$3:$C$63,MATCH(C640,MasterOutputs!$B$3:$B$63,0))</f>
        <v>N/A</v>
      </c>
      <c r="E640" s="282"/>
      <c r="F640" s="282"/>
      <c r="G640" s="69">
        <f t="shared" si="256"/>
        <v>0</v>
      </c>
      <c r="H640" s="282"/>
      <c r="I640" s="282"/>
      <c r="J640" s="69">
        <f t="shared" si="257"/>
        <v>0</v>
      </c>
      <c r="K640" s="282"/>
      <c r="L640" s="282"/>
      <c r="M640" s="69">
        <f t="shared" si="258"/>
        <v>0</v>
      </c>
      <c r="N640" s="282"/>
      <c r="O640" s="282"/>
      <c r="P640" s="69">
        <f t="shared" si="259"/>
        <v>0</v>
      </c>
      <c r="Q640" s="282"/>
      <c r="R640" s="282"/>
      <c r="S640" s="69">
        <f t="shared" si="260"/>
        <v>0</v>
      </c>
      <c r="T640" s="282"/>
      <c r="U640" s="282"/>
      <c r="V640" s="69">
        <f t="shared" si="261"/>
        <v>0</v>
      </c>
      <c r="W640" s="350"/>
      <c r="X640" s="352">
        <f t="shared" si="262"/>
        <v>0</v>
      </c>
      <c r="Y640" s="337"/>
      <c r="Z640" s="201">
        <f>INDEX(MasterOutputs!$I$3:$I$63,MATCH('5 - Project Outputs'!C640,MasterOutputs!$B$3:$B$63,0))</f>
        <v>0</v>
      </c>
    </row>
    <row r="641" spans="2:26" outlineLevel="1" x14ac:dyDescent="0.35">
      <c r="B641" s="1">
        <f t="shared" si="255"/>
        <v>0</v>
      </c>
      <c r="C641" s="67" t="s">
        <v>18</v>
      </c>
      <c r="D641" s="424" t="str">
        <f>INDEX(MasterOutputs!$C$3:$C$63,MATCH(C641,MasterOutputs!$B$3:$B$63,0))</f>
        <v>N/A</v>
      </c>
      <c r="E641" s="282"/>
      <c r="F641" s="282"/>
      <c r="G641" s="69">
        <f t="shared" si="256"/>
        <v>0</v>
      </c>
      <c r="H641" s="282"/>
      <c r="I641" s="282"/>
      <c r="J641" s="69">
        <f t="shared" si="257"/>
        <v>0</v>
      </c>
      <c r="K641" s="282"/>
      <c r="L641" s="282"/>
      <c r="M641" s="69">
        <f t="shared" si="258"/>
        <v>0</v>
      </c>
      <c r="N641" s="282"/>
      <c r="O641" s="282"/>
      <c r="P641" s="69">
        <f t="shared" si="259"/>
        <v>0</v>
      </c>
      <c r="Q641" s="282"/>
      <c r="R641" s="282"/>
      <c r="S641" s="69">
        <f t="shared" si="260"/>
        <v>0</v>
      </c>
      <c r="T641" s="282"/>
      <c r="U641" s="282"/>
      <c r="V641" s="69">
        <f t="shared" si="261"/>
        <v>0</v>
      </c>
      <c r="W641" s="350"/>
      <c r="X641" s="352">
        <f t="shared" si="262"/>
        <v>0</v>
      </c>
      <c r="Y641" s="337"/>
      <c r="Z641" s="201">
        <f>INDEX(MasterOutputs!$I$3:$I$63,MATCH('5 - Project Outputs'!C641,MasterOutputs!$B$3:$B$63,0))</f>
        <v>0</v>
      </c>
    </row>
    <row r="642" spans="2:26" outlineLevel="1" x14ac:dyDescent="0.35">
      <c r="B642" s="1">
        <f t="shared" si="255"/>
        <v>0</v>
      </c>
      <c r="C642" s="67" t="s">
        <v>18</v>
      </c>
      <c r="D642" s="424" t="str">
        <f>INDEX(MasterOutputs!$C$3:$C$63,MATCH(C642,MasterOutputs!$B$3:$B$63,0))</f>
        <v>N/A</v>
      </c>
      <c r="E642" s="282"/>
      <c r="F642" s="282"/>
      <c r="G642" s="69">
        <f t="shared" si="256"/>
        <v>0</v>
      </c>
      <c r="H642" s="282"/>
      <c r="I642" s="282"/>
      <c r="J642" s="69">
        <f t="shared" si="257"/>
        <v>0</v>
      </c>
      <c r="K642" s="282"/>
      <c r="L642" s="282"/>
      <c r="M642" s="69">
        <f t="shared" si="258"/>
        <v>0</v>
      </c>
      <c r="N642" s="282"/>
      <c r="O642" s="282"/>
      <c r="P642" s="69">
        <f t="shared" si="259"/>
        <v>0</v>
      </c>
      <c r="Q642" s="282"/>
      <c r="R642" s="282"/>
      <c r="S642" s="69">
        <f t="shared" si="260"/>
        <v>0</v>
      </c>
      <c r="T642" s="282"/>
      <c r="U642" s="282"/>
      <c r="V642" s="69">
        <f t="shared" si="261"/>
        <v>0</v>
      </c>
      <c r="W642" s="350"/>
      <c r="X642" s="352">
        <f t="shared" si="262"/>
        <v>0</v>
      </c>
      <c r="Y642" s="337"/>
      <c r="Z642" s="201">
        <f>INDEX(MasterOutputs!$I$3:$I$63,MATCH('5 - Project Outputs'!C642,MasterOutputs!$B$3:$B$63,0))</f>
        <v>0</v>
      </c>
    </row>
    <row r="643" spans="2:26" outlineLevel="1" x14ac:dyDescent="0.35">
      <c r="B643" s="1">
        <f t="shared" si="255"/>
        <v>0</v>
      </c>
      <c r="C643" s="67" t="s">
        <v>18</v>
      </c>
      <c r="D643" s="424" t="str">
        <f>INDEX(MasterOutputs!$C$3:$C$63,MATCH(C643,MasterOutputs!$B$3:$B$63,0))</f>
        <v>N/A</v>
      </c>
      <c r="E643" s="282"/>
      <c r="F643" s="282"/>
      <c r="G643" s="69">
        <f t="shared" si="256"/>
        <v>0</v>
      </c>
      <c r="H643" s="282"/>
      <c r="I643" s="282"/>
      <c r="J643" s="69">
        <f t="shared" si="257"/>
        <v>0</v>
      </c>
      <c r="K643" s="282"/>
      <c r="L643" s="282"/>
      <c r="M643" s="69">
        <f t="shared" si="258"/>
        <v>0</v>
      </c>
      <c r="N643" s="282"/>
      <c r="O643" s="282"/>
      <c r="P643" s="69">
        <f t="shared" si="259"/>
        <v>0</v>
      </c>
      <c r="Q643" s="282"/>
      <c r="R643" s="282"/>
      <c r="S643" s="69">
        <f t="shared" si="260"/>
        <v>0</v>
      </c>
      <c r="T643" s="282"/>
      <c r="U643" s="282"/>
      <c r="V643" s="69">
        <f t="shared" si="261"/>
        <v>0</v>
      </c>
      <c r="W643" s="350"/>
      <c r="X643" s="352">
        <f t="shared" si="262"/>
        <v>0</v>
      </c>
      <c r="Y643" s="337"/>
      <c r="Z643" s="201">
        <f>INDEX(MasterOutputs!$I$3:$I$63,MATCH('5 - Project Outputs'!C643,MasterOutputs!$B$3:$B$63,0))</f>
        <v>0</v>
      </c>
    </row>
    <row r="644" spans="2:26" outlineLevel="1" x14ac:dyDescent="0.35">
      <c r="B644" s="1">
        <f t="shared" si="255"/>
        <v>0</v>
      </c>
      <c r="C644" s="67" t="s">
        <v>18</v>
      </c>
      <c r="D644" s="424" t="str">
        <f>INDEX(MasterOutputs!$C$3:$C$63,MATCH(C644,MasterOutputs!$B$3:$B$63,0))</f>
        <v>N/A</v>
      </c>
      <c r="E644" s="282"/>
      <c r="F644" s="282"/>
      <c r="G644" s="69">
        <f t="shared" si="256"/>
        <v>0</v>
      </c>
      <c r="H644" s="282"/>
      <c r="I644" s="282"/>
      <c r="J644" s="69">
        <f t="shared" si="257"/>
        <v>0</v>
      </c>
      <c r="K644" s="282"/>
      <c r="L644" s="282"/>
      <c r="M644" s="69">
        <f t="shared" si="258"/>
        <v>0</v>
      </c>
      <c r="N644" s="282"/>
      <c r="O644" s="282"/>
      <c r="P644" s="69">
        <f t="shared" si="259"/>
        <v>0</v>
      </c>
      <c r="Q644" s="282"/>
      <c r="R644" s="282"/>
      <c r="S644" s="69">
        <f t="shared" si="260"/>
        <v>0</v>
      </c>
      <c r="T644" s="282"/>
      <c r="U644" s="282"/>
      <c r="V644" s="69">
        <f t="shared" si="261"/>
        <v>0</v>
      </c>
      <c r="W644" s="350"/>
      <c r="X644" s="352">
        <f t="shared" si="262"/>
        <v>0</v>
      </c>
      <c r="Y644" s="337"/>
      <c r="Z644" s="201">
        <f>INDEX(MasterOutputs!$I$3:$I$63,MATCH('5 - Project Outputs'!C644,MasterOutputs!$B$3:$B$63,0))</f>
        <v>0</v>
      </c>
    </row>
    <row r="645" spans="2:26" outlineLevel="1" x14ac:dyDescent="0.35">
      <c r="B645" s="1">
        <f t="shared" si="255"/>
        <v>0</v>
      </c>
      <c r="C645" s="67" t="s">
        <v>18</v>
      </c>
      <c r="D645" s="424" t="str">
        <f>INDEX(MasterOutputs!$C$3:$C$63,MATCH(C645,MasterOutputs!$B$3:$B$63,0))</f>
        <v>N/A</v>
      </c>
      <c r="E645" s="282"/>
      <c r="F645" s="282"/>
      <c r="G645" s="69">
        <f t="shared" si="256"/>
        <v>0</v>
      </c>
      <c r="H645" s="282"/>
      <c r="I645" s="282"/>
      <c r="J645" s="69">
        <f t="shared" si="257"/>
        <v>0</v>
      </c>
      <c r="K645" s="282"/>
      <c r="L645" s="282"/>
      <c r="M645" s="69">
        <f t="shared" si="258"/>
        <v>0</v>
      </c>
      <c r="N645" s="282"/>
      <c r="O645" s="282"/>
      <c r="P645" s="69">
        <f t="shared" si="259"/>
        <v>0</v>
      </c>
      <c r="Q645" s="282"/>
      <c r="R645" s="282"/>
      <c r="S645" s="69">
        <f t="shared" si="260"/>
        <v>0</v>
      </c>
      <c r="T645" s="282"/>
      <c r="U645" s="282"/>
      <c r="V645" s="69">
        <f t="shared" si="261"/>
        <v>0</v>
      </c>
      <c r="W645" s="350"/>
      <c r="X645" s="352">
        <f t="shared" si="262"/>
        <v>0</v>
      </c>
      <c r="Y645" s="337"/>
      <c r="Z645" s="201">
        <f>INDEX(MasterOutputs!$I$3:$I$63,MATCH('5 - Project Outputs'!C645,MasterOutputs!$B$3:$B$63,0))</f>
        <v>0</v>
      </c>
    </row>
    <row r="646" spans="2:26" outlineLevel="1" x14ac:dyDescent="0.35">
      <c r="B646" s="1">
        <f t="shared" si="255"/>
        <v>0</v>
      </c>
      <c r="C646" s="67" t="s">
        <v>18</v>
      </c>
      <c r="D646" s="424" t="str">
        <f>INDEX(MasterOutputs!$C$3:$C$63,MATCH(C646,MasterOutputs!$B$3:$B$63,0))</f>
        <v>N/A</v>
      </c>
      <c r="E646" s="282"/>
      <c r="F646" s="282"/>
      <c r="G646" s="69">
        <f t="shared" si="256"/>
        <v>0</v>
      </c>
      <c r="H646" s="282"/>
      <c r="I646" s="282"/>
      <c r="J646" s="69">
        <f t="shared" si="257"/>
        <v>0</v>
      </c>
      <c r="K646" s="282"/>
      <c r="L646" s="282"/>
      <c r="M646" s="69">
        <f t="shared" si="258"/>
        <v>0</v>
      </c>
      <c r="N646" s="282"/>
      <c r="O646" s="282"/>
      <c r="P646" s="69">
        <f t="shared" si="259"/>
        <v>0</v>
      </c>
      <c r="Q646" s="282"/>
      <c r="R646" s="282"/>
      <c r="S646" s="69">
        <f t="shared" si="260"/>
        <v>0</v>
      </c>
      <c r="T646" s="282"/>
      <c r="U646" s="282"/>
      <c r="V646" s="69">
        <f t="shared" si="261"/>
        <v>0</v>
      </c>
      <c r="W646" s="350"/>
      <c r="X646" s="352">
        <f t="shared" si="262"/>
        <v>0</v>
      </c>
      <c r="Y646" s="337"/>
      <c r="Z646" s="201">
        <f>INDEX(MasterOutputs!$I$3:$I$63,MATCH('5 - Project Outputs'!C646,MasterOutputs!$B$3:$B$63,0))</f>
        <v>0</v>
      </c>
    </row>
    <row r="647" spans="2:26" outlineLevel="1" x14ac:dyDescent="0.35">
      <c r="B647" s="1">
        <f t="shared" si="255"/>
        <v>0</v>
      </c>
      <c r="C647" s="67" t="s">
        <v>18</v>
      </c>
      <c r="D647" s="424" t="str">
        <f>INDEX(MasterOutputs!$C$3:$C$63,MATCH(C647,MasterOutputs!$B$3:$B$63,0))</f>
        <v>N/A</v>
      </c>
      <c r="E647" s="282"/>
      <c r="F647" s="282"/>
      <c r="G647" s="69">
        <f t="shared" si="256"/>
        <v>0</v>
      </c>
      <c r="H647" s="282"/>
      <c r="I647" s="282"/>
      <c r="J647" s="69">
        <f t="shared" si="257"/>
        <v>0</v>
      </c>
      <c r="K647" s="282"/>
      <c r="L647" s="282"/>
      <c r="M647" s="69">
        <f t="shared" si="258"/>
        <v>0</v>
      </c>
      <c r="N647" s="282"/>
      <c r="O647" s="282"/>
      <c r="P647" s="69">
        <f t="shared" si="259"/>
        <v>0</v>
      </c>
      <c r="Q647" s="282"/>
      <c r="R647" s="282"/>
      <c r="S647" s="69">
        <f t="shared" si="260"/>
        <v>0</v>
      </c>
      <c r="T647" s="282"/>
      <c r="U647" s="282"/>
      <c r="V647" s="69">
        <f t="shared" si="261"/>
        <v>0</v>
      </c>
      <c r="W647" s="350"/>
      <c r="X647" s="352">
        <f t="shared" si="262"/>
        <v>0</v>
      </c>
      <c r="Y647" s="337"/>
      <c r="Z647" s="201">
        <f>INDEX(MasterOutputs!$I$3:$I$63,MATCH('5 - Project Outputs'!C647,MasterOutputs!$B$3:$B$63,0))</f>
        <v>0</v>
      </c>
    </row>
    <row r="648" spans="2:26" outlineLevel="1" x14ac:dyDescent="0.35">
      <c r="B648" s="1">
        <f t="shared" si="255"/>
        <v>0</v>
      </c>
      <c r="C648" s="67" t="s">
        <v>18</v>
      </c>
      <c r="D648" s="424" t="str">
        <f>INDEX(MasterOutputs!$C$3:$C$63,MATCH(C648,MasterOutputs!$B$3:$B$63,0))</f>
        <v>N/A</v>
      </c>
      <c r="E648" s="282"/>
      <c r="F648" s="282"/>
      <c r="G648" s="69">
        <f t="shared" si="256"/>
        <v>0</v>
      </c>
      <c r="H648" s="282"/>
      <c r="I648" s="282"/>
      <c r="J648" s="69">
        <f t="shared" si="257"/>
        <v>0</v>
      </c>
      <c r="K648" s="282"/>
      <c r="L648" s="282"/>
      <c r="M648" s="69">
        <f t="shared" si="258"/>
        <v>0</v>
      </c>
      <c r="N648" s="282"/>
      <c r="O648" s="282"/>
      <c r="P648" s="69">
        <f t="shared" si="259"/>
        <v>0</v>
      </c>
      <c r="Q648" s="282"/>
      <c r="R648" s="282"/>
      <c r="S648" s="69">
        <f t="shared" si="260"/>
        <v>0</v>
      </c>
      <c r="T648" s="282"/>
      <c r="U648" s="282"/>
      <c r="V648" s="69">
        <f t="shared" si="261"/>
        <v>0</v>
      </c>
      <c r="W648" s="350"/>
      <c r="X648" s="352">
        <f t="shared" si="262"/>
        <v>0</v>
      </c>
      <c r="Y648" s="337"/>
      <c r="Z648" s="201">
        <f>INDEX(MasterOutputs!$I$3:$I$63,MATCH('5 - Project Outputs'!C648,MasterOutputs!$B$3:$B$63,0))</f>
        <v>0</v>
      </c>
    </row>
    <row r="649" spans="2:26" outlineLevel="1" x14ac:dyDescent="0.35">
      <c r="B649" s="1">
        <f t="shared" si="255"/>
        <v>0</v>
      </c>
      <c r="C649" s="67" t="s">
        <v>18</v>
      </c>
      <c r="D649" s="424" t="str">
        <f>INDEX(MasterOutputs!$C$3:$C$63,MATCH(C649,MasterOutputs!$B$3:$B$63,0))</f>
        <v>N/A</v>
      </c>
      <c r="E649" s="282"/>
      <c r="F649" s="282"/>
      <c r="G649" s="69">
        <f t="shared" si="256"/>
        <v>0</v>
      </c>
      <c r="H649" s="282"/>
      <c r="I649" s="282"/>
      <c r="J649" s="69">
        <f t="shared" si="257"/>
        <v>0</v>
      </c>
      <c r="K649" s="282"/>
      <c r="L649" s="282"/>
      <c r="M649" s="69">
        <f t="shared" si="258"/>
        <v>0</v>
      </c>
      <c r="N649" s="282"/>
      <c r="O649" s="282"/>
      <c r="P649" s="69">
        <f t="shared" si="259"/>
        <v>0</v>
      </c>
      <c r="Q649" s="282"/>
      <c r="R649" s="282"/>
      <c r="S649" s="69">
        <f t="shared" si="260"/>
        <v>0</v>
      </c>
      <c r="T649" s="282"/>
      <c r="U649" s="282"/>
      <c r="V649" s="69">
        <f t="shared" si="261"/>
        <v>0</v>
      </c>
      <c r="W649" s="350"/>
      <c r="X649" s="352">
        <f t="shared" si="262"/>
        <v>0</v>
      </c>
      <c r="Y649" s="337"/>
      <c r="Z649" s="201">
        <f>INDEX(MasterOutputs!$I$3:$I$63,MATCH('5 - Project Outputs'!C649,MasterOutputs!$B$3:$B$63,0))</f>
        <v>0</v>
      </c>
    </row>
    <row r="650" spans="2:26" ht="15.65" customHeight="1" outlineLevel="1" thickBot="1" x14ac:dyDescent="0.4">
      <c r="B650" s="1">
        <f t="shared" si="255"/>
        <v>0</v>
      </c>
      <c r="C650" s="107" t="s">
        <v>18</v>
      </c>
      <c r="D650" s="425" t="str">
        <f>INDEX(MasterOutputs!$C$3:$C$63,MATCH(C650,MasterOutputs!$B$3:$B$63,0))</f>
        <v>N/A</v>
      </c>
      <c r="E650" s="367"/>
      <c r="F650" s="367"/>
      <c r="G650" s="143">
        <f t="shared" si="256"/>
        <v>0</v>
      </c>
      <c r="H650" s="367"/>
      <c r="I650" s="367"/>
      <c r="J650" s="143">
        <f t="shared" si="257"/>
        <v>0</v>
      </c>
      <c r="K650" s="367"/>
      <c r="L650" s="367"/>
      <c r="M650" s="143">
        <f t="shared" si="258"/>
        <v>0</v>
      </c>
      <c r="N650" s="367"/>
      <c r="O650" s="367"/>
      <c r="P650" s="143">
        <f t="shared" si="259"/>
        <v>0</v>
      </c>
      <c r="Q650" s="367"/>
      <c r="R650" s="367"/>
      <c r="S650" s="143">
        <f t="shared" si="260"/>
        <v>0</v>
      </c>
      <c r="T650" s="367"/>
      <c r="U650" s="367"/>
      <c r="V650" s="143">
        <f t="shared" si="261"/>
        <v>0</v>
      </c>
      <c r="W650" s="368"/>
      <c r="X650" s="369">
        <f t="shared" si="262"/>
        <v>0</v>
      </c>
      <c r="Y650" s="370"/>
      <c r="Z650" s="201">
        <f>INDEX(MasterOutputs!$I$3:$I$63,MATCH('5 - Project Outputs'!C650,MasterOutputs!$B$3:$B$63,0))</f>
        <v>0</v>
      </c>
    </row>
    <row r="651" spans="2:26" ht="16.5" customHeight="1" outlineLevel="1" thickBot="1" x14ac:dyDescent="0.4">
      <c r="C651" s="504" t="s">
        <v>233</v>
      </c>
      <c r="D651" s="505"/>
      <c r="E651" s="505"/>
      <c r="F651" s="505"/>
      <c r="G651" s="505"/>
      <c r="H651" s="505"/>
      <c r="I651" s="505"/>
      <c r="J651" s="505"/>
      <c r="K651" s="505"/>
      <c r="L651" s="505"/>
      <c r="M651" s="505"/>
      <c r="N651" s="505"/>
      <c r="O651" s="505"/>
      <c r="P651" s="505"/>
      <c r="Q651" s="505"/>
      <c r="R651" s="505"/>
      <c r="S651" s="505"/>
      <c r="T651" s="505"/>
      <c r="U651" s="505"/>
      <c r="V651" s="505"/>
      <c r="W651" s="505"/>
      <c r="X651" s="505"/>
      <c r="Y651" s="506"/>
    </row>
    <row r="652" spans="2:26" outlineLevel="1" x14ac:dyDescent="0.35">
      <c r="B652" s="1">
        <f t="shared" ref="B652:B661" si="263">IF(AND($D$14="You do not need to provide output data for this reporting period",X652=0),0,IF(C652="",IF((X652=0),0,1),COUNTBLANK(E652:W652)))</f>
        <v>0</v>
      </c>
      <c r="C652" s="371"/>
      <c r="D652" s="364"/>
      <c r="E652" s="365"/>
      <c r="F652" s="365"/>
      <c r="G652" s="359">
        <f t="shared" ref="G652:G657" si="264">SUM(E652:F652)</f>
        <v>0</v>
      </c>
      <c r="H652" s="365"/>
      <c r="I652" s="365"/>
      <c r="J652" s="359">
        <f t="shared" ref="J652:J657" si="265">SUM(H652:I652)</f>
        <v>0</v>
      </c>
      <c r="K652" s="365"/>
      <c r="L652" s="365"/>
      <c r="M652" s="359">
        <f t="shared" ref="M652:M657" si="266">SUM(K652:L652)</f>
        <v>0</v>
      </c>
      <c r="N652" s="365"/>
      <c r="O652" s="365"/>
      <c r="P652" s="359">
        <f t="shared" ref="P652:P657" si="267">SUM(N652:O652)</f>
        <v>0</v>
      </c>
      <c r="Q652" s="365"/>
      <c r="R652" s="365"/>
      <c r="S652" s="359">
        <f t="shared" ref="S652:S657" si="268">SUM(Q652:R652)</f>
        <v>0</v>
      </c>
      <c r="T652" s="365"/>
      <c r="U652" s="365"/>
      <c r="V652" s="359">
        <f t="shared" ref="V652:V657" si="269">SUM(T652:U652)</f>
        <v>0</v>
      </c>
      <c r="W652" s="366"/>
      <c r="X652" s="353">
        <f>SUM(P652+S652+M652+J652+G652+V652+W652)</f>
        <v>0</v>
      </c>
      <c r="Y652" s="360" t="s">
        <v>228</v>
      </c>
    </row>
    <row r="653" spans="2:26" outlineLevel="1" x14ac:dyDescent="0.35">
      <c r="B653" s="1">
        <f t="shared" si="263"/>
        <v>0</v>
      </c>
      <c r="C653" s="73"/>
      <c r="D653" s="286"/>
      <c r="E653" s="282"/>
      <c r="F653" s="282"/>
      <c r="G653" s="69">
        <f t="shared" si="264"/>
        <v>0</v>
      </c>
      <c r="H653" s="282"/>
      <c r="I653" s="282"/>
      <c r="J653" s="69">
        <f t="shared" si="265"/>
        <v>0</v>
      </c>
      <c r="K653" s="282"/>
      <c r="L653" s="282"/>
      <c r="M653" s="69">
        <f t="shared" si="266"/>
        <v>0</v>
      </c>
      <c r="N653" s="282"/>
      <c r="O653" s="282"/>
      <c r="P653" s="69">
        <f t="shared" si="267"/>
        <v>0</v>
      </c>
      <c r="Q653" s="282"/>
      <c r="R653" s="282"/>
      <c r="S653" s="69">
        <f t="shared" si="268"/>
        <v>0</v>
      </c>
      <c r="T653" s="282"/>
      <c r="U653" s="282"/>
      <c r="V653" s="69">
        <f t="shared" si="269"/>
        <v>0</v>
      </c>
      <c r="W653" s="350"/>
      <c r="X653" s="352">
        <f>SUM(P653+S653+M653+J653+G653+V653+W653)</f>
        <v>0</v>
      </c>
      <c r="Y653" s="355" t="s">
        <v>228</v>
      </c>
    </row>
    <row r="654" spans="2:26" outlineLevel="1" x14ac:dyDescent="0.35">
      <c r="B654" s="1">
        <f t="shared" si="263"/>
        <v>0</v>
      </c>
      <c r="C654" s="73"/>
      <c r="D654" s="286"/>
      <c r="E654" s="282"/>
      <c r="F654" s="282"/>
      <c r="G654" s="69">
        <f t="shared" si="264"/>
        <v>0</v>
      </c>
      <c r="H654" s="282"/>
      <c r="I654" s="282"/>
      <c r="J654" s="69">
        <f t="shared" si="265"/>
        <v>0</v>
      </c>
      <c r="K654" s="282"/>
      <c r="L654" s="282"/>
      <c r="M654" s="69">
        <f t="shared" si="266"/>
        <v>0</v>
      </c>
      <c r="N654" s="282"/>
      <c r="O654" s="282"/>
      <c r="P654" s="69">
        <f t="shared" si="267"/>
        <v>0</v>
      </c>
      <c r="Q654" s="282"/>
      <c r="R654" s="282"/>
      <c r="S654" s="69">
        <f t="shared" si="268"/>
        <v>0</v>
      </c>
      <c r="T654" s="282"/>
      <c r="U654" s="282"/>
      <c r="V654" s="69">
        <f t="shared" si="269"/>
        <v>0</v>
      </c>
      <c r="W654" s="350"/>
      <c r="X654" s="352">
        <f t="shared" ref="X654:X661" si="270">SUM(P654+S654+M654+J654+G654+V654+W654)</f>
        <v>0</v>
      </c>
      <c r="Y654" s="355" t="s">
        <v>228</v>
      </c>
    </row>
    <row r="655" spans="2:26" outlineLevel="1" x14ac:dyDescent="0.35">
      <c r="B655" s="1">
        <f t="shared" si="263"/>
        <v>0</v>
      </c>
      <c r="C655" s="73"/>
      <c r="D655" s="286"/>
      <c r="E655" s="282"/>
      <c r="F655" s="282"/>
      <c r="G655" s="69">
        <f t="shared" si="264"/>
        <v>0</v>
      </c>
      <c r="H655" s="282"/>
      <c r="I655" s="282"/>
      <c r="J655" s="69">
        <f t="shared" si="265"/>
        <v>0</v>
      </c>
      <c r="K655" s="282"/>
      <c r="L655" s="282"/>
      <c r="M655" s="69">
        <f t="shared" si="266"/>
        <v>0</v>
      </c>
      <c r="N655" s="282"/>
      <c r="O655" s="282"/>
      <c r="P655" s="69">
        <f t="shared" si="267"/>
        <v>0</v>
      </c>
      <c r="Q655" s="282"/>
      <c r="R655" s="282"/>
      <c r="S655" s="69">
        <f t="shared" si="268"/>
        <v>0</v>
      </c>
      <c r="T655" s="282"/>
      <c r="U655" s="282"/>
      <c r="V655" s="69">
        <f t="shared" si="269"/>
        <v>0</v>
      </c>
      <c r="W655" s="350"/>
      <c r="X655" s="352">
        <f t="shared" si="270"/>
        <v>0</v>
      </c>
      <c r="Y655" s="355" t="s">
        <v>228</v>
      </c>
    </row>
    <row r="656" spans="2:26" outlineLevel="1" x14ac:dyDescent="0.35">
      <c r="B656" s="1">
        <f t="shared" si="263"/>
        <v>0</v>
      </c>
      <c r="C656" s="73"/>
      <c r="D656" s="286"/>
      <c r="E656" s="282"/>
      <c r="F656" s="282"/>
      <c r="G656" s="69">
        <f t="shared" si="264"/>
        <v>0</v>
      </c>
      <c r="H656" s="282"/>
      <c r="I656" s="282"/>
      <c r="J656" s="69">
        <f t="shared" si="265"/>
        <v>0</v>
      </c>
      <c r="K656" s="282"/>
      <c r="L656" s="282"/>
      <c r="M656" s="69">
        <f t="shared" si="266"/>
        <v>0</v>
      </c>
      <c r="N656" s="282"/>
      <c r="O656" s="282"/>
      <c r="P656" s="69">
        <f t="shared" si="267"/>
        <v>0</v>
      </c>
      <c r="Q656" s="282"/>
      <c r="R656" s="282"/>
      <c r="S656" s="69">
        <f t="shared" si="268"/>
        <v>0</v>
      </c>
      <c r="T656" s="282"/>
      <c r="U656" s="282"/>
      <c r="V656" s="69">
        <f t="shared" si="269"/>
        <v>0</v>
      </c>
      <c r="W656" s="350"/>
      <c r="X656" s="352">
        <f t="shared" si="270"/>
        <v>0</v>
      </c>
      <c r="Y656" s="355" t="s">
        <v>228</v>
      </c>
    </row>
    <row r="657" spans="1:25" outlineLevel="1" x14ac:dyDescent="0.35">
      <c r="B657" s="1">
        <f t="shared" si="263"/>
        <v>0</v>
      </c>
      <c r="C657" s="73"/>
      <c r="D657" s="286"/>
      <c r="E657" s="282"/>
      <c r="F657" s="282"/>
      <c r="G657" s="69">
        <f t="shared" si="264"/>
        <v>0</v>
      </c>
      <c r="H657" s="282"/>
      <c r="I657" s="282"/>
      <c r="J657" s="69">
        <f t="shared" si="265"/>
        <v>0</v>
      </c>
      <c r="K657" s="282"/>
      <c r="L657" s="282"/>
      <c r="M657" s="69">
        <f t="shared" si="266"/>
        <v>0</v>
      </c>
      <c r="N657" s="282"/>
      <c r="O657" s="282"/>
      <c r="P657" s="69">
        <f t="shared" si="267"/>
        <v>0</v>
      </c>
      <c r="Q657" s="282"/>
      <c r="R657" s="282"/>
      <c r="S657" s="69">
        <f t="shared" si="268"/>
        <v>0</v>
      </c>
      <c r="T657" s="282"/>
      <c r="U657" s="282"/>
      <c r="V657" s="69">
        <f t="shared" si="269"/>
        <v>0</v>
      </c>
      <c r="W657" s="350"/>
      <c r="X657" s="352">
        <f t="shared" si="270"/>
        <v>0</v>
      </c>
      <c r="Y657" s="355" t="s">
        <v>228</v>
      </c>
    </row>
    <row r="658" spans="1:25" outlineLevel="1" x14ac:dyDescent="0.35">
      <c r="B658" s="1">
        <f t="shared" si="263"/>
        <v>0</v>
      </c>
      <c r="C658" s="73"/>
      <c r="D658" s="286"/>
      <c r="E658" s="282"/>
      <c r="F658" s="282"/>
      <c r="G658" s="69">
        <f>SUM(E658:F658)</f>
        <v>0</v>
      </c>
      <c r="H658" s="282"/>
      <c r="I658" s="282"/>
      <c r="J658" s="69">
        <f>SUM(H658:I658)</f>
        <v>0</v>
      </c>
      <c r="K658" s="282"/>
      <c r="L658" s="282"/>
      <c r="M658" s="69">
        <f>SUM(K658:L658)</f>
        <v>0</v>
      </c>
      <c r="N658" s="282"/>
      <c r="O658" s="282"/>
      <c r="P658" s="69">
        <f>SUM(N658:O658)</f>
        <v>0</v>
      </c>
      <c r="Q658" s="282"/>
      <c r="R658" s="282"/>
      <c r="S658" s="69">
        <f>SUM(Q658:R658)</f>
        <v>0</v>
      </c>
      <c r="T658" s="282"/>
      <c r="U658" s="282"/>
      <c r="V658" s="69">
        <f>SUM(T658:U658)</f>
        <v>0</v>
      </c>
      <c r="W658" s="350"/>
      <c r="X658" s="352">
        <f t="shared" si="270"/>
        <v>0</v>
      </c>
      <c r="Y658" s="355" t="s">
        <v>228</v>
      </c>
    </row>
    <row r="659" spans="1:25" outlineLevel="1" x14ac:dyDescent="0.35">
      <c r="B659" s="1">
        <f t="shared" si="263"/>
        <v>0</v>
      </c>
      <c r="C659" s="73"/>
      <c r="D659" s="286"/>
      <c r="E659" s="282"/>
      <c r="F659" s="282"/>
      <c r="G659" s="69">
        <f>SUM(E659:F659)</f>
        <v>0</v>
      </c>
      <c r="H659" s="282"/>
      <c r="I659" s="282"/>
      <c r="J659" s="69">
        <f>SUM(H659:I659)</f>
        <v>0</v>
      </c>
      <c r="K659" s="282"/>
      <c r="L659" s="282"/>
      <c r="M659" s="69">
        <f>SUM(K659:L659)</f>
        <v>0</v>
      </c>
      <c r="N659" s="282"/>
      <c r="O659" s="282"/>
      <c r="P659" s="69">
        <f>SUM(N659:O659)</f>
        <v>0</v>
      </c>
      <c r="Q659" s="282"/>
      <c r="R659" s="282"/>
      <c r="S659" s="69">
        <f>SUM(Q659:R659)</f>
        <v>0</v>
      </c>
      <c r="T659" s="282"/>
      <c r="U659" s="282"/>
      <c r="V659" s="69">
        <f>SUM(T659:U659)</f>
        <v>0</v>
      </c>
      <c r="W659" s="350"/>
      <c r="X659" s="352">
        <f t="shared" si="270"/>
        <v>0</v>
      </c>
      <c r="Y659" s="355" t="s">
        <v>228</v>
      </c>
    </row>
    <row r="660" spans="1:25" outlineLevel="1" x14ac:dyDescent="0.35">
      <c r="B660" s="1">
        <f t="shared" si="263"/>
        <v>0</v>
      </c>
      <c r="C660" s="73"/>
      <c r="D660" s="286"/>
      <c r="E660" s="282"/>
      <c r="F660" s="282"/>
      <c r="G660" s="69">
        <f>SUM(E660:F660)</f>
        <v>0</v>
      </c>
      <c r="H660" s="282"/>
      <c r="I660" s="282"/>
      <c r="J660" s="69">
        <f>SUM(H660:I660)</f>
        <v>0</v>
      </c>
      <c r="K660" s="282"/>
      <c r="L660" s="282"/>
      <c r="M660" s="69">
        <f>SUM(K660:L660)</f>
        <v>0</v>
      </c>
      <c r="N660" s="282"/>
      <c r="O660" s="282"/>
      <c r="P660" s="69">
        <f>SUM(N660:O660)</f>
        <v>0</v>
      </c>
      <c r="Q660" s="282"/>
      <c r="R660" s="282"/>
      <c r="S660" s="69">
        <f>SUM(Q660:R660)</f>
        <v>0</v>
      </c>
      <c r="T660" s="282"/>
      <c r="U660" s="282"/>
      <c r="V660" s="69">
        <f>SUM(T660:U660)</f>
        <v>0</v>
      </c>
      <c r="W660" s="350"/>
      <c r="X660" s="352">
        <f t="shared" si="270"/>
        <v>0</v>
      </c>
      <c r="Y660" s="355" t="s">
        <v>228</v>
      </c>
    </row>
    <row r="661" spans="1:25" ht="15" outlineLevel="1" thickBot="1" x14ac:dyDescent="0.4">
      <c r="B661" s="1">
        <f t="shared" si="263"/>
        <v>0</v>
      </c>
      <c r="C661" s="74"/>
      <c r="D661" s="287"/>
      <c r="E661" s="283"/>
      <c r="F661" s="283"/>
      <c r="G661" s="71">
        <f>SUM(E661:F661)</f>
        <v>0</v>
      </c>
      <c r="H661" s="283"/>
      <c r="I661" s="283"/>
      <c r="J661" s="71">
        <f>SUM(H661:I661)</f>
        <v>0</v>
      </c>
      <c r="K661" s="283"/>
      <c r="L661" s="283"/>
      <c r="M661" s="71">
        <f>SUM(K661:L661)</f>
        <v>0</v>
      </c>
      <c r="N661" s="283"/>
      <c r="O661" s="283"/>
      <c r="P661" s="71">
        <f>SUM(N661:O661)</f>
        <v>0</v>
      </c>
      <c r="Q661" s="283"/>
      <c r="R661" s="283"/>
      <c r="S661" s="71">
        <f>SUM(Q661:R661)</f>
        <v>0</v>
      </c>
      <c r="T661" s="283"/>
      <c r="U661" s="283"/>
      <c r="V661" s="71">
        <f>SUM(T661:U661)</f>
        <v>0</v>
      </c>
      <c r="W661" s="351"/>
      <c r="X661" s="354">
        <f t="shared" si="270"/>
        <v>0</v>
      </c>
      <c r="Y661" s="356" t="s">
        <v>228</v>
      </c>
    </row>
    <row r="662" spans="1:25" ht="15" thickBot="1" x14ac:dyDescent="0.4">
      <c r="C662" s="285"/>
      <c r="D662" s="284"/>
      <c r="E662" s="3"/>
      <c r="F662" s="3"/>
      <c r="G662" s="3"/>
      <c r="H662" s="3"/>
      <c r="I662" s="3"/>
      <c r="J662" s="3"/>
      <c r="K662" s="3"/>
      <c r="L662" s="3"/>
      <c r="M662" s="3"/>
      <c r="N662" s="3"/>
      <c r="O662" s="3"/>
      <c r="P662" s="3"/>
      <c r="Q662" s="3"/>
      <c r="R662" s="3"/>
      <c r="S662" s="3"/>
      <c r="T662" s="3"/>
      <c r="U662" s="3"/>
      <c r="V662" s="3"/>
      <c r="W662" s="3"/>
      <c r="X662" s="3"/>
    </row>
    <row r="663" spans="1:25" ht="104.5" thickBot="1" x14ac:dyDescent="0.4">
      <c r="A663" s="46" t="s">
        <v>187</v>
      </c>
      <c r="B663" s="60">
        <f>IF('2 - Project Admin'!E44="",0,IF(SUM(B670:B699)&gt;0,1,0))</f>
        <v>0</v>
      </c>
      <c r="C663" s="762" t="str">
        <f>IF(OR('2 - Project Admin'!E44="", '2 - Project Admin'!E44="n/a"),"Project 18: Not Applicable", CONCATENATE("Project 18: ", '2 - Project Admin'!E44))</f>
        <v>Project 18: Not Applicable</v>
      </c>
      <c r="D663" s="763"/>
      <c r="E663" s="763"/>
      <c r="F663" s="763"/>
      <c r="G663" s="763"/>
      <c r="H663" s="763"/>
      <c r="I663" s="763"/>
      <c r="J663" s="763"/>
      <c r="K663" s="763"/>
      <c r="L663" s="763"/>
      <c r="M663" s="763"/>
      <c r="N663" s="763"/>
      <c r="O663" s="763"/>
      <c r="P663" s="763"/>
      <c r="Q663" s="763"/>
      <c r="R663" s="763"/>
      <c r="S663" s="763"/>
      <c r="T663" s="763"/>
      <c r="U663" s="763"/>
      <c r="V663" s="763"/>
      <c r="W663" s="763"/>
      <c r="X663" s="763"/>
      <c r="Y663" s="764"/>
    </row>
    <row r="664" spans="1:25" ht="15" thickBot="1" x14ac:dyDescent="0.4">
      <c r="C664" s="144"/>
      <c r="D664" s="145"/>
      <c r="E664" s="146"/>
      <c r="F664" s="146"/>
      <c r="G664" s="146"/>
      <c r="H664" s="146"/>
      <c r="I664" s="146"/>
      <c r="J664" s="146"/>
      <c r="K664" s="146"/>
    </row>
    <row r="665" spans="1:25" ht="15.75" customHeight="1" outlineLevel="1" x14ac:dyDescent="0.35">
      <c r="C665" s="775" t="s">
        <v>215</v>
      </c>
      <c r="D665" s="775" t="s">
        <v>216</v>
      </c>
      <c r="E665" s="765" t="s">
        <v>217</v>
      </c>
      <c r="F665" s="766"/>
      <c r="G665" s="767"/>
      <c r="H665" s="765" t="s">
        <v>218</v>
      </c>
      <c r="I665" s="766"/>
      <c r="J665" s="767"/>
      <c r="K665" s="765" t="s">
        <v>219</v>
      </c>
      <c r="L665" s="766"/>
      <c r="M665" s="767"/>
      <c r="N665" s="765" t="s">
        <v>220</v>
      </c>
      <c r="O665" s="766"/>
      <c r="P665" s="767"/>
      <c r="Q665" s="765" t="s">
        <v>221</v>
      </c>
      <c r="R665" s="766"/>
      <c r="S665" s="767"/>
      <c r="T665" s="765" t="s">
        <v>222</v>
      </c>
      <c r="U665" s="766"/>
      <c r="V665" s="767"/>
      <c r="W665" s="621" t="s">
        <v>223</v>
      </c>
      <c r="X665" s="771" t="s">
        <v>163</v>
      </c>
      <c r="Y665" s="778" t="s">
        <v>224</v>
      </c>
    </row>
    <row r="666" spans="1:25" ht="15.75" customHeight="1" outlineLevel="1" thickBot="1" x14ac:dyDescent="0.4">
      <c r="C666" s="776"/>
      <c r="D666" s="776"/>
      <c r="E666" s="768"/>
      <c r="F666" s="769"/>
      <c r="G666" s="770"/>
      <c r="H666" s="768"/>
      <c r="I666" s="769"/>
      <c r="J666" s="770"/>
      <c r="K666" s="768"/>
      <c r="L666" s="769"/>
      <c r="M666" s="770"/>
      <c r="N666" s="768"/>
      <c r="O666" s="769"/>
      <c r="P666" s="770"/>
      <c r="Q666" s="768"/>
      <c r="R666" s="769"/>
      <c r="S666" s="770"/>
      <c r="T666" s="768"/>
      <c r="U666" s="769"/>
      <c r="V666" s="770"/>
      <c r="W666" s="622"/>
      <c r="X666" s="772"/>
      <c r="Y666" s="779"/>
    </row>
    <row r="667" spans="1:25" ht="15" customHeight="1" outlineLevel="1" thickBot="1" x14ac:dyDescent="0.4">
      <c r="C667" s="776"/>
      <c r="D667" s="776"/>
      <c r="E667" s="195" t="s">
        <v>164</v>
      </c>
      <c r="F667" s="196" t="s">
        <v>165</v>
      </c>
      <c r="G667" s="621" t="s">
        <v>207</v>
      </c>
      <c r="H667" s="195" t="s">
        <v>164</v>
      </c>
      <c r="I667" s="196" t="s">
        <v>165</v>
      </c>
      <c r="J667" s="621" t="s">
        <v>207</v>
      </c>
      <c r="K667" s="195" t="s">
        <v>164</v>
      </c>
      <c r="L667" s="196" t="s">
        <v>165</v>
      </c>
      <c r="M667" s="621" t="s">
        <v>207</v>
      </c>
      <c r="N667" s="195" t="s">
        <v>164</v>
      </c>
      <c r="O667" s="196" t="s">
        <v>165</v>
      </c>
      <c r="P667" s="773" t="s">
        <v>207</v>
      </c>
      <c r="Q667" s="195" t="s">
        <v>164</v>
      </c>
      <c r="R667" s="196" t="s">
        <v>165</v>
      </c>
      <c r="S667" s="773" t="s">
        <v>207</v>
      </c>
      <c r="T667" s="195" t="s">
        <v>164</v>
      </c>
      <c r="U667" s="196" t="s">
        <v>165</v>
      </c>
      <c r="V667" s="773" t="s">
        <v>207</v>
      </c>
      <c r="W667" s="773" t="s">
        <v>207</v>
      </c>
      <c r="X667" s="772"/>
      <c r="Y667" s="779"/>
    </row>
    <row r="668" spans="1:25" ht="15" customHeight="1" outlineLevel="1" thickBot="1" x14ac:dyDescent="0.4">
      <c r="C668" s="777"/>
      <c r="D668" s="776"/>
      <c r="E668" s="197" t="s">
        <v>167</v>
      </c>
      <c r="F668" s="197" t="s">
        <v>167</v>
      </c>
      <c r="G668" s="623"/>
      <c r="H668" s="197" t="s">
        <v>167</v>
      </c>
      <c r="I668" s="207" t="str">
        <f>IF(INDEX('Reference Data'!$G$5:$G$18,MATCH('Reference Data'!$C$4,'Reference Data'!$F$5:$F$21,0),1)&gt;=I$18,"Actual","Forecast")</f>
        <v>Actual</v>
      </c>
      <c r="J668" s="623"/>
      <c r="K668" s="207" t="str">
        <f>IF(INDEX('Reference Data'!$G$5:$G$18,MATCH('Reference Data'!$C$4,'Reference Data'!$F$5:$F$21,0),1)&gt;=K$18,"Actual","Forecast")</f>
        <v>Actual</v>
      </c>
      <c r="L668" s="207" t="str">
        <f>IF(INDEX('Reference Data'!$G$5:$G$18,MATCH('Reference Data'!$C$4,'Reference Data'!$F$5:$F$21,0),1)&gt;=L$18,"Actual","Forecast")</f>
        <v>Actual</v>
      </c>
      <c r="M668" s="623"/>
      <c r="N668" s="207" t="str">
        <f>IF(INDEX('Reference Data'!$G$5:$G$18,MATCH('Reference Data'!$C$4,'Reference Data'!$F$5:$F$21,0),1)&gt;=N$18,"Actual","Forecast")</f>
        <v>Actual</v>
      </c>
      <c r="O668" s="207" t="str">
        <f>IF(INDEX('Reference Data'!$G$5:$G$18,MATCH('Reference Data'!$C$4,'Reference Data'!$F$5:$F$21,0),1)&gt;=O$18,"Actual","Forecast")</f>
        <v>Forecast</v>
      </c>
      <c r="P668" s="774"/>
      <c r="Q668" s="207" t="str">
        <f>IF(INDEX('Reference Data'!$G$5:$G$18,MATCH('Reference Data'!$C$4,'Reference Data'!$F$5:$F$21,0),1)&gt;=Q$18,"Actual","Forecast")</f>
        <v>Forecast</v>
      </c>
      <c r="R668" s="207" t="str">
        <f>IF(INDEX('Reference Data'!$G$5:$G$18,MATCH('Reference Data'!$C$4,'Reference Data'!$F$5:$F$21,0),1)&gt;=R$18,"Actual","Forecast")</f>
        <v>Forecast</v>
      </c>
      <c r="S668" s="774"/>
      <c r="T668" s="207" t="str">
        <f>IF(INDEX('Reference Data'!$G$5:$G$18,MATCH('Reference Data'!$C$4,'Reference Data'!$F$5:$F$21,0),1)&gt;=T$18,"Actual","Forecast")</f>
        <v>Forecast</v>
      </c>
      <c r="U668" s="207" t="str">
        <f>IF(INDEX('Reference Data'!$G$5:$G$18,MATCH('Reference Data'!$C$4,'Reference Data'!$F$5:$F$21,0),1)&gt;=U$18,"Actual","Forecast")</f>
        <v>Forecast</v>
      </c>
      <c r="V668" s="774"/>
      <c r="W668" s="774"/>
      <c r="X668" s="772"/>
      <c r="Y668" s="780"/>
    </row>
    <row r="669" spans="1:25" ht="15" customHeight="1" outlineLevel="1" thickBot="1" x14ac:dyDescent="0.4">
      <c r="C669" s="111" t="s">
        <v>225</v>
      </c>
      <c r="D669" s="273"/>
      <c r="E669" s="273"/>
      <c r="F669" s="273"/>
      <c r="G669" s="273"/>
      <c r="H669" s="273"/>
      <c r="I669" s="273"/>
      <c r="J669" s="273"/>
      <c r="K669" s="273"/>
      <c r="L669" s="273"/>
      <c r="M669" s="273"/>
      <c r="N669" s="273"/>
      <c r="O669" s="273"/>
      <c r="P669" s="273"/>
      <c r="Q669" s="273"/>
      <c r="R669" s="273"/>
      <c r="S669" s="273"/>
      <c r="T669" s="273"/>
      <c r="U669" s="273"/>
      <c r="V669" s="273"/>
      <c r="W669" s="273"/>
      <c r="X669" s="273"/>
      <c r="Y669" s="507"/>
    </row>
    <row r="670" spans="1:25" outlineLevel="1" x14ac:dyDescent="0.35">
      <c r="C670" s="151" t="s">
        <v>226</v>
      </c>
      <c r="D670" s="426" t="s">
        <v>227</v>
      </c>
      <c r="E670" s="357"/>
      <c r="F670" s="358"/>
      <c r="G670" s="359">
        <f>SUM(E670:F670)</f>
        <v>0</v>
      </c>
      <c r="H670" s="357"/>
      <c r="I670" s="358"/>
      <c r="J670" s="359">
        <f>SUM(H670:I670)</f>
        <v>0</v>
      </c>
      <c r="K670" s="357"/>
      <c r="L670" s="358"/>
      <c r="M670" s="359">
        <f>SUM(K670:L670)</f>
        <v>0</v>
      </c>
      <c r="N670" s="357"/>
      <c r="O670" s="358"/>
      <c r="P670" s="359">
        <f>SUM(N670:O670)</f>
        <v>0</v>
      </c>
      <c r="Q670" s="357"/>
      <c r="R670" s="358"/>
      <c r="S670" s="359">
        <f>SUM(Q670:R670)</f>
        <v>0</v>
      </c>
      <c r="T670" s="357"/>
      <c r="U670" s="358"/>
      <c r="V670" s="359">
        <f>SUM(T670:U670)</f>
        <v>0</v>
      </c>
      <c r="W670" s="341"/>
      <c r="X670" s="353">
        <f>SUM(P670+S670+M670+J670+G670+V670+W670)</f>
        <v>0</v>
      </c>
      <c r="Y670" s="360" t="s">
        <v>228</v>
      </c>
    </row>
    <row r="671" spans="1:25" ht="28" outlineLevel="1" x14ac:dyDescent="0.35">
      <c r="C671" s="151" t="s">
        <v>229</v>
      </c>
      <c r="D671" s="426" t="s">
        <v>230</v>
      </c>
      <c r="E671" s="67"/>
      <c r="F671" s="68"/>
      <c r="G671" s="69">
        <f>SUM(E671:F671)</f>
        <v>0</v>
      </c>
      <c r="H671" s="67"/>
      <c r="I671" s="68"/>
      <c r="J671" s="69">
        <f>SUM(H671:I671)</f>
        <v>0</v>
      </c>
      <c r="K671" s="67"/>
      <c r="L671" s="68"/>
      <c r="M671" s="69">
        <f>SUM(K671:L671)</f>
        <v>0</v>
      </c>
      <c r="N671" s="67"/>
      <c r="O671" s="68"/>
      <c r="P671" s="69">
        <f>SUM(N671:O671)</f>
        <v>0</v>
      </c>
      <c r="Q671" s="67"/>
      <c r="R671" s="68"/>
      <c r="S671" s="69">
        <f>SUM(Q671:R671)</f>
        <v>0</v>
      </c>
      <c r="T671" s="67"/>
      <c r="U671" s="68"/>
      <c r="V671" s="69">
        <f>SUM(T671:U671)</f>
        <v>0</v>
      </c>
      <c r="W671" s="335"/>
      <c r="X671" s="352">
        <f>SUM(P671+S671+M671+J671+G671+V671+W671)</f>
        <v>0</v>
      </c>
      <c r="Y671" s="355" t="s">
        <v>228</v>
      </c>
    </row>
    <row r="672" spans="1:25" ht="28.5" outlineLevel="1" thickBot="1" x14ac:dyDescent="0.4">
      <c r="C672" s="361" t="s">
        <v>231</v>
      </c>
      <c r="D672" s="427" t="s">
        <v>230</v>
      </c>
      <c r="E672" s="107"/>
      <c r="F672" s="108"/>
      <c r="G672" s="143">
        <f>SUM(E672:F672)</f>
        <v>0</v>
      </c>
      <c r="H672" s="107"/>
      <c r="I672" s="108"/>
      <c r="J672" s="143">
        <f>SUM(H672:I672)</f>
        <v>0</v>
      </c>
      <c r="K672" s="107"/>
      <c r="L672" s="108"/>
      <c r="M672" s="143">
        <f>SUM(K672:L672)</f>
        <v>0</v>
      </c>
      <c r="N672" s="107"/>
      <c r="O672" s="108"/>
      <c r="P672" s="143">
        <f>SUM(N672:O672)</f>
        <v>0</v>
      </c>
      <c r="Q672" s="107"/>
      <c r="R672" s="108"/>
      <c r="S672" s="143">
        <f>SUM(Q672:R672)</f>
        <v>0</v>
      </c>
      <c r="T672" s="107"/>
      <c r="U672" s="108"/>
      <c r="V672" s="143">
        <f>SUM(T672:U672)</f>
        <v>0</v>
      </c>
      <c r="W672" s="349"/>
      <c r="X672" s="362">
        <f>SUM(P672+S672+M672+J672+G672+V672+W672)</f>
        <v>0</v>
      </c>
      <c r="Y672" s="363" t="s">
        <v>228</v>
      </c>
    </row>
    <row r="673" spans="2:26" ht="15" customHeight="1" outlineLevel="1" thickBot="1" x14ac:dyDescent="0.4">
      <c r="C673" s="503" t="s">
        <v>232</v>
      </c>
      <c r="D673" s="501"/>
      <c r="E673" s="501"/>
      <c r="F673" s="501"/>
      <c r="G673" s="501"/>
      <c r="H673" s="501"/>
      <c r="I673" s="501"/>
      <c r="J673" s="501"/>
      <c r="K673" s="501"/>
      <c r="L673" s="501"/>
      <c r="M673" s="501"/>
      <c r="N673" s="501"/>
      <c r="O673" s="501"/>
      <c r="P673" s="501"/>
      <c r="Q673" s="501"/>
      <c r="R673" s="501"/>
      <c r="S673" s="501"/>
      <c r="T673" s="501"/>
      <c r="U673" s="501"/>
      <c r="V673" s="501"/>
      <c r="W673" s="501"/>
      <c r="X673" s="501"/>
      <c r="Y673" s="502"/>
    </row>
    <row r="674" spans="2:26" outlineLevel="1" x14ac:dyDescent="0.35">
      <c r="B674" s="1">
        <f t="shared" ref="B674:B688" si="271">IF(AND($D$14="You do not need to provide output data for this reporting period",X674=0),0,IF(C674="&lt; Select &gt;",IF((X674=0),0,1),COUNTBLANK(G674)+COUNTBLANK(J674)+COUNTBLANK(M674)+COUNTBLANK(P674)+COUNTBLANK(S674)+COUNTBLANK(V674)+COUNTBLANK(W674)))</f>
        <v>0</v>
      </c>
      <c r="C674" s="357" t="s">
        <v>18</v>
      </c>
      <c r="D674" s="423" t="str">
        <f>INDEX(MasterOutputs!$C$3:$C$63,MATCH(C674,MasterOutputs!$B$3:$B$63,0))</f>
        <v>N/A</v>
      </c>
      <c r="E674" s="365"/>
      <c r="F674" s="365"/>
      <c r="G674" s="359">
        <f>SUM(E674:F674)</f>
        <v>0</v>
      </c>
      <c r="H674" s="365"/>
      <c r="I674" s="365"/>
      <c r="J674" s="359">
        <f>SUM(H674:I674)</f>
        <v>0</v>
      </c>
      <c r="K674" s="365"/>
      <c r="L674" s="365"/>
      <c r="M674" s="359">
        <f>SUM(K674:L674)</f>
        <v>0</v>
      </c>
      <c r="N674" s="365"/>
      <c r="O674" s="365"/>
      <c r="P674" s="359">
        <f>SUM(N674:O674)</f>
        <v>0</v>
      </c>
      <c r="Q674" s="365"/>
      <c r="R674" s="365"/>
      <c r="S674" s="359">
        <f>SUM(Q674:R674)</f>
        <v>0</v>
      </c>
      <c r="T674" s="365"/>
      <c r="U674" s="365"/>
      <c r="V674" s="359">
        <f>SUM(T674:U674)</f>
        <v>0</v>
      </c>
      <c r="W674" s="366"/>
      <c r="X674" s="353">
        <f>SUM(P674+S674+M674+J674+G674+V674+W674)</f>
        <v>0</v>
      </c>
      <c r="Y674" s="342"/>
      <c r="Z674" s="201">
        <f>INDEX(MasterOutputs!$I$3:$I$63,MATCH('5 - Project Outputs'!C674,MasterOutputs!$B$3:$B$63,0))</f>
        <v>0</v>
      </c>
    </row>
    <row r="675" spans="2:26" outlineLevel="1" x14ac:dyDescent="0.35">
      <c r="B675" s="1">
        <f t="shared" si="271"/>
        <v>0</v>
      </c>
      <c r="C675" s="67" t="s">
        <v>18</v>
      </c>
      <c r="D675" s="424" t="str">
        <f>INDEX(MasterOutputs!$C$3:$C$63,MATCH(C675,MasterOutputs!$B$3:$B$63,0))</f>
        <v>N/A</v>
      </c>
      <c r="E675" s="282"/>
      <c r="F675" s="282"/>
      <c r="G675" s="69">
        <f>SUM(E675:F675)</f>
        <v>0</v>
      </c>
      <c r="H675" s="282"/>
      <c r="I675" s="282"/>
      <c r="J675" s="69">
        <f>SUM(H675:I675)</f>
        <v>0</v>
      </c>
      <c r="K675" s="282"/>
      <c r="L675" s="282"/>
      <c r="M675" s="69">
        <f>SUM(K675:L675)</f>
        <v>0</v>
      </c>
      <c r="N675" s="282"/>
      <c r="O675" s="282"/>
      <c r="P675" s="69">
        <f>SUM(N675:O675)</f>
        <v>0</v>
      </c>
      <c r="Q675" s="282"/>
      <c r="R675" s="282"/>
      <c r="S675" s="69">
        <f>SUM(Q675:R675)</f>
        <v>0</v>
      </c>
      <c r="T675" s="282"/>
      <c r="U675" s="282"/>
      <c r="V675" s="69">
        <f>SUM(T675:U675)</f>
        <v>0</v>
      </c>
      <c r="W675" s="350"/>
      <c r="X675" s="352">
        <f>SUM(P675+S675+M675+J675+G675+V675+W675)</f>
        <v>0</v>
      </c>
      <c r="Y675" s="337"/>
      <c r="Z675" s="201">
        <f>INDEX(MasterOutputs!$I$3:$I$63,MATCH('5 - Project Outputs'!C675,MasterOutputs!$B$3:$B$63,0))</f>
        <v>0</v>
      </c>
    </row>
    <row r="676" spans="2:26" outlineLevel="1" x14ac:dyDescent="0.35">
      <c r="B676" s="1">
        <f t="shared" si="271"/>
        <v>0</v>
      </c>
      <c r="C676" s="67" t="s">
        <v>18</v>
      </c>
      <c r="D676" s="424" t="str">
        <f>INDEX(MasterOutputs!$C$3:$C$63,MATCH(C676,MasterOutputs!$B$3:$B$63,0))</f>
        <v>N/A</v>
      </c>
      <c r="E676" s="282"/>
      <c r="F676" s="282"/>
      <c r="G676" s="69">
        <f t="shared" ref="G676:G688" si="272">SUM(E676:F676)</f>
        <v>0</v>
      </c>
      <c r="H676" s="282"/>
      <c r="I676" s="282"/>
      <c r="J676" s="69">
        <f t="shared" ref="J676:J688" si="273">SUM(H676:I676)</f>
        <v>0</v>
      </c>
      <c r="K676" s="282"/>
      <c r="L676" s="282"/>
      <c r="M676" s="69">
        <f t="shared" ref="M676:M688" si="274">SUM(K676:L676)</f>
        <v>0</v>
      </c>
      <c r="N676" s="282"/>
      <c r="O676" s="282"/>
      <c r="P676" s="69">
        <f t="shared" ref="P676:P688" si="275">SUM(N676:O676)</f>
        <v>0</v>
      </c>
      <c r="Q676" s="282"/>
      <c r="R676" s="282"/>
      <c r="S676" s="69">
        <f t="shared" ref="S676:S688" si="276">SUM(Q676:R676)</f>
        <v>0</v>
      </c>
      <c r="T676" s="282"/>
      <c r="U676" s="282"/>
      <c r="V676" s="69">
        <f t="shared" ref="V676:V688" si="277">SUM(T676:U676)</f>
        <v>0</v>
      </c>
      <c r="W676" s="350"/>
      <c r="X676" s="352">
        <f t="shared" ref="X676:X688" si="278">SUM(P676+S676+M676+J676+G676+V676+W676)</f>
        <v>0</v>
      </c>
      <c r="Y676" s="337"/>
      <c r="Z676" s="201">
        <f>INDEX(MasterOutputs!$I$3:$I$63,MATCH('5 - Project Outputs'!C676,MasterOutputs!$B$3:$B$63,0))</f>
        <v>0</v>
      </c>
    </row>
    <row r="677" spans="2:26" outlineLevel="1" x14ac:dyDescent="0.35">
      <c r="B677" s="1">
        <f t="shared" si="271"/>
        <v>0</v>
      </c>
      <c r="C677" s="67" t="s">
        <v>18</v>
      </c>
      <c r="D677" s="424" t="str">
        <f>INDEX(MasterOutputs!$C$3:$C$63,MATCH(C677,MasterOutputs!$B$3:$B$63,0))</f>
        <v>N/A</v>
      </c>
      <c r="E677" s="282"/>
      <c r="F677" s="282"/>
      <c r="G677" s="69">
        <f t="shared" si="272"/>
        <v>0</v>
      </c>
      <c r="H677" s="282"/>
      <c r="I677" s="282"/>
      <c r="J677" s="69">
        <f t="shared" si="273"/>
        <v>0</v>
      </c>
      <c r="K677" s="282"/>
      <c r="L677" s="282"/>
      <c r="M677" s="69">
        <f t="shared" si="274"/>
        <v>0</v>
      </c>
      <c r="N677" s="282"/>
      <c r="O677" s="282"/>
      <c r="P677" s="69">
        <f t="shared" si="275"/>
        <v>0</v>
      </c>
      <c r="Q677" s="282"/>
      <c r="R677" s="282"/>
      <c r="S677" s="69">
        <f t="shared" si="276"/>
        <v>0</v>
      </c>
      <c r="T677" s="282"/>
      <c r="U677" s="282"/>
      <c r="V677" s="69">
        <f t="shared" si="277"/>
        <v>0</v>
      </c>
      <c r="W677" s="350"/>
      <c r="X677" s="352">
        <f t="shared" si="278"/>
        <v>0</v>
      </c>
      <c r="Y677" s="337"/>
      <c r="Z677" s="201">
        <f>INDEX(MasterOutputs!$I$3:$I$63,MATCH('5 - Project Outputs'!C677,MasterOutputs!$B$3:$B$63,0))</f>
        <v>0</v>
      </c>
    </row>
    <row r="678" spans="2:26" outlineLevel="1" x14ac:dyDescent="0.35">
      <c r="B678" s="1">
        <f t="shared" si="271"/>
        <v>0</v>
      </c>
      <c r="C678" s="67" t="s">
        <v>18</v>
      </c>
      <c r="D678" s="424" t="str">
        <f>INDEX(MasterOutputs!$C$3:$C$63,MATCH(C678,MasterOutputs!$B$3:$B$63,0))</f>
        <v>N/A</v>
      </c>
      <c r="E678" s="282"/>
      <c r="F678" s="282"/>
      <c r="G678" s="69">
        <f t="shared" si="272"/>
        <v>0</v>
      </c>
      <c r="H678" s="282"/>
      <c r="I678" s="282"/>
      <c r="J678" s="69">
        <f t="shared" si="273"/>
        <v>0</v>
      </c>
      <c r="K678" s="282"/>
      <c r="L678" s="282"/>
      <c r="M678" s="69">
        <f t="shared" si="274"/>
        <v>0</v>
      </c>
      <c r="N678" s="282"/>
      <c r="O678" s="282"/>
      <c r="P678" s="69">
        <f t="shared" si="275"/>
        <v>0</v>
      </c>
      <c r="Q678" s="282"/>
      <c r="R678" s="282"/>
      <c r="S678" s="69">
        <f t="shared" si="276"/>
        <v>0</v>
      </c>
      <c r="T678" s="282"/>
      <c r="U678" s="282"/>
      <c r="V678" s="69">
        <f t="shared" si="277"/>
        <v>0</v>
      </c>
      <c r="W678" s="350"/>
      <c r="X678" s="352">
        <f t="shared" si="278"/>
        <v>0</v>
      </c>
      <c r="Y678" s="337"/>
      <c r="Z678" s="201">
        <f>INDEX(MasterOutputs!$I$3:$I$63,MATCH('5 - Project Outputs'!C678,MasterOutputs!$B$3:$B$63,0))</f>
        <v>0</v>
      </c>
    </row>
    <row r="679" spans="2:26" outlineLevel="1" x14ac:dyDescent="0.35">
      <c r="B679" s="1">
        <f t="shared" si="271"/>
        <v>0</v>
      </c>
      <c r="C679" s="67" t="s">
        <v>18</v>
      </c>
      <c r="D679" s="424" t="str">
        <f>INDEX(MasterOutputs!$C$3:$C$63,MATCH(C679,MasterOutputs!$B$3:$B$63,0))</f>
        <v>N/A</v>
      </c>
      <c r="E679" s="282"/>
      <c r="F679" s="282"/>
      <c r="G679" s="69">
        <f t="shared" si="272"/>
        <v>0</v>
      </c>
      <c r="H679" s="282"/>
      <c r="I679" s="282"/>
      <c r="J679" s="69">
        <f t="shared" si="273"/>
        <v>0</v>
      </c>
      <c r="K679" s="282"/>
      <c r="L679" s="282"/>
      <c r="M679" s="69">
        <f t="shared" si="274"/>
        <v>0</v>
      </c>
      <c r="N679" s="282"/>
      <c r="O679" s="282"/>
      <c r="P679" s="69">
        <f t="shared" si="275"/>
        <v>0</v>
      </c>
      <c r="Q679" s="282"/>
      <c r="R679" s="282"/>
      <c r="S679" s="69">
        <f t="shared" si="276"/>
        <v>0</v>
      </c>
      <c r="T679" s="282"/>
      <c r="U679" s="282"/>
      <c r="V679" s="69">
        <f t="shared" si="277"/>
        <v>0</v>
      </c>
      <c r="W679" s="350"/>
      <c r="X679" s="352">
        <f t="shared" si="278"/>
        <v>0</v>
      </c>
      <c r="Y679" s="337"/>
      <c r="Z679" s="201">
        <f>INDEX(MasterOutputs!$I$3:$I$63,MATCH('5 - Project Outputs'!C679,MasterOutputs!$B$3:$B$63,0))</f>
        <v>0</v>
      </c>
    </row>
    <row r="680" spans="2:26" outlineLevel="1" x14ac:dyDescent="0.35">
      <c r="B680" s="1">
        <f t="shared" si="271"/>
        <v>0</v>
      </c>
      <c r="C680" s="67" t="s">
        <v>18</v>
      </c>
      <c r="D680" s="424" t="str">
        <f>INDEX(MasterOutputs!$C$3:$C$63,MATCH(C680,MasterOutputs!$B$3:$B$63,0))</f>
        <v>N/A</v>
      </c>
      <c r="E680" s="282"/>
      <c r="F680" s="282"/>
      <c r="G680" s="69">
        <f t="shared" si="272"/>
        <v>0</v>
      </c>
      <c r="H680" s="282"/>
      <c r="I680" s="282"/>
      <c r="J680" s="69">
        <f t="shared" si="273"/>
        <v>0</v>
      </c>
      <c r="K680" s="282"/>
      <c r="L680" s="282"/>
      <c r="M680" s="69">
        <f t="shared" si="274"/>
        <v>0</v>
      </c>
      <c r="N680" s="282"/>
      <c r="O680" s="282"/>
      <c r="P680" s="69">
        <f t="shared" si="275"/>
        <v>0</v>
      </c>
      <c r="Q680" s="282"/>
      <c r="R680" s="282"/>
      <c r="S680" s="69">
        <f t="shared" si="276"/>
        <v>0</v>
      </c>
      <c r="T680" s="282"/>
      <c r="U680" s="282"/>
      <c r="V680" s="69">
        <f t="shared" si="277"/>
        <v>0</v>
      </c>
      <c r="W680" s="350"/>
      <c r="X680" s="352">
        <f t="shared" si="278"/>
        <v>0</v>
      </c>
      <c r="Y680" s="337"/>
      <c r="Z680" s="201">
        <f>INDEX(MasterOutputs!$I$3:$I$63,MATCH('5 - Project Outputs'!C680,MasterOutputs!$B$3:$B$63,0))</f>
        <v>0</v>
      </c>
    </row>
    <row r="681" spans="2:26" outlineLevel="1" x14ac:dyDescent="0.35">
      <c r="B681" s="1">
        <f t="shared" si="271"/>
        <v>0</v>
      </c>
      <c r="C681" s="67" t="s">
        <v>18</v>
      </c>
      <c r="D681" s="424" t="str">
        <f>INDEX(MasterOutputs!$C$3:$C$63,MATCH(C681,MasterOutputs!$B$3:$B$63,0))</f>
        <v>N/A</v>
      </c>
      <c r="E681" s="282"/>
      <c r="F681" s="282"/>
      <c r="G681" s="69">
        <f t="shared" si="272"/>
        <v>0</v>
      </c>
      <c r="H681" s="282"/>
      <c r="I681" s="282"/>
      <c r="J681" s="69">
        <f t="shared" si="273"/>
        <v>0</v>
      </c>
      <c r="K681" s="282"/>
      <c r="L681" s="282"/>
      <c r="M681" s="69">
        <f t="shared" si="274"/>
        <v>0</v>
      </c>
      <c r="N681" s="282"/>
      <c r="O681" s="282"/>
      <c r="P681" s="69">
        <f t="shared" si="275"/>
        <v>0</v>
      </c>
      <c r="Q681" s="282"/>
      <c r="R681" s="282"/>
      <c r="S681" s="69">
        <f t="shared" si="276"/>
        <v>0</v>
      </c>
      <c r="T681" s="282"/>
      <c r="U681" s="282"/>
      <c r="V681" s="69">
        <f t="shared" si="277"/>
        <v>0</v>
      </c>
      <c r="W681" s="350"/>
      <c r="X681" s="352">
        <f t="shared" si="278"/>
        <v>0</v>
      </c>
      <c r="Y681" s="337"/>
      <c r="Z681" s="201">
        <f>INDEX(MasterOutputs!$I$3:$I$63,MATCH('5 - Project Outputs'!C681,MasterOutputs!$B$3:$B$63,0))</f>
        <v>0</v>
      </c>
    </row>
    <row r="682" spans="2:26" outlineLevel="1" x14ac:dyDescent="0.35">
      <c r="B682" s="1">
        <f t="shared" si="271"/>
        <v>0</v>
      </c>
      <c r="C682" s="67" t="s">
        <v>18</v>
      </c>
      <c r="D682" s="424" t="str">
        <f>INDEX(MasterOutputs!$C$3:$C$63,MATCH(C682,MasterOutputs!$B$3:$B$63,0))</f>
        <v>N/A</v>
      </c>
      <c r="E682" s="282"/>
      <c r="F682" s="282"/>
      <c r="G682" s="69">
        <f t="shared" si="272"/>
        <v>0</v>
      </c>
      <c r="H682" s="282"/>
      <c r="I682" s="282"/>
      <c r="J682" s="69">
        <f t="shared" si="273"/>
        <v>0</v>
      </c>
      <c r="K682" s="282"/>
      <c r="L682" s="282"/>
      <c r="M682" s="69">
        <f t="shared" si="274"/>
        <v>0</v>
      </c>
      <c r="N682" s="282"/>
      <c r="O682" s="282"/>
      <c r="P682" s="69">
        <f t="shared" si="275"/>
        <v>0</v>
      </c>
      <c r="Q682" s="282"/>
      <c r="R682" s="282"/>
      <c r="S682" s="69">
        <f t="shared" si="276"/>
        <v>0</v>
      </c>
      <c r="T682" s="282"/>
      <c r="U682" s="282"/>
      <c r="V682" s="69">
        <f t="shared" si="277"/>
        <v>0</v>
      </c>
      <c r="W682" s="350"/>
      <c r="X682" s="352">
        <f t="shared" si="278"/>
        <v>0</v>
      </c>
      <c r="Y682" s="337"/>
      <c r="Z682" s="201">
        <f>INDEX(MasterOutputs!$I$3:$I$63,MATCH('5 - Project Outputs'!C682,MasterOutputs!$B$3:$B$63,0))</f>
        <v>0</v>
      </c>
    </row>
    <row r="683" spans="2:26" outlineLevel="1" x14ac:dyDescent="0.35">
      <c r="B683" s="1">
        <f t="shared" si="271"/>
        <v>0</v>
      </c>
      <c r="C683" s="67" t="s">
        <v>18</v>
      </c>
      <c r="D683" s="424" t="str">
        <f>INDEX(MasterOutputs!$C$3:$C$63,MATCH(C683,MasterOutputs!$B$3:$B$63,0))</f>
        <v>N/A</v>
      </c>
      <c r="E683" s="282"/>
      <c r="F683" s="282"/>
      <c r="G683" s="69">
        <f t="shared" si="272"/>
        <v>0</v>
      </c>
      <c r="H683" s="282"/>
      <c r="I683" s="282"/>
      <c r="J683" s="69">
        <f t="shared" si="273"/>
        <v>0</v>
      </c>
      <c r="K683" s="282"/>
      <c r="L683" s="282"/>
      <c r="M683" s="69">
        <f t="shared" si="274"/>
        <v>0</v>
      </c>
      <c r="N683" s="282"/>
      <c r="O683" s="282"/>
      <c r="P683" s="69">
        <f t="shared" si="275"/>
        <v>0</v>
      </c>
      <c r="Q683" s="282"/>
      <c r="R683" s="282"/>
      <c r="S683" s="69">
        <f t="shared" si="276"/>
        <v>0</v>
      </c>
      <c r="T683" s="282"/>
      <c r="U683" s="282"/>
      <c r="V683" s="69">
        <f t="shared" si="277"/>
        <v>0</v>
      </c>
      <c r="W683" s="350"/>
      <c r="X683" s="352">
        <f t="shared" si="278"/>
        <v>0</v>
      </c>
      <c r="Y683" s="337"/>
      <c r="Z683" s="201">
        <f>INDEX(MasterOutputs!$I$3:$I$63,MATCH('5 - Project Outputs'!C683,MasterOutputs!$B$3:$B$63,0))</f>
        <v>0</v>
      </c>
    </row>
    <row r="684" spans="2:26" outlineLevel="1" x14ac:dyDescent="0.35">
      <c r="B684" s="1">
        <f t="shared" si="271"/>
        <v>0</v>
      </c>
      <c r="C684" s="67" t="s">
        <v>18</v>
      </c>
      <c r="D684" s="424" t="str">
        <f>INDEX(MasterOutputs!$C$3:$C$63,MATCH(C684,MasterOutputs!$B$3:$B$63,0))</f>
        <v>N/A</v>
      </c>
      <c r="E684" s="282"/>
      <c r="F684" s="282"/>
      <c r="G684" s="69">
        <f t="shared" si="272"/>
        <v>0</v>
      </c>
      <c r="H684" s="282"/>
      <c r="I684" s="282"/>
      <c r="J684" s="69">
        <f t="shared" si="273"/>
        <v>0</v>
      </c>
      <c r="K684" s="282"/>
      <c r="L684" s="282"/>
      <c r="M684" s="69">
        <f t="shared" si="274"/>
        <v>0</v>
      </c>
      <c r="N684" s="282"/>
      <c r="O684" s="282"/>
      <c r="P684" s="69">
        <f t="shared" si="275"/>
        <v>0</v>
      </c>
      <c r="Q684" s="282"/>
      <c r="R684" s="282"/>
      <c r="S684" s="69">
        <f t="shared" si="276"/>
        <v>0</v>
      </c>
      <c r="T684" s="282"/>
      <c r="U684" s="282"/>
      <c r="V684" s="69">
        <f t="shared" si="277"/>
        <v>0</v>
      </c>
      <c r="W684" s="350"/>
      <c r="X684" s="352">
        <f t="shared" si="278"/>
        <v>0</v>
      </c>
      <c r="Y684" s="337"/>
      <c r="Z684" s="201">
        <f>INDEX(MasterOutputs!$I$3:$I$63,MATCH('5 - Project Outputs'!C684,MasterOutputs!$B$3:$B$63,0))</f>
        <v>0</v>
      </c>
    </row>
    <row r="685" spans="2:26" outlineLevel="1" x14ac:dyDescent="0.35">
      <c r="B685" s="1">
        <f t="shared" si="271"/>
        <v>0</v>
      </c>
      <c r="C685" s="67" t="s">
        <v>18</v>
      </c>
      <c r="D685" s="424" t="str">
        <f>INDEX(MasterOutputs!$C$3:$C$63,MATCH(C685,MasterOutputs!$B$3:$B$63,0))</f>
        <v>N/A</v>
      </c>
      <c r="E685" s="282"/>
      <c r="F685" s="282"/>
      <c r="G685" s="69">
        <f t="shared" si="272"/>
        <v>0</v>
      </c>
      <c r="H685" s="282"/>
      <c r="I685" s="282"/>
      <c r="J685" s="69">
        <f t="shared" si="273"/>
        <v>0</v>
      </c>
      <c r="K685" s="282"/>
      <c r="L685" s="282"/>
      <c r="M685" s="69">
        <f t="shared" si="274"/>
        <v>0</v>
      </c>
      <c r="N685" s="282"/>
      <c r="O685" s="282"/>
      <c r="P685" s="69">
        <f t="shared" si="275"/>
        <v>0</v>
      </c>
      <c r="Q685" s="282"/>
      <c r="R685" s="282"/>
      <c r="S685" s="69">
        <f t="shared" si="276"/>
        <v>0</v>
      </c>
      <c r="T685" s="282"/>
      <c r="U685" s="282"/>
      <c r="V685" s="69">
        <f t="shared" si="277"/>
        <v>0</v>
      </c>
      <c r="W685" s="350"/>
      <c r="X685" s="352">
        <f t="shared" si="278"/>
        <v>0</v>
      </c>
      <c r="Y685" s="337"/>
      <c r="Z685" s="201">
        <f>INDEX(MasterOutputs!$I$3:$I$63,MATCH('5 - Project Outputs'!C685,MasterOutputs!$B$3:$B$63,0))</f>
        <v>0</v>
      </c>
    </row>
    <row r="686" spans="2:26" outlineLevel="1" x14ac:dyDescent="0.35">
      <c r="B686" s="1">
        <f t="shared" si="271"/>
        <v>0</v>
      </c>
      <c r="C686" s="67" t="s">
        <v>18</v>
      </c>
      <c r="D686" s="424" t="str">
        <f>INDEX(MasterOutputs!$C$3:$C$63,MATCH(C686,MasterOutputs!$B$3:$B$63,0))</f>
        <v>N/A</v>
      </c>
      <c r="E686" s="282"/>
      <c r="F686" s="282"/>
      <c r="G686" s="69">
        <f t="shared" si="272"/>
        <v>0</v>
      </c>
      <c r="H686" s="282"/>
      <c r="I686" s="282"/>
      <c r="J686" s="69">
        <f t="shared" si="273"/>
        <v>0</v>
      </c>
      <c r="K686" s="282"/>
      <c r="L686" s="282"/>
      <c r="M686" s="69">
        <f t="shared" si="274"/>
        <v>0</v>
      </c>
      <c r="N686" s="282"/>
      <c r="O686" s="282"/>
      <c r="P686" s="69">
        <f t="shared" si="275"/>
        <v>0</v>
      </c>
      <c r="Q686" s="282"/>
      <c r="R686" s="282"/>
      <c r="S686" s="69">
        <f t="shared" si="276"/>
        <v>0</v>
      </c>
      <c r="T686" s="282"/>
      <c r="U686" s="282"/>
      <c r="V686" s="69">
        <f t="shared" si="277"/>
        <v>0</v>
      </c>
      <c r="W686" s="350"/>
      <c r="X686" s="352">
        <f t="shared" si="278"/>
        <v>0</v>
      </c>
      <c r="Y686" s="337"/>
      <c r="Z686" s="201">
        <f>INDEX(MasterOutputs!$I$3:$I$63,MATCH('5 - Project Outputs'!C686,MasterOutputs!$B$3:$B$63,0))</f>
        <v>0</v>
      </c>
    </row>
    <row r="687" spans="2:26" outlineLevel="1" x14ac:dyDescent="0.35">
      <c r="B687" s="1">
        <f t="shared" si="271"/>
        <v>0</v>
      </c>
      <c r="C687" s="67" t="s">
        <v>18</v>
      </c>
      <c r="D687" s="424" t="str">
        <f>INDEX(MasterOutputs!$C$3:$C$63,MATCH(C687,MasterOutputs!$B$3:$B$63,0))</f>
        <v>N/A</v>
      </c>
      <c r="E687" s="282"/>
      <c r="F687" s="282"/>
      <c r="G687" s="69">
        <f t="shared" si="272"/>
        <v>0</v>
      </c>
      <c r="H687" s="282"/>
      <c r="I687" s="282"/>
      <c r="J687" s="69">
        <f t="shared" si="273"/>
        <v>0</v>
      </c>
      <c r="K687" s="282"/>
      <c r="L687" s="282"/>
      <c r="M687" s="69">
        <f t="shared" si="274"/>
        <v>0</v>
      </c>
      <c r="N687" s="282"/>
      <c r="O687" s="282"/>
      <c r="P687" s="69">
        <f t="shared" si="275"/>
        <v>0</v>
      </c>
      <c r="Q687" s="282"/>
      <c r="R687" s="282"/>
      <c r="S687" s="69">
        <f t="shared" si="276"/>
        <v>0</v>
      </c>
      <c r="T687" s="282"/>
      <c r="U687" s="282"/>
      <c r="V687" s="69">
        <f t="shared" si="277"/>
        <v>0</v>
      </c>
      <c r="W687" s="350"/>
      <c r="X687" s="352">
        <f t="shared" si="278"/>
        <v>0</v>
      </c>
      <c r="Y687" s="337"/>
      <c r="Z687" s="201">
        <f>INDEX(MasterOutputs!$I$3:$I$63,MATCH('5 - Project Outputs'!C687,MasterOutputs!$B$3:$B$63,0))</f>
        <v>0</v>
      </c>
    </row>
    <row r="688" spans="2:26" ht="15.65" customHeight="1" outlineLevel="1" thickBot="1" x14ac:dyDescent="0.4">
      <c r="B688" s="1">
        <f t="shared" si="271"/>
        <v>0</v>
      </c>
      <c r="C688" s="107" t="s">
        <v>18</v>
      </c>
      <c r="D688" s="425" t="str">
        <f>INDEX(MasterOutputs!$C$3:$C$63,MATCH(C688,MasterOutputs!$B$3:$B$63,0))</f>
        <v>N/A</v>
      </c>
      <c r="E688" s="367"/>
      <c r="F688" s="367"/>
      <c r="G688" s="143">
        <f t="shared" si="272"/>
        <v>0</v>
      </c>
      <c r="H688" s="367"/>
      <c r="I688" s="367"/>
      <c r="J688" s="143">
        <f t="shared" si="273"/>
        <v>0</v>
      </c>
      <c r="K688" s="367"/>
      <c r="L688" s="367"/>
      <c r="M688" s="143">
        <f t="shared" si="274"/>
        <v>0</v>
      </c>
      <c r="N688" s="367"/>
      <c r="O688" s="367"/>
      <c r="P688" s="143">
        <f t="shared" si="275"/>
        <v>0</v>
      </c>
      <c r="Q688" s="367"/>
      <c r="R688" s="367"/>
      <c r="S688" s="143">
        <f t="shared" si="276"/>
        <v>0</v>
      </c>
      <c r="T688" s="367"/>
      <c r="U688" s="367"/>
      <c r="V688" s="143">
        <f t="shared" si="277"/>
        <v>0</v>
      </c>
      <c r="W688" s="368"/>
      <c r="X688" s="369">
        <f t="shared" si="278"/>
        <v>0</v>
      </c>
      <c r="Y688" s="370"/>
      <c r="Z688" s="201">
        <f>INDEX(MasterOutputs!$I$3:$I$63,MATCH('5 - Project Outputs'!C688,MasterOutputs!$B$3:$B$63,0))</f>
        <v>0</v>
      </c>
    </row>
    <row r="689" spans="1:25" ht="16.5" customHeight="1" outlineLevel="1" thickBot="1" x14ac:dyDescent="0.4">
      <c r="C689" s="504" t="s">
        <v>233</v>
      </c>
      <c r="D689" s="505"/>
      <c r="E689" s="505"/>
      <c r="F689" s="505"/>
      <c r="G689" s="505"/>
      <c r="H689" s="505"/>
      <c r="I689" s="505"/>
      <c r="J689" s="505"/>
      <c r="K689" s="505"/>
      <c r="L689" s="505"/>
      <c r="M689" s="505"/>
      <c r="N689" s="505"/>
      <c r="O689" s="505"/>
      <c r="P689" s="505"/>
      <c r="Q689" s="505"/>
      <c r="R689" s="505"/>
      <c r="S689" s="505"/>
      <c r="T689" s="505"/>
      <c r="U689" s="505"/>
      <c r="V689" s="505"/>
      <c r="W689" s="505"/>
      <c r="X689" s="505"/>
      <c r="Y689" s="506"/>
    </row>
    <row r="690" spans="1:25" outlineLevel="1" x14ac:dyDescent="0.35">
      <c r="B690" s="1">
        <f t="shared" ref="B690:B699" si="279">IF(AND($D$14="You do not need to provide output data for this reporting period",X690=0),0,IF(C690="",IF((X690=0),0,1),COUNTBLANK(E690:W690)))</f>
        <v>0</v>
      </c>
      <c r="C690" s="371"/>
      <c r="D690" s="364"/>
      <c r="E690" s="365"/>
      <c r="F690" s="365"/>
      <c r="G690" s="359">
        <f t="shared" ref="G690:G695" si="280">SUM(E690:F690)</f>
        <v>0</v>
      </c>
      <c r="H690" s="365"/>
      <c r="I690" s="365"/>
      <c r="J690" s="359">
        <f t="shared" ref="J690:J695" si="281">SUM(H690:I690)</f>
        <v>0</v>
      </c>
      <c r="K690" s="365"/>
      <c r="L690" s="365"/>
      <c r="M690" s="359">
        <f t="shared" ref="M690:M695" si="282">SUM(K690:L690)</f>
        <v>0</v>
      </c>
      <c r="N690" s="365"/>
      <c r="O690" s="365"/>
      <c r="P690" s="359">
        <f t="shared" ref="P690:P695" si="283">SUM(N690:O690)</f>
        <v>0</v>
      </c>
      <c r="Q690" s="365"/>
      <c r="R690" s="365"/>
      <c r="S690" s="359">
        <f t="shared" ref="S690:S695" si="284">SUM(Q690:R690)</f>
        <v>0</v>
      </c>
      <c r="T690" s="365"/>
      <c r="U690" s="365"/>
      <c r="V690" s="359">
        <f t="shared" ref="V690:V695" si="285">SUM(T690:U690)</f>
        <v>0</v>
      </c>
      <c r="W690" s="366"/>
      <c r="X690" s="353">
        <f>SUM(P690+S690+M690+J690+G690+V690+W690)</f>
        <v>0</v>
      </c>
      <c r="Y690" s="360" t="s">
        <v>228</v>
      </c>
    </row>
    <row r="691" spans="1:25" outlineLevel="1" x14ac:dyDescent="0.35">
      <c r="B691" s="1">
        <f t="shared" si="279"/>
        <v>0</v>
      </c>
      <c r="C691" s="73"/>
      <c r="D691" s="286"/>
      <c r="E691" s="282"/>
      <c r="F691" s="282"/>
      <c r="G691" s="69">
        <f t="shared" si="280"/>
        <v>0</v>
      </c>
      <c r="H691" s="282"/>
      <c r="I691" s="282"/>
      <c r="J691" s="69">
        <f t="shared" si="281"/>
        <v>0</v>
      </c>
      <c r="K691" s="282"/>
      <c r="L691" s="282"/>
      <c r="M691" s="69">
        <f t="shared" si="282"/>
        <v>0</v>
      </c>
      <c r="N691" s="282"/>
      <c r="O691" s="282"/>
      <c r="P691" s="69">
        <f t="shared" si="283"/>
        <v>0</v>
      </c>
      <c r="Q691" s="282"/>
      <c r="R691" s="282"/>
      <c r="S691" s="69">
        <f t="shared" si="284"/>
        <v>0</v>
      </c>
      <c r="T691" s="282"/>
      <c r="U691" s="282"/>
      <c r="V691" s="69">
        <f t="shared" si="285"/>
        <v>0</v>
      </c>
      <c r="W691" s="350"/>
      <c r="X691" s="352">
        <f>SUM(P691+S691+M691+J691+G691+V691+W691)</f>
        <v>0</v>
      </c>
      <c r="Y691" s="355" t="s">
        <v>228</v>
      </c>
    </row>
    <row r="692" spans="1:25" outlineLevel="1" x14ac:dyDescent="0.35">
      <c r="B692" s="1">
        <f t="shared" si="279"/>
        <v>0</v>
      </c>
      <c r="C692" s="73"/>
      <c r="D692" s="286"/>
      <c r="E692" s="282"/>
      <c r="F692" s="282"/>
      <c r="G692" s="69">
        <f t="shared" si="280"/>
        <v>0</v>
      </c>
      <c r="H692" s="282"/>
      <c r="I692" s="282"/>
      <c r="J692" s="69">
        <f t="shared" si="281"/>
        <v>0</v>
      </c>
      <c r="K692" s="282"/>
      <c r="L692" s="282"/>
      <c r="M692" s="69">
        <f t="shared" si="282"/>
        <v>0</v>
      </c>
      <c r="N692" s="282"/>
      <c r="O692" s="282"/>
      <c r="P692" s="69">
        <f t="shared" si="283"/>
        <v>0</v>
      </c>
      <c r="Q692" s="282"/>
      <c r="R692" s="282"/>
      <c r="S692" s="69">
        <f t="shared" si="284"/>
        <v>0</v>
      </c>
      <c r="T692" s="282"/>
      <c r="U692" s="282"/>
      <c r="V692" s="69">
        <f t="shared" si="285"/>
        <v>0</v>
      </c>
      <c r="W692" s="350"/>
      <c r="X692" s="352">
        <f t="shared" ref="X692:X699" si="286">SUM(P692+S692+M692+J692+G692+V692+W692)</f>
        <v>0</v>
      </c>
      <c r="Y692" s="355" t="s">
        <v>228</v>
      </c>
    </row>
    <row r="693" spans="1:25" outlineLevel="1" x14ac:dyDescent="0.35">
      <c r="B693" s="1">
        <f t="shared" si="279"/>
        <v>0</v>
      </c>
      <c r="C693" s="73"/>
      <c r="D693" s="286"/>
      <c r="E693" s="282"/>
      <c r="F693" s="282"/>
      <c r="G693" s="69">
        <f t="shared" si="280"/>
        <v>0</v>
      </c>
      <c r="H693" s="282"/>
      <c r="I693" s="282"/>
      <c r="J693" s="69">
        <f t="shared" si="281"/>
        <v>0</v>
      </c>
      <c r="K693" s="282"/>
      <c r="L693" s="282"/>
      <c r="M693" s="69">
        <f t="shared" si="282"/>
        <v>0</v>
      </c>
      <c r="N693" s="282"/>
      <c r="O693" s="282"/>
      <c r="P693" s="69">
        <f t="shared" si="283"/>
        <v>0</v>
      </c>
      <c r="Q693" s="282"/>
      <c r="R693" s="282"/>
      <c r="S693" s="69">
        <f t="shared" si="284"/>
        <v>0</v>
      </c>
      <c r="T693" s="282"/>
      <c r="U693" s="282"/>
      <c r="V693" s="69">
        <f t="shared" si="285"/>
        <v>0</v>
      </c>
      <c r="W693" s="350"/>
      <c r="X693" s="352">
        <f t="shared" si="286"/>
        <v>0</v>
      </c>
      <c r="Y693" s="355" t="s">
        <v>228</v>
      </c>
    </row>
    <row r="694" spans="1:25" outlineLevel="1" x14ac:dyDescent="0.35">
      <c r="B694" s="1">
        <f t="shared" si="279"/>
        <v>0</v>
      </c>
      <c r="C694" s="73"/>
      <c r="D694" s="286"/>
      <c r="E694" s="282"/>
      <c r="F694" s="282"/>
      <c r="G694" s="69">
        <f t="shared" si="280"/>
        <v>0</v>
      </c>
      <c r="H694" s="282"/>
      <c r="I694" s="282"/>
      <c r="J694" s="69">
        <f t="shared" si="281"/>
        <v>0</v>
      </c>
      <c r="K694" s="282"/>
      <c r="L694" s="282"/>
      <c r="M694" s="69">
        <f t="shared" si="282"/>
        <v>0</v>
      </c>
      <c r="N694" s="282"/>
      <c r="O694" s="282"/>
      <c r="P694" s="69">
        <f t="shared" si="283"/>
        <v>0</v>
      </c>
      <c r="Q694" s="282"/>
      <c r="R694" s="282"/>
      <c r="S694" s="69">
        <f t="shared" si="284"/>
        <v>0</v>
      </c>
      <c r="T694" s="282"/>
      <c r="U694" s="282"/>
      <c r="V694" s="69">
        <f t="shared" si="285"/>
        <v>0</v>
      </c>
      <c r="W694" s="350"/>
      <c r="X694" s="352">
        <f t="shared" si="286"/>
        <v>0</v>
      </c>
      <c r="Y694" s="355" t="s">
        <v>228</v>
      </c>
    </row>
    <row r="695" spans="1:25" outlineLevel="1" x14ac:dyDescent="0.35">
      <c r="B695" s="1">
        <f t="shared" si="279"/>
        <v>0</v>
      </c>
      <c r="C695" s="73"/>
      <c r="D695" s="286"/>
      <c r="E695" s="282"/>
      <c r="F695" s="282"/>
      <c r="G695" s="69">
        <f t="shared" si="280"/>
        <v>0</v>
      </c>
      <c r="H695" s="282"/>
      <c r="I695" s="282"/>
      <c r="J695" s="69">
        <f t="shared" si="281"/>
        <v>0</v>
      </c>
      <c r="K695" s="282"/>
      <c r="L695" s="282"/>
      <c r="M695" s="69">
        <f t="shared" si="282"/>
        <v>0</v>
      </c>
      <c r="N695" s="282"/>
      <c r="O695" s="282"/>
      <c r="P695" s="69">
        <f t="shared" si="283"/>
        <v>0</v>
      </c>
      <c r="Q695" s="282"/>
      <c r="R695" s="282"/>
      <c r="S695" s="69">
        <f t="shared" si="284"/>
        <v>0</v>
      </c>
      <c r="T695" s="282"/>
      <c r="U695" s="282"/>
      <c r="V695" s="69">
        <f t="shared" si="285"/>
        <v>0</v>
      </c>
      <c r="W695" s="350"/>
      <c r="X695" s="352">
        <f t="shared" si="286"/>
        <v>0</v>
      </c>
      <c r="Y695" s="355" t="s">
        <v>228</v>
      </c>
    </row>
    <row r="696" spans="1:25" outlineLevel="1" x14ac:dyDescent="0.35">
      <c r="B696" s="1">
        <f t="shared" si="279"/>
        <v>0</v>
      </c>
      <c r="C696" s="73"/>
      <c r="D696" s="286"/>
      <c r="E696" s="282"/>
      <c r="F696" s="282"/>
      <c r="G696" s="69">
        <f>SUM(E696:F696)</f>
        <v>0</v>
      </c>
      <c r="H696" s="282"/>
      <c r="I696" s="282"/>
      <c r="J696" s="69">
        <f>SUM(H696:I696)</f>
        <v>0</v>
      </c>
      <c r="K696" s="282"/>
      <c r="L696" s="282"/>
      <c r="M696" s="69">
        <f>SUM(K696:L696)</f>
        <v>0</v>
      </c>
      <c r="N696" s="282"/>
      <c r="O696" s="282"/>
      <c r="P696" s="69">
        <f>SUM(N696:O696)</f>
        <v>0</v>
      </c>
      <c r="Q696" s="282"/>
      <c r="R696" s="282"/>
      <c r="S696" s="69">
        <f>SUM(Q696:R696)</f>
        <v>0</v>
      </c>
      <c r="T696" s="282"/>
      <c r="U696" s="282"/>
      <c r="V696" s="69">
        <f>SUM(T696:U696)</f>
        <v>0</v>
      </c>
      <c r="W696" s="350"/>
      <c r="X696" s="352">
        <f t="shared" si="286"/>
        <v>0</v>
      </c>
      <c r="Y696" s="355" t="s">
        <v>228</v>
      </c>
    </row>
    <row r="697" spans="1:25" outlineLevel="1" x14ac:dyDescent="0.35">
      <c r="B697" s="1">
        <f t="shared" si="279"/>
        <v>0</v>
      </c>
      <c r="C697" s="73"/>
      <c r="D697" s="286"/>
      <c r="E697" s="282"/>
      <c r="F697" s="282"/>
      <c r="G697" s="69">
        <f>SUM(E697:F697)</f>
        <v>0</v>
      </c>
      <c r="H697" s="282"/>
      <c r="I697" s="282"/>
      <c r="J697" s="69">
        <f>SUM(H697:I697)</f>
        <v>0</v>
      </c>
      <c r="K697" s="282"/>
      <c r="L697" s="282"/>
      <c r="M697" s="69">
        <f>SUM(K697:L697)</f>
        <v>0</v>
      </c>
      <c r="N697" s="282"/>
      <c r="O697" s="282"/>
      <c r="P697" s="69">
        <f>SUM(N697:O697)</f>
        <v>0</v>
      </c>
      <c r="Q697" s="282"/>
      <c r="R697" s="282"/>
      <c r="S697" s="69">
        <f>SUM(Q697:R697)</f>
        <v>0</v>
      </c>
      <c r="T697" s="282"/>
      <c r="U697" s="282"/>
      <c r="V697" s="69">
        <f>SUM(T697:U697)</f>
        <v>0</v>
      </c>
      <c r="W697" s="350"/>
      <c r="X697" s="352">
        <f t="shared" si="286"/>
        <v>0</v>
      </c>
      <c r="Y697" s="355" t="s">
        <v>228</v>
      </c>
    </row>
    <row r="698" spans="1:25" outlineLevel="1" x14ac:dyDescent="0.35">
      <c r="B698" s="1">
        <f t="shared" si="279"/>
        <v>0</v>
      </c>
      <c r="C698" s="73"/>
      <c r="D698" s="286"/>
      <c r="E698" s="282"/>
      <c r="F698" s="282"/>
      <c r="G698" s="69">
        <f>SUM(E698:F698)</f>
        <v>0</v>
      </c>
      <c r="H698" s="282"/>
      <c r="I698" s="282"/>
      <c r="J698" s="69">
        <f>SUM(H698:I698)</f>
        <v>0</v>
      </c>
      <c r="K698" s="282"/>
      <c r="L698" s="282"/>
      <c r="M698" s="69">
        <f>SUM(K698:L698)</f>
        <v>0</v>
      </c>
      <c r="N698" s="282"/>
      <c r="O698" s="282"/>
      <c r="P698" s="69">
        <f>SUM(N698:O698)</f>
        <v>0</v>
      </c>
      <c r="Q698" s="282"/>
      <c r="R698" s="282"/>
      <c r="S698" s="69">
        <f>SUM(Q698:R698)</f>
        <v>0</v>
      </c>
      <c r="T698" s="282"/>
      <c r="U698" s="282"/>
      <c r="V698" s="69">
        <f>SUM(T698:U698)</f>
        <v>0</v>
      </c>
      <c r="W698" s="350"/>
      <c r="X698" s="352">
        <f t="shared" si="286"/>
        <v>0</v>
      </c>
      <c r="Y698" s="355" t="s">
        <v>228</v>
      </c>
    </row>
    <row r="699" spans="1:25" ht="15" outlineLevel="1" thickBot="1" x14ac:dyDescent="0.4">
      <c r="B699" s="1">
        <f t="shared" si="279"/>
        <v>0</v>
      </c>
      <c r="C699" s="74"/>
      <c r="D699" s="287"/>
      <c r="E699" s="283"/>
      <c r="F699" s="283"/>
      <c r="G699" s="71">
        <f>SUM(E699:F699)</f>
        <v>0</v>
      </c>
      <c r="H699" s="283"/>
      <c r="I699" s="283"/>
      <c r="J699" s="71">
        <f>SUM(H699:I699)</f>
        <v>0</v>
      </c>
      <c r="K699" s="283"/>
      <c r="L699" s="283"/>
      <c r="M699" s="71">
        <f>SUM(K699:L699)</f>
        <v>0</v>
      </c>
      <c r="N699" s="283"/>
      <c r="O699" s="283"/>
      <c r="P699" s="71">
        <f>SUM(N699:O699)</f>
        <v>0</v>
      </c>
      <c r="Q699" s="283"/>
      <c r="R699" s="283"/>
      <c r="S699" s="71">
        <f>SUM(Q699:R699)</f>
        <v>0</v>
      </c>
      <c r="T699" s="283"/>
      <c r="U699" s="283"/>
      <c r="V699" s="71">
        <f>SUM(T699:U699)</f>
        <v>0</v>
      </c>
      <c r="W699" s="351"/>
      <c r="X699" s="354">
        <f t="shared" si="286"/>
        <v>0</v>
      </c>
      <c r="Y699" s="356" t="s">
        <v>228</v>
      </c>
    </row>
    <row r="700" spans="1:25" ht="15" thickBot="1" x14ac:dyDescent="0.4">
      <c r="C700" s="285"/>
      <c r="D700" s="284"/>
      <c r="E700" s="3"/>
      <c r="F700" s="3"/>
      <c r="G700" s="3"/>
      <c r="H700" s="3"/>
      <c r="I700" s="3"/>
      <c r="J700" s="3"/>
      <c r="K700" s="3"/>
      <c r="L700" s="3"/>
      <c r="M700" s="3"/>
      <c r="N700" s="3"/>
      <c r="O700" s="3"/>
      <c r="P700" s="3"/>
      <c r="Q700" s="3"/>
      <c r="R700" s="3"/>
      <c r="S700" s="3"/>
      <c r="T700" s="3"/>
      <c r="U700" s="3"/>
      <c r="V700" s="3"/>
      <c r="W700" s="3"/>
      <c r="X700" s="3"/>
    </row>
    <row r="701" spans="1:25" ht="104.5" thickBot="1" x14ac:dyDescent="0.4">
      <c r="A701" s="46" t="s">
        <v>187</v>
      </c>
      <c r="B701" s="60">
        <f>IF('2 - Project Admin'!E45="",0,IF(SUM(B708:B737)&gt;0,1,0))</f>
        <v>0</v>
      </c>
      <c r="C701" s="762" t="str">
        <f>IF(OR('2 - Project Admin'!E45="", '2 - Project Admin'!E45="n/a"),"Project 19: Not Applicable", CONCATENATE("Project 19: ", '2 - Project Admin'!E45))</f>
        <v>Project 19: Not Applicable</v>
      </c>
      <c r="D701" s="763"/>
      <c r="E701" s="763"/>
      <c r="F701" s="763"/>
      <c r="G701" s="763"/>
      <c r="H701" s="763"/>
      <c r="I701" s="763"/>
      <c r="J701" s="763"/>
      <c r="K701" s="763"/>
      <c r="L701" s="763"/>
      <c r="M701" s="763"/>
      <c r="N701" s="763"/>
      <c r="O701" s="763"/>
      <c r="P701" s="763"/>
      <c r="Q701" s="763"/>
      <c r="R701" s="763"/>
      <c r="S701" s="763"/>
      <c r="T701" s="763"/>
      <c r="U701" s="763"/>
      <c r="V701" s="763"/>
      <c r="W701" s="763"/>
      <c r="X701" s="763"/>
      <c r="Y701" s="764"/>
    </row>
    <row r="702" spans="1:25" ht="15" thickBot="1" x14ac:dyDescent="0.4">
      <c r="C702" s="144"/>
      <c r="D702" s="145"/>
      <c r="E702" s="146"/>
      <c r="F702" s="146"/>
      <c r="G702" s="146"/>
      <c r="H702" s="146"/>
      <c r="I702" s="146"/>
      <c r="J702" s="146"/>
      <c r="K702" s="146"/>
    </row>
    <row r="703" spans="1:25" ht="15.75" customHeight="1" outlineLevel="1" x14ac:dyDescent="0.35">
      <c r="C703" s="775" t="s">
        <v>215</v>
      </c>
      <c r="D703" s="775" t="s">
        <v>216</v>
      </c>
      <c r="E703" s="765" t="s">
        <v>217</v>
      </c>
      <c r="F703" s="766"/>
      <c r="G703" s="767"/>
      <c r="H703" s="765" t="s">
        <v>218</v>
      </c>
      <c r="I703" s="766"/>
      <c r="J703" s="767"/>
      <c r="K703" s="765" t="s">
        <v>219</v>
      </c>
      <c r="L703" s="766"/>
      <c r="M703" s="767"/>
      <c r="N703" s="765" t="s">
        <v>220</v>
      </c>
      <c r="O703" s="766"/>
      <c r="P703" s="767"/>
      <c r="Q703" s="765" t="s">
        <v>221</v>
      </c>
      <c r="R703" s="766"/>
      <c r="S703" s="767"/>
      <c r="T703" s="765" t="s">
        <v>222</v>
      </c>
      <c r="U703" s="766"/>
      <c r="V703" s="767"/>
      <c r="W703" s="621" t="s">
        <v>223</v>
      </c>
      <c r="X703" s="771" t="s">
        <v>163</v>
      </c>
      <c r="Y703" s="778" t="s">
        <v>224</v>
      </c>
    </row>
    <row r="704" spans="1:25" ht="15.75" customHeight="1" outlineLevel="1" thickBot="1" x14ac:dyDescent="0.4">
      <c r="C704" s="776"/>
      <c r="D704" s="776"/>
      <c r="E704" s="768"/>
      <c r="F704" s="769"/>
      <c r="G704" s="770"/>
      <c r="H704" s="768"/>
      <c r="I704" s="769"/>
      <c r="J704" s="770"/>
      <c r="K704" s="768"/>
      <c r="L704" s="769"/>
      <c r="M704" s="770"/>
      <c r="N704" s="768"/>
      <c r="O704" s="769"/>
      <c r="P704" s="770"/>
      <c r="Q704" s="768"/>
      <c r="R704" s="769"/>
      <c r="S704" s="770"/>
      <c r="T704" s="768"/>
      <c r="U704" s="769"/>
      <c r="V704" s="770"/>
      <c r="W704" s="622"/>
      <c r="X704" s="772"/>
      <c r="Y704" s="779"/>
    </row>
    <row r="705" spans="2:26" ht="15" customHeight="1" outlineLevel="1" thickBot="1" x14ac:dyDescent="0.4">
      <c r="C705" s="776"/>
      <c r="D705" s="776"/>
      <c r="E705" s="195" t="s">
        <v>164</v>
      </c>
      <c r="F705" s="196" t="s">
        <v>165</v>
      </c>
      <c r="G705" s="621" t="s">
        <v>207</v>
      </c>
      <c r="H705" s="195" t="s">
        <v>164</v>
      </c>
      <c r="I705" s="196" t="s">
        <v>165</v>
      </c>
      <c r="J705" s="621" t="s">
        <v>207</v>
      </c>
      <c r="K705" s="195" t="s">
        <v>164</v>
      </c>
      <c r="L705" s="196" t="s">
        <v>165</v>
      </c>
      <c r="M705" s="621" t="s">
        <v>207</v>
      </c>
      <c r="N705" s="195" t="s">
        <v>164</v>
      </c>
      <c r="O705" s="196" t="s">
        <v>165</v>
      </c>
      <c r="P705" s="773" t="s">
        <v>207</v>
      </c>
      <c r="Q705" s="195" t="s">
        <v>164</v>
      </c>
      <c r="R705" s="196" t="s">
        <v>165</v>
      </c>
      <c r="S705" s="773" t="s">
        <v>207</v>
      </c>
      <c r="T705" s="195" t="s">
        <v>164</v>
      </c>
      <c r="U705" s="196" t="s">
        <v>165</v>
      </c>
      <c r="V705" s="773" t="s">
        <v>207</v>
      </c>
      <c r="W705" s="773" t="s">
        <v>207</v>
      </c>
      <c r="X705" s="772"/>
      <c r="Y705" s="779"/>
    </row>
    <row r="706" spans="2:26" ht="15" customHeight="1" outlineLevel="1" thickBot="1" x14ac:dyDescent="0.4">
      <c r="C706" s="777"/>
      <c r="D706" s="776"/>
      <c r="E706" s="197" t="s">
        <v>167</v>
      </c>
      <c r="F706" s="197" t="s">
        <v>167</v>
      </c>
      <c r="G706" s="623"/>
      <c r="H706" s="197" t="s">
        <v>167</v>
      </c>
      <c r="I706" s="207" t="str">
        <f>IF(INDEX('Reference Data'!$G$5:$G$18,MATCH('Reference Data'!$C$4,'Reference Data'!$F$5:$F$21,0),1)&gt;=I$18,"Actual","Forecast")</f>
        <v>Actual</v>
      </c>
      <c r="J706" s="623"/>
      <c r="K706" s="207" t="str">
        <f>IF(INDEX('Reference Data'!$G$5:$G$18,MATCH('Reference Data'!$C$4,'Reference Data'!$F$5:$F$21,0),1)&gt;=K$18,"Actual","Forecast")</f>
        <v>Actual</v>
      </c>
      <c r="L706" s="207" t="str">
        <f>IF(INDEX('Reference Data'!$G$5:$G$18,MATCH('Reference Data'!$C$4,'Reference Data'!$F$5:$F$21,0),1)&gt;=L$18,"Actual","Forecast")</f>
        <v>Actual</v>
      </c>
      <c r="M706" s="623"/>
      <c r="N706" s="207" t="str">
        <f>IF(INDEX('Reference Data'!$G$5:$G$18,MATCH('Reference Data'!$C$4,'Reference Data'!$F$5:$F$21,0),1)&gt;=N$18,"Actual","Forecast")</f>
        <v>Actual</v>
      </c>
      <c r="O706" s="207" t="str">
        <f>IF(INDEX('Reference Data'!$G$5:$G$18,MATCH('Reference Data'!$C$4,'Reference Data'!$F$5:$F$21,0),1)&gt;=O$18,"Actual","Forecast")</f>
        <v>Forecast</v>
      </c>
      <c r="P706" s="774"/>
      <c r="Q706" s="207" t="str">
        <f>IF(INDEX('Reference Data'!$G$5:$G$18,MATCH('Reference Data'!$C$4,'Reference Data'!$F$5:$F$21,0),1)&gt;=Q$18,"Actual","Forecast")</f>
        <v>Forecast</v>
      </c>
      <c r="R706" s="207" t="str">
        <f>IF(INDEX('Reference Data'!$G$5:$G$18,MATCH('Reference Data'!$C$4,'Reference Data'!$F$5:$F$21,0),1)&gt;=R$18,"Actual","Forecast")</f>
        <v>Forecast</v>
      </c>
      <c r="S706" s="774"/>
      <c r="T706" s="207" t="str">
        <f>IF(INDEX('Reference Data'!$G$5:$G$18,MATCH('Reference Data'!$C$4,'Reference Data'!$F$5:$F$21,0),1)&gt;=T$18,"Actual","Forecast")</f>
        <v>Forecast</v>
      </c>
      <c r="U706" s="207" t="str">
        <f>IF(INDEX('Reference Data'!$G$5:$G$18,MATCH('Reference Data'!$C$4,'Reference Data'!$F$5:$F$21,0),1)&gt;=U$18,"Actual","Forecast")</f>
        <v>Forecast</v>
      </c>
      <c r="V706" s="774"/>
      <c r="W706" s="774"/>
      <c r="X706" s="772"/>
      <c r="Y706" s="780"/>
    </row>
    <row r="707" spans="2:26" ht="15" customHeight="1" outlineLevel="1" thickBot="1" x14ac:dyDescent="0.4">
      <c r="C707" s="111" t="s">
        <v>225</v>
      </c>
      <c r="D707" s="273"/>
      <c r="E707" s="273"/>
      <c r="F707" s="273"/>
      <c r="G707" s="273"/>
      <c r="H707" s="273"/>
      <c r="I707" s="273"/>
      <c r="J707" s="273"/>
      <c r="K707" s="273"/>
      <c r="L707" s="273"/>
      <c r="M707" s="273"/>
      <c r="N707" s="273"/>
      <c r="O707" s="273"/>
      <c r="P707" s="273"/>
      <c r="Q707" s="273"/>
      <c r="R707" s="273"/>
      <c r="S707" s="273"/>
      <c r="T707" s="273"/>
      <c r="U707" s="273"/>
      <c r="V707" s="273"/>
      <c r="W707" s="273"/>
      <c r="X707" s="273"/>
      <c r="Y707" s="507"/>
    </row>
    <row r="708" spans="2:26" outlineLevel="1" x14ac:dyDescent="0.35">
      <c r="C708" s="151" t="s">
        <v>226</v>
      </c>
      <c r="D708" s="426" t="s">
        <v>227</v>
      </c>
      <c r="E708" s="357"/>
      <c r="F708" s="358"/>
      <c r="G708" s="359">
        <f>SUM(E708:F708)</f>
        <v>0</v>
      </c>
      <c r="H708" s="357"/>
      <c r="I708" s="358"/>
      <c r="J708" s="359">
        <f>SUM(H708:I708)</f>
        <v>0</v>
      </c>
      <c r="K708" s="357"/>
      <c r="L708" s="358"/>
      <c r="M708" s="359">
        <f>SUM(K708:L708)</f>
        <v>0</v>
      </c>
      <c r="N708" s="357"/>
      <c r="O708" s="358"/>
      <c r="P708" s="359">
        <f>SUM(N708:O708)</f>
        <v>0</v>
      </c>
      <c r="Q708" s="357"/>
      <c r="R708" s="358"/>
      <c r="S708" s="359">
        <f>SUM(Q708:R708)</f>
        <v>0</v>
      </c>
      <c r="T708" s="357"/>
      <c r="U708" s="358"/>
      <c r="V708" s="359">
        <f>SUM(T708:U708)</f>
        <v>0</v>
      </c>
      <c r="W708" s="341"/>
      <c r="X708" s="353">
        <f>SUM(P708+S708+M708+J708+G708+V708+W708)</f>
        <v>0</v>
      </c>
      <c r="Y708" s="360" t="s">
        <v>228</v>
      </c>
    </row>
    <row r="709" spans="2:26" ht="28" outlineLevel="1" x14ac:dyDescent="0.35">
      <c r="C709" s="151" t="s">
        <v>229</v>
      </c>
      <c r="D709" s="426" t="s">
        <v>230</v>
      </c>
      <c r="E709" s="67"/>
      <c r="F709" s="68"/>
      <c r="G709" s="69">
        <f>SUM(E709:F709)</f>
        <v>0</v>
      </c>
      <c r="H709" s="67"/>
      <c r="I709" s="68"/>
      <c r="J709" s="69">
        <f>SUM(H709:I709)</f>
        <v>0</v>
      </c>
      <c r="K709" s="67"/>
      <c r="L709" s="68"/>
      <c r="M709" s="69">
        <f>SUM(K709:L709)</f>
        <v>0</v>
      </c>
      <c r="N709" s="67"/>
      <c r="O709" s="68"/>
      <c r="P709" s="69">
        <f>SUM(N709:O709)</f>
        <v>0</v>
      </c>
      <c r="Q709" s="67"/>
      <c r="R709" s="68"/>
      <c r="S709" s="69">
        <f>SUM(Q709:R709)</f>
        <v>0</v>
      </c>
      <c r="T709" s="67"/>
      <c r="U709" s="68"/>
      <c r="V709" s="69">
        <f>SUM(T709:U709)</f>
        <v>0</v>
      </c>
      <c r="W709" s="335"/>
      <c r="X709" s="352">
        <f>SUM(P709+S709+M709+J709+G709+V709+W709)</f>
        <v>0</v>
      </c>
      <c r="Y709" s="355" t="s">
        <v>228</v>
      </c>
    </row>
    <row r="710" spans="2:26" ht="28.5" outlineLevel="1" thickBot="1" x14ac:dyDescent="0.4">
      <c r="C710" s="361" t="s">
        <v>231</v>
      </c>
      <c r="D710" s="427" t="s">
        <v>230</v>
      </c>
      <c r="E710" s="107"/>
      <c r="F710" s="108"/>
      <c r="G710" s="143">
        <f>SUM(E710:F710)</f>
        <v>0</v>
      </c>
      <c r="H710" s="107"/>
      <c r="I710" s="108"/>
      <c r="J710" s="143">
        <f>SUM(H710:I710)</f>
        <v>0</v>
      </c>
      <c r="K710" s="107"/>
      <c r="L710" s="108"/>
      <c r="M710" s="143">
        <f>SUM(K710:L710)</f>
        <v>0</v>
      </c>
      <c r="N710" s="107"/>
      <c r="O710" s="108"/>
      <c r="P710" s="143">
        <f>SUM(N710:O710)</f>
        <v>0</v>
      </c>
      <c r="Q710" s="107"/>
      <c r="R710" s="108"/>
      <c r="S710" s="143">
        <f>SUM(Q710:R710)</f>
        <v>0</v>
      </c>
      <c r="T710" s="107"/>
      <c r="U710" s="108"/>
      <c r="V710" s="143">
        <f>SUM(T710:U710)</f>
        <v>0</v>
      </c>
      <c r="W710" s="349"/>
      <c r="X710" s="362">
        <f>SUM(P710+S710+M710+J710+G710+V710+W710)</f>
        <v>0</v>
      </c>
      <c r="Y710" s="363" t="s">
        <v>228</v>
      </c>
    </row>
    <row r="711" spans="2:26" ht="15" customHeight="1" outlineLevel="1" thickBot="1" x14ac:dyDescent="0.4">
      <c r="C711" s="503" t="s">
        <v>232</v>
      </c>
      <c r="D711" s="501"/>
      <c r="E711" s="501"/>
      <c r="F711" s="501"/>
      <c r="G711" s="501"/>
      <c r="H711" s="501"/>
      <c r="I711" s="501"/>
      <c r="J711" s="501"/>
      <c r="K711" s="501"/>
      <c r="L711" s="501"/>
      <c r="M711" s="501"/>
      <c r="N711" s="501"/>
      <c r="O711" s="501"/>
      <c r="P711" s="501"/>
      <c r="Q711" s="501"/>
      <c r="R711" s="501"/>
      <c r="S711" s="501"/>
      <c r="T711" s="501"/>
      <c r="U711" s="501"/>
      <c r="V711" s="501"/>
      <c r="W711" s="501"/>
      <c r="X711" s="501"/>
      <c r="Y711" s="502"/>
    </row>
    <row r="712" spans="2:26" outlineLevel="1" x14ac:dyDescent="0.35">
      <c r="B712" s="1">
        <f t="shared" ref="B712:B726" si="287">IF(AND($D$14="You do not need to provide output data for this reporting period",X712=0),0,IF(C712="&lt; Select &gt;",IF((X712=0),0,1),COUNTBLANK(G712)+COUNTBLANK(J712)+COUNTBLANK(M712)+COUNTBLANK(P712)+COUNTBLANK(S712)+COUNTBLANK(V712)+COUNTBLANK(W712)))</f>
        <v>0</v>
      </c>
      <c r="C712" s="357" t="s">
        <v>18</v>
      </c>
      <c r="D712" s="423" t="str">
        <f>INDEX(MasterOutputs!$C$3:$C$63,MATCH(C712,MasterOutputs!$B$3:$B$63,0))</f>
        <v>N/A</v>
      </c>
      <c r="E712" s="365"/>
      <c r="F712" s="365"/>
      <c r="G712" s="359">
        <f>SUM(E712:F712)</f>
        <v>0</v>
      </c>
      <c r="H712" s="365"/>
      <c r="I712" s="365"/>
      <c r="J712" s="359">
        <f>SUM(H712:I712)</f>
        <v>0</v>
      </c>
      <c r="K712" s="365"/>
      <c r="L712" s="365"/>
      <c r="M712" s="359">
        <f>SUM(K712:L712)</f>
        <v>0</v>
      </c>
      <c r="N712" s="365"/>
      <c r="O712" s="365"/>
      <c r="P712" s="359">
        <f>SUM(N712:O712)</f>
        <v>0</v>
      </c>
      <c r="Q712" s="365"/>
      <c r="R712" s="365"/>
      <c r="S712" s="359">
        <f>SUM(Q712:R712)</f>
        <v>0</v>
      </c>
      <c r="T712" s="365"/>
      <c r="U712" s="365"/>
      <c r="V712" s="359">
        <f>SUM(T712:U712)</f>
        <v>0</v>
      </c>
      <c r="W712" s="366"/>
      <c r="X712" s="353">
        <f>SUM(P712+S712+M712+J712+G712+V712+W712)</f>
        <v>0</v>
      </c>
      <c r="Y712" s="342"/>
      <c r="Z712" s="201">
        <f>INDEX(MasterOutputs!$I$3:$I$63,MATCH('5 - Project Outputs'!C712,MasterOutputs!$B$3:$B$63,0))</f>
        <v>0</v>
      </c>
    </row>
    <row r="713" spans="2:26" outlineLevel="1" x14ac:dyDescent="0.35">
      <c r="B713" s="1">
        <f t="shared" si="287"/>
        <v>0</v>
      </c>
      <c r="C713" s="67" t="s">
        <v>18</v>
      </c>
      <c r="D713" s="424" t="str">
        <f>INDEX(MasterOutputs!$C$3:$C$63,MATCH(C713,MasterOutputs!$B$3:$B$63,0))</f>
        <v>N/A</v>
      </c>
      <c r="E713" s="282"/>
      <c r="F713" s="282"/>
      <c r="G713" s="69">
        <f>SUM(E713:F713)</f>
        <v>0</v>
      </c>
      <c r="H713" s="282"/>
      <c r="I713" s="282"/>
      <c r="J713" s="69">
        <f>SUM(H713:I713)</f>
        <v>0</v>
      </c>
      <c r="K713" s="282"/>
      <c r="L713" s="282"/>
      <c r="M713" s="69">
        <f>SUM(K713:L713)</f>
        <v>0</v>
      </c>
      <c r="N713" s="282"/>
      <c r="O713" s="282"/>
      <c r="P713" s="69">
        <f>SUM(N713:O713)</f>
        <v>0</v>
      </c>
      <c r="Q713" s="282"/>
      <c r="R713" s="282"/>
      <c r="S713" s="69">
        <f>SUM(Q713:R713)</f>
        <v>0</v>
      </c>
      <c r="T713" s="282"/>
      <c r="U713" s="282"/>
      <c r="V713" s="69">
        <f>SUM(T713:U713)</f>
        <v>0</v>
      </c>
      <c r="W713" s="350"/>
      <c r="X713" s="352">
        <f>SUM(P713+S713+M713+J713+G713+V713+W713)</f>
        <v>0</v>
      </c>
      <c r="Y713" s="337"/>
      <c r="Z713" s="201">
        <f>INDEX(MasterOutputs!$I$3:$I$63,MATCH('5 - Project Outputs'!C713,MasterOutputs!$B$3:$B$63,0))</f>
        <v>0</v>
      </c>
    </row>
    <row r="714" spans="2:26" outlineLevel="1" x14ac:dyDescent="0.35">
      <c r="B714" s="1">
        <f t="shared" si="287"/>
        <v>0</v>
      </c>
      <c r="C714" s="67" t="s">
        <v>18</v>
      </c>
      <c r="D714" s="424" t="str">
        <f>INDEX(MasterOutputs!$C$3:$C$63,MATCH(C714,MasterOutputs!$B$3:$B$63,0))</f>
        <v>N/A</v>
      </c>
      <c r="E714" s="282"/>
      <c r="F714" s="282"/>
      <c r="G714" s="69">
        <f t="shared" ref="G714:G726" si="288">SUM(E714:F714)</f>
        <v>0</v>
      </c>
      <c r="H714" s="282"/>
      <c r="I714" s="282"/>
      <c r="J714" s="69">
        <f t="shared" ref="J714:J726" si="289">SUM(H714:I714)</f>
        <v>0</v>
      </c>
      <c r="K714" s="282"/>
      <c r="L714" s="282"/>
      <c r="M714" s="69">
        <f t="shared" ref="M714:M726" si="290">SUM(K714:L714)</f>
        <v>0</v>
      </c>
      <c r="N714" s="282"/>
      <c r="O714" s="282"/>
      <c r="P714" s="69">
        <f t="shared" ref="P714:P726" si="291">SUM(N714:O714)</f>
        <v>0</v>
      </c>
      <c r="Q714" s="282"/>
      <c r="R714" s="282"/>
      <c r="S714" s="69">
        <f t="shared" ref="S714:S726" si="292">SUM(Q714:R714)</f>
        <v>0</v>
      </c>
      <c r="T714" s="282"/>
      <c r="U714" s="282"/>
      <c r="V714" s="69">
        <f t="shared" ref="V714:V726" si="293">SUM(T714:U714)</f>
        <v>0</v>
      </c>
      <c r="W714" s="350"/>
      <c r="X714" s="352">
        <f t="shared" ref="X714:X726" si="294">SUM(P714+S714+M714+J714+G714+V714+W714)</f>
        <v>0</v>
      </c>
      <c r="Y714" s="337"/>
      <c r="Z714" s="201">
        <f>INDEX(MasterOutputs!$I$3:$I$63,MATCH('5 - Project Outputs'!C714,MasterOutputs!$B$3:$B$63,0))</f>
        <v>0</v>
      </c>
    </row>
    <row r="715" spans="2:26" outlineLevel="1" x14ac:dyDescent="0.35">
      <c r="B715" s="1">
        <f t="shared" si="287"/>
        <v>0</v>
      </c>
      <c r="C715" s="67" t="s">
        <v>18</v>
      </c>
      <c r="D715" s="424" t="str">
        <f>INDEX(MasterOutputs!$C$3:$C$63,MATCH(C715,MasterOutputs!$B$3:$B$63,0))</f>
        <v>N/A</v>
      </c>
      <c r="E715" s="282"/>
      <c r="F715" s="282"/>
      <c r="G715" s="69">
        <f t="shared" si="288"/>
        <v>0</v>
      </c>
      <c r="H715" s="282"/>
      <c r="I715" s="282"/>
      <c r="J715" s="69">
        <f t="shared" si="289"/>
        <v>0</v>
      </c>
      <c r="K715" s="282"/>
      <c r="L715" s="282"/>
      <c r="M715" s="69">
        <f t="shared" si="290"/>
        <v>0</v>
      </c>
      <c r="N715" s="282"/>
      <c r="O715" s="282"/>
      <c r="P715" s="69">
        <f t="shared" si="291"/>
        <v>0</v>
      </c>
      <c r="Q715" s="282"/>
      <c r="R715" s="282"/>
      <c r="S715" s="69">
        <f t="shared" si="292"/>
        <v>0</v>
      </c>
      <c r="T715" s="282"/>
      <c r="U715" s="282"/>
      <c r="V715" s="69">
        <f t="shared" si="293"/>
        <v>0</v>
      </c>
      <c r="W715" s="350"/>
      <c r="X715" s="352">
        <f t="shared" si="294"/>
        <v>0</v>
      </c>
      <c r="Y715" s="337"/>
      <c r="Z715" s="201">
        <f>INDEX(MasterOutputs!$I$3:$I$63,MATCH('5 - Project Outputs'!C715,MasterOutputs!$B$3:$B$63,0))</f>
        <v>0</v>
      </c>
    </row>
    <row r="716" spans="2:26" outlineLevel="1" x14ac:dyDescent="0.35">
      <c r="B716" s="1">
        <f t="shared" si="287"/>
        <v>0</v>
      </c>
      <c r="C716" s="67" t="s">
        <v>18</v>
      </c>
      <c r="D716" s="424" t="str">
        <f>INDEX(MasterOutputs!$C$3:$C$63,MATCH(C716,MasterOutputs!$B$3:$B$63,0))</f>
        <v>N/A</v>
      </c>
      <c r="E716" s="282"/>
      <c r="F716" s="282"/>
      <c r="G716" s="69">
        <f t="shared" si="288"/>
        <v>0</v>
      </c>
      <c r="H716" s="282"/>
      <c r="I716" s="282"/>
      <c r="J716" s="69">
        <f t="shared" si="289"/>
        <v>0</v>
      </c>
      <c r="K716" s="282"/>
      <c r="L716" s="282"/>
      <c r="M716" s="69">
        <f t="shared" si="290"/>
        <v>0</v>
      </c>
      <c r="N716" s="282"/>
      <c r="O716" s="282"/>
      <c r="P716" s="69">
        <f t="shared" si="291"/>
        <v>0</v>
      </c>
      <c r="Q716" s="282"/>
      <c r="R716" s="282"/>
      <c r="S716" s="69">
        <f t="shared" si="292"/>
        <v>0</v>
      </c>
      <c r="T716" s="282"/>
      <c r="U716" s="282"/>
      <c r="V716" s="69">
        <f t="shared" si="293"/>
        <v>0</v>
      </c>
      <c r="W716" s="350"/>
      <c r="X716" s="352">
        <f t="shared" si="294"/>
        <v>0</v>
      </c>
      <c r="Y716" s="337"/>
      <c r="Z716" s="201">
        <f>INDEX(MasterOutputs!$I$3:$I$63,MATCH('5 - Project Outputs'!C716,MasterOutputs!$B$3:$B$63,0))</f>
        <v>0</v>
      </c>
    </row>
    <row r="717" spans="2:26" outlineLevel="1" x14ac:dyDescent="0.35">
      <c r="B717" s="1">
        <f t="shared" si="287"/>
        <v>0</v>
      </c>
      <c r="C717" s="67" t="s">
        <v>18</v>
      </c>
      <c r="D717" s="424" t="str">
        <f>INDEX(MasterOutputs!$C$3:$C$63,MATCH(C717,MasterOutputs!$B$3:$B$63,0))</f>
        <v>N/A</v>
      </c>
      <c r="E717" s="282"/>
      <c r="F717" s="282"/>
      <c r="G717" s="69">
        <f t="shared" si="288"/>
        <v>0</v>
      </c>
      <c r="H717" s="282"/>
      <c r="I717" s="282"/>
      <c r="J717" s="69">
        <f t="shared" si="289"/>
        <v>0</v>
      </c>
      <c r="K717" s="282"/>
      <c r="L717" s="282"/>
      <c r="M717" s="69">
        <f t="shared" si="290"/>
        <v>0</v>
      </c>
      <c r="N717" s="282"/>
      <c r="O717" s="282"/>
      <c r="P717" s="69">
        <f t="shared" si="291"/>
        <v>0</v>
      </c>
      <c r="Q717" s="282"/>
      <c r="R717" s="282"/>
      <c r="S717" s="69">
        <f t="shared" si="292"/>
        <v>0</v>
      </c>
      <c r="T717" s="282"/>
      <c r="U717" s="282"/>
      <c r="V717" s="69">
        <f t="shared" si="293"/>
        <v>0</v>
      </c>
      <c r="W717" s="350"/>
      <c r="X717" s="352">
        <f t="shared" si="294"/>
        <v>0</v>
      </c>
      <c r="Y717" s="337"/>
      <c r="Z717" s="201">
        <f>INDEX(MasterOutputs!$I$3:$I$63,MATCH('5 - Project Outputs'!C717,MasterOutputs!$B$3:$B$63,0))</f>
        <v>0</v>
      </c>
    </row>
    <row r="718" spans="2:26" outlineLevel="1" x14ac:dyDescent="0.35">
      <c r="B718" s="1">
        <f t="shared" si="287"/>
        <v>0</v>
      </c>
      <c r="C718" s="67" t="s">
        <v>18</v>
      </c>
      <c r="D718" s="424" t="str">
        <f>INDEX(MasterOutputs!$C$3:$C$63,MATCH(C718,MasterOutputs!$B$3:$B$63,0))</f>
        <v>N/A</v>
      </c>
      <c r="E718" s="282"/>
      <c r="F718" s="282"/>
      <c r="G718" s="69">
        <f t="shared" si="288"/>
        <v>0</v>
      </c>
      <c r="H718" s="282"/>
      <c r="I718" s="282"/>
      <c r="J718" s="69">
        <f t="shared" si="289"/>
        <v>0</v>
      </c>
      <c r="K718" s="282"/>
      <c r="L718" s="282"/>
      <c r="M718" s="69">
        <f t="shared" si="290"/>
        <v>0</v>
      </c>
      <c r="N718" s="282"/>
      <c r="O718" s="282"/>
      <c r="P718" s="69">
        <f t="shared" si="291"/>
        <v>0</v>
      </c>
      <c r="Q718" s="282"/>
      <c r="R718" s="282"/>
      <c r="S718" s="69">
        <f t="shared" si="292"/>
        <v>0</v>
      </c>
      <c r="T718" s="282"/>
      <c r="U718" s="282"/>
      <c r="V718" s="69">
        <f t="shared" si="293"/>
        <v>0</v>
      </c>
      <c r="W718" s="350"/>
      <c r="X718" s="352">
        <f t="shared" si="294"/>
        <v>0</v>
      </c>
      <c r="Y718" s="337"/>
      <c r="Z718" s="201">
        <f>INDEX(MasterOutputs!$I$3:$I$63,MATCH('5 - Project Outputs'!C718,MasterOutputs!$B$3:$B$63,0))</f>
        <v>0</v>
      </c>
    </row>
    <row r="719" spans="2:26" outlineLevel="1" x14ac:dyDescent="0.35">
      <c r="B719" s="1">
        <f t="shared" si="287"/>
        <v>0</v>
      </c>
      <c r="C719" s="67" t="s">
        <v>18</v>
      </c>
      <c r="D719" s="424" t="str">
        <f>INDEX(MasterOutputs!$C$3:$C$63,MATCH(C719,MasterOutputs!$B$3:$B$63,0))</f>
        <v>N/A</v>
      </c>
      <c r="E719" s="282"/>
      <c r="F719" s="282"/>
      <c r="G719" s="69">
        <f t="shared" si="288"/>
        <v>0</v>
      </c>
      <c r="H719" s="282"/>
      <c r="I719" s="282"/>
      <c r="J719" s="69">
        <f t="shared" si="289"/>
        <v>0</v>
      </c>
      <c r="K719" s="282"/>
      <c r="L719" s="282"/>
      <c r="M719" s="69">
        <f t="shared" si="290"/>
        <v>0</v>
      </c>
      <c r="N719" s="282"/>
      <c r="O719" s="282"/>
      <c r="P719" s="69">
        <f t="shared" si="291"/>
        <v>0</v>
      </c>
      <c r="Q719" s="282"/>
      <c r="R719" s="282"/>
      <c r="S719" s="69">
        <f t="shared" si="292"/>
        <v>0</v>
      </c>
      <c r="T719" s="282"/>
      <c r="U719" s="282"/>
      <c r="V719" s="69">
        <f t="shared" si="293"/>
        <v>0</v>
      </c>
      <c r="W719" s="350"/>
      <c r="X719" s="352">
        <f t="shared" si="294"/>
        <v>0</v>
      </c>
      <c r="Y719" s="337"/>
      <c r="Z719" s="201">
        <f>INDEX(MasterOutputs!$I$3:$I$63,MATCH('5 - Project Outputs'!C719,MasterOutputs!$B$3:$B$63,0))</f>
        <v>0</v>
      </c>
    </row>
    <row r="720" spans="2:26" outlineLevel="1" x14ac:dyDescent="0.35">
      <c r="B720" s="1">
        <f t="shared" si="287"/>
        <v>0</v>
      </c>
      <c r="C720" s="67" t="s">
        <v>18</v>
      </c>
      <c r="D720" s="424" t="str">
        <f>INDEX(MasterOutputs!$C$3:$C$63,MATCH(C720,MasterOutputs!$B$3:$B$63,0))</f>
        <v>N/A</v>
      </c>
      <c r="E720" s="282"/>
      <c r="F720" s="282"/>
      <c r="G720" s="69">
        <f t="shared" si="288"/>
        <v>0</v>
      </c>
      <c r="H720" s="282"/>
      <c r="I720" s="282"/>
      <c r="J720" s="69">
        <f t="shared" si="289"/>
        <v>0</v>
      </c>
      <c r="K720" s="282"/>
      <c r="L720" s="282"/>
      <c r="M720" s="69">
        <f t="shared" si="290"/>
        <v>0</v>
      </c>
      <c r="N720" s="282"/>
      <c r="O720" s="282"/>
      <c r="P720" s="69">
        <f t="shared" si="291"/>
        <v>0</v>
      </c>
      <c r="Q720" s="282"/>
      <c r="R720" s="282"/>
      <c r="S720" s="69">
        <f t="shared" si="292"/>
        <v>0</v>
      </c>
      <c r="T720" s="282"/>
      <c r="U720" s="282"/>
      <c r="V720" s="69">
        <f t="shared" si="293"/>
        <v>0</v>
      </c>
      <c r="W720" s="350"/>
      <c r="X720" s="352">
        <f t="shared" si="294"/>
        <v>0</v>
      </c>
      <c r="Y720" s="337"/>
      <c r="Z720" s="201">
        <f>INDEX(MasterOutputs!$I$3:$I$63,MATCH('5 - Project Outputs'!C720,MasterOutputs!$B$3:$B$63,0))</f>
        <v>0</v>
      </c>
    </row>
    <row r="721" spans="2:26" outlineLevel="1" x14ac:dyDescent="0.35">
      <c r="B721" s="1">
        <f t="shared" si="287"/>
        <v>0</v>
      </c>
      <c r="C721" s="67" t="s">
        <v>18</v>
      </c>
      <c r="D721" s="424" t="str">
        <f>INDEX(MasterOutputs!$C$3:$C$63,MATCH(C721,MasterOutputs!$B$3:$B$63,0))</f>
        <v>N/A</v>
      </c>
      <c r="E721" s="282"/>
      <c r="F721" s="282"/>
      <c r="G721" s="69">
        <f t="shared" si="288"/>
        <v>0</v>
      </c>
      <c r="H721" s="282"/>
      <c r="I721" s="282"/>
      <c r="J721" s="69">
        <f t="shared" si="289"/>
        <v>0</v>
      </c>
      <c r="K721" s="282"/>
      <c r="L721" s="282"/>
      <c r="M721" s="69">
        <f t="shared" si="290"/>
        <v>0</v>
      </c>
      <c r="N721" s="282"/>
      <c r="O721" s="282"/>
      <c r="P721" s="69">
        <f t="shared" si="291"/>
        <v>0</v>
      </c>
      <c r="Q721" s="282"/>
      <c r="R721" s="282"/>
      <c r="S721" s="69">
        <f t="shared" si="292"/>
        <v>0</v>
      </c>
      <c r="T721" s="282"/>
      <c r="U721" s="282"/>
      <c r="V721" s="69">
        <f t="shared" si="293"/>
        <v>0</v>
      </c>
      <c r="W721" s="350"/>
      <c r="X721" s="352">
        <f t="shared" si="294"/>
        <v>0</v>
      </c>
      <c r="Y721" s="337"/>
      <c r="Z721" s="201">
        <f>INDEX(MasterOutputs!$I$3:$I$63,MATCH('5 - Project Outputs'!C721,MasterOutputs!$B$3:$B$63,0))</f>
        <v>0</v>
      </c>
    </row>
    <row r="722" spans="2:26" outlineLevel="1" x14ac:dyDescent="0.35">
      <c r="B722" s="1">
        <f t="shared" si="287"/>
        <v>0</v>
      </c>
      <c r="C722" s="67" t="s">
        <v>18</v>
      </c>
      <c r="D722" s="424" t="str">
        <f>INDEX(MasterOutputs!$C$3:$C$63,MATCH(C722,MasterOutputs!$B$3:$B$63,0))</f>
        <v>N/A</v>
      </c>
      <c r="E722" s="282"/>
      <c r="F722" s="282"/>
      <c r="G722" s="69">
        <f t="shared" si="288"/>
        <v>0</v>
      </c>
      <c r="H722" s="282"/>
      <c r="I722" s="282"/>
      <c r="J722" s="69">
        <f t="shared" si="289"/>
        <v>0</v>
      </c>
      <c r="K722" s="282"/>
      <c r="L722" s="282"/>
      <c r="M722" s="69">
        <f t="shared" si="290"/>
        <v>0</v>
      </c>
      <c r="N722" s="282"/>
      <c r="O722" s="282"/>
      <c r="P722" s="69">
        <f t="shared" si="291"/>
        <v>0</v>
      </c>
      <c r="Q722" s="282"/>
      <c r="R722" s="282"/>
      <c r="S722" s="69">
        <f t="shared" si="292"/>
        <v>0</v>
      </c>
      <c r="T722" s="282"/>
      <c r="U722" s="282"/>
      <c r="V722" s="69">
        <f t="shared" si="293"/>
        <v>0</v>
      </c>
      <c r="W722" s="350"/>
      <c r="X722" s="352">
        <f t="shared" si="294"/>
        <v>0</v>
      </c>
      <c r="Y722" s="337"/>
      <c r="Z722" s="201">
        <f>INDEX(MasterOutputs!$I$3:$I$63,MATCH('5 - Project Outputs'!C722,MasterOutputs!$B$3:$B$63,0))</f>
        <v>0</v>
      </c>
    </row>
    <row r="723" spans="2:26" outlineLevel="1" x14ac:dyDescent="0.35">
      <c r="B723" s="1">
        <f t="shared" si="287"/>
        <v>0</v>
      </c>
      <c r="C723" s="67" t="s">
        <v>18</v>
      </c>
      <c r="D723" s="424" t="str">
        <f>INDEX(MasterOutputs!$C$3:$C$63,MATCH(C723,MasterOutputs!$B$3:$B$63,0))</f>
        <v>N/A</v>
      </c>
      <c r="E723" s="282"/>
      <c r="F723" s="282"/>
      <c r="G723" s="69">
        <f t="shared" si="288"/>
        <v>0</v>
      </c>
      <c r="H723" s="282"/>
      <c r="I723" s="282"/>
      <c r="J723" s="69">
        <f t="shared" si="289"/>
        <v>0</v>
      </c>
      <c r="K723" s="282"/>
      <c r="L723" s="282"/>
      <c r="M723" s="69">
        <f t="shared" si="290"/>
        <v>0</v>
      </c>
      <c r="N723" s="282"/>
      <c r="O723" s="282"/>
      <c r="P723" s="69">
        <f t="shared" si="291"/>
        <v>0</v>
      </c>
      <c r="Q723" s="282"/>
      <c r="R723" s="282"/>
      <c r="S723" s="69">
        <f t="shared" si="292"/>
        <v>0</v>
      </c>
      <c r="T723" s="282"/>
      <c r="U723" s="282"/>
      <c r="V723" s="69">
        <f t="shared" si="293"/>
        <v>0</v>
      </c>
      <c r="W723" s="350"/>
      <c r="X723" s="352">
        <f t="shared" si="294"/>
        <v>0</v>
      </c>
      <c r="Y723" s="337"/>
      <c r="Z723" s="201">
        <f>INDEX(MasterOutputs!$I$3:$I$63,MATCH('5 - Project Outputs'!C723,MasterOutputs!$B$3:$B$63,0))</f>
        <v>0</v>
      </c>
    </row>
    <row r="724" spans="2:26" outlineLevel="1" x14ac:dyDescent="0.35">
      <c r="B724" s="1">
        <f t="shared" si="287"/>
        <v>0</v>
      </c>
      <c r="C724" s="67" t="s">
        <v>18</v>
      </c>
      <c r="D724" s="424" t="str">
        <f>INDEX(MasterOutputs!$C$3:$C$63,MATCH(C724,MasterOutputs!$B$3:$B$63,0))</f>
        <v>N/A</v>
      </c>
      <c r="E724" s="282"/>
      <c r="F724" s="282"/>
      <c r="G724" s="69">
        <f t="shared" si="288"/>
        <v>0</v>
      </c>
      <c r="H724" s="282"/>
      <c r="I724" s="282"/>
      <c r="J724" s="69">
        <f t="shared" si="289"/>
        <v>0</v>
      </c>
      <c r="K724" s="282"/>
      <c r="L724" s="282"/>
      <c r="M724" s="69">
        <f t="shared" si="290"/>
        <v>0</v>
      </c>
      <c r="N724" s="282"/>
      <c r="O724" s="282"/>
      <c r="P724" s="69">
        <f t="shared" si="291"/>
        <v>0</v>
      </c>
      <c r="Q724" s="282"/>
      <c r="R724" s="282"/>
      <c r="S724" s="69">
        <f t="shared" si="292"/>
        <v>0</v>
      </c>
      <c r="T724" s="282"/>
      <c r="U724" s="282"/>
      <c r="V724" s="69">
        <f t="shared" si="293"/>
        <v>0</v>
      </c>
      <c r="W724" s="350"/>
      <c r="X724" s="352">
        <f t="shared" si="294"/>
        <v>0</v>
      </c>
      <c r="Y724" s="337"/>
      <c r="Z724" s="201">
        <f>INDEX(MasterOutputs!$I$3:$I$63,MATCH('5 - Project Outputs'!C724,MasterOutputs!$B$3:$B$63,0))</f>
        <v>0</v>
      </c>
    </row>
    <row r="725" spans="2:26" outlineLevel="1" x14ac:dyDescent="0.35">
      <c r="B725" s="1">
        <f t="shared" si="287"/>
        <v>0</v>
      </c>
      <c r="C725" s="67" t="s">
        <v>18</v>
      </c>
      <c r="D725" s="424" t="str">
        <f>INDEX(MasterOutputs!$C$3:$C$63,MATCH(C725,MasterOutputs!$B$3:$B$63,0))</f>
        <v>N/A</v>
      </c>
      <c r="E725" s="282"/>
      <c r="F725" s="282"/>
      <c r="G725" s="69">
        <f t="shared" si="288"/>
        <v>0</v>
      </c>
      <c r="H725" s="282"/>
      <c r="I725" s="282"/>
      <c r="J725" s="69">
        <f t="shared" si="289"/>
        <v>0</v>
      </c>
      <c r="K725" s="282"/>
      <c r="L725" s="282"/>
      <c r="M725" s="69">
        <f t="shared" si="290"/>
        <v>0</v>
      </c>
      <c r="N725" s="282"/>
      <c r="O725" s="282"/>
      <c r="P725" s="69">
        <f t="shared" si="291"/>
        <v>0</v>
      </c>
      <c r="Q725" s="282"/>
      <c r="R725" s="282"/>
      <c r="S725" s="69">
        <f t="shared" si="292"/>
        <v>0</v>
      </c>
      <c r="T725" s="282"/>
      <c r="U725" s="282"/>
      <c r="V725" s="69">
        <f t="shared" si="293"/>
        <v>0</v>
      </c>
      <c r="W725" s="350"/>
      <c r="X725" s="352">
        <f t="shared" si="294"/>
        <v>0</v>
      </c>
      <c r="Y725" s="337"/>
      <c r="Z725" s="201">
        <f>INDEX(MasterOutputs!$I$3:$I$63,MATCH('5 - Project Outputs'!C725,MasterOutputs!$B$3:$B$63,0))</f>
        <v>0</v>
      </c>
    </row>
    <row r="726" spans="2:26" ht="15.65" customHeight="1" outlineLevel="1" thickBot="1" x14ac:dyDescent="0.4">
      <c r="B726" s="1">
        <f t="shared" si="287"/>
        <v>0</v>
      </c>
      <c r="C726" s="107" t="s">
        <v>18</v>
      </c>
      <c r="D726" s="425" t="str">
        <f>INDEX(MasterOutputs!$C$3:$C$63,MATCH(C726,MasterOutputs!$B$3:$B$63,0))</f>
        <v>N/A</v>
      </c>
      <c r="E726" s="367"/>
      <c r="F726" s="367"/>
      <c r="G726" s="143">
        <f t="shared" si="288"/>
        <v>0</v>
      </c>
      <c r="H726" s="367"/>
      <c r="I726" s="367"/>
      <c r="J726" s="143">
        <f t="shared" si="289"/>
        <v>0</v>
      </c>
      <c r="K726" s="367"/>
      <c r="L726" s="367"/>
      <c r="M726" s="143">
        <f t="shared" si="290"/>
        <v>0</v>
      </c>
      <c r="N726" s="367"/>
      <c r="O726" s="367"/>
      <c r="P726" s="143">
        <f t="shared" si="291"/>
        <v>0</v>
      </c>
      <c r="Q726" s="367"/>
      <c r="R726" s="367"/>
      <c r="S726" s="143">
        <f t="shared" si="292"/>
        <v>0</v>
      </c>
      <c r="T726" s="367"/>
      <c r="U726" s="367"/>
      <c r="V726" s="143">
        <f t="shared" si="293"/>
        <v>0</v>
      </c>
      <c r="W726" s="368"/>
      <c r="X726" s="369">
        <f t="shared" si="294"/>
        <v>0</v>
      </c>
      <c r="Y726" s="370"/>
      <c r="Z726" s="201">
        <f>INDEX(MasterOutputs!$I$3:$I$63,MATCH('5 - Project Outputs'!C726,MasterOutputs!$B$3:$B$63,0))</f>
        <v>0</v>
      </c>
    </row>
    <row r="727" spans="2:26" ht="16.5" customHeight="1" outlineLevel="1" thickBot="1" x14ac:dyDescent="0.4">
      <c r="C727" s="504" t="s">
        <v>233</v>
      </c>
      <c r="D727" s="505"/>
      <c r="E727" s="505"/>
      <c r="F727" s="505"/>
      <c r="G727" s="505"/>
      <c r="H727" s="505"/>
      <c r="I727" s="505"/>
      <c r="J727" s="505"/>
      <c r="K727" s="505"/>
      <c r="L727" s="505"/>
      <c r="M727" s="505"/>
      <c r="N727" s="505"/>
      <c r="O727" s="505"/>
      <c r="P727" s="505"/>
      <c r="Q727" s="505"/>
      <c r="R727" s="505"/>
      <c r="S727" s="505"/>
      <c r="T727" s="505"/>
      <c r="U727" s="505"/>
      <c r="V727" s="505"/>
      <c r="W727" s="505"/>
      <c r="X727" s="505"/>
      <c r="Y727" s="506"/>
    </row>
    <row r="728" spans="2:26" outlineLevel="1" x14ac:dyDescent="0.35">
      <c r="B728" s="1">
        <f t="shared" ref="B728:B737" si="295">IF(AND($D$14="You do not need to provide output data for this reporting period",X728=0),0,IF(C728="",IF((X728=0),0,1),COUNTBLANK(E728:W728)))</f>
        <v>0</v>
      </c>
      <c r="C728" s="371"/>
      <c r="D728" s="364"/>
      <c r="E728" s="365"/>
      <c r="F728" s="365"/>
      <c r="G728" s="359">
        <f t="shared" ref="G728:G733" si="296">SUM(E728:F728)</f>
        <v>0</v>
      </c>
      <c r="H728" s="365"/>
      <c r="I728" s="365"/>
      <c r="J728" s="359">
        <f t="shared" ref="J728:J733" si="297">SUM(H728:I728)</f>
        <v>0</v>
      </c>
      <c r="K728" s="365"/>
      <c r="L728" s="365"/>
      <c r="M728" s="359">
        <f t="shared" ref="M728:M733" si="298">SUM(K728:L728)</f>
        <v>0</v>
      </c>
      <c r="N728" s="365"/>
      <c r="O728" s="365"/>
      <c r="P728" s="359">
        <f t="shared" ref="P728:P733" si="299">SUM(N728:O728)</f>
        <v>0</v>
      </c>
      <c r="Q728" s="365"/>
      <c r="R728" s="365"/>
      <c r="S728" s="359">
        <f t="shared" ref="S728:S733" si="300">SUM(Q728:R728)</f>
        <v>0</v>
      </c>
      <c r="T728" s="365"/>
      <c r="U728" s="365"/>
      <c r="V728" s="359">
        <f t="shared" ref="V728:V733" si="301">SUM(T728:U728)</f>
        <v>0</v>
      </c>
      <c r="W728" s="366"/>
      <c r="X728" s="353">
        <f>SUM(P728+S728+M728+J728+G728+V728+W728)</f>
        <v>0</v>
      </c>
      <c r="Y728" s="360" t="s">
        <v>228</v>
      </c>
    </row>
    <row r="729" spans="2:26" outlineLevel="1" x14ac:dyDescent="0.35">
      <c r="B729" s="1">
        <f t="shared" si="295"/>
        <v>0</v>
      </c>
      <c r="C729" s="73"/>
      <c r="D729" s="286"/>
      <c r="E729" s="282"/>
      <c r="F729" s="282"/>
      <c r="G729" s="69">
        <f t="shared" si="296"/>
        <v>0</v>
      </c>
      <c r="H729" s="282"/>
      <c r="I729" s="282"/>
      <c r="J729" s="69">
        <f t="shared" si="297"/>
        <v>0</v>
      </c>
      <c r="K729" s="282"/>
      <c r="L729" s="282"/>
      <c r="M729" s="69">
        <f t="shared" si="298"/>
        <v>0</v>
      </c>
      <c r="N729" s="282"/>
      <c r="O729" s="282"/>
      <c r="P729" s="69">
        <f t="shared" si="299"/>
        <v>0</v>
      </c>
      <c r="Q729" s="282"/>
      <c r="R729" s="282"/>
      <c r="S729" s="69">
        <f t="shared" si="300"/>
        <v>0</v>
      </c>
      <c r="T729" s="282"/>
      <c r="U729" s="282"/>
      <c r="V729" s="69">
        <f t="shared" si="301"/>
        <v>0</v>
      </c>
      <c r="W729" s="350"/>
      <c r="X729" s="352">
        <f>SUM(P729+S729+M729+J729+G729+V729+W729)</f>
        <v>0</v>
      </c>
      <c r="Y729" s="355" t="s">
        <v>228</v>
      </c>
    </row>
    <row r="730" spans="2:26" outlineLevel="1" x14ac:dyDescent="0.35">
      <c r="B730" s="1">
        <f t="shared" si="295"/>
        <v>0</v>
      </c>
      <c r="C730" s="73"/>
      <c r="D730" s="286"/>
      <c r="E730" s="282"/>
      <c r="F730" s="282"/>
      <c r="G730" s="69">
        <f t="shared" si="296"/>
        <v>0</v>
      </c>
      <c r="H730" s="282"/>
      <c r="I730" s="282"/>
      <c r="J730" s="69">
        <f t="shared" si="297"/>
        <v>0</v>
      </c>
      <c r="K730" s="282"/>
      <c r="L730" s="282"/>
      <c r="M730" s="69">
        <f t="shared" si="298"/>
        <v>0</v>
      </c>
      <c r="N730" s="282"/>
      <c r="O730" s="282"/>
      <c r="P730" s="69">
        <f t="shared" si="299"/>
        <v>0</v>
      </c>
      <c r="Q730" s="282"/>
      <c r="R730" s="282"/>
      <c r="S730" s="69">
        <f t="shared" si="300"/>
        <v>0</v>
      </c>
      <c r="T730" s="282"/>
      <c r="U730" s="282"/>
      <c r="V730" s="69">
        <f t="shared" si="301"/>
        <v>0</v>
      </c>
      <c r="W730" s="350"/>
      <c r="X730" s="352">
        <f t="shared" ref="X730:X737" si="302">SUM(P730+S730+M730+J730+G730+V730+W730)</f>
        <v>0</v>
      </c>
      <c r="Y730" s="355" t="s">
        <v>228</v>
      </c>
    </row>
    <row r="731" spans="2:26" outlineLevel="1" x14ac:dyDescent="0.35">
      <c r="B731" s="1">
        <f t="shared" si="295"/>
        <v>0</v>
      </c>
      <c r="C731" s="73"/>
      <c r="D731" s="286"/>
      <c r="E731" s="282"/>
      <c r="F731" s="282"/>
      <c r="G731" s="69">
        <f t="shared" si="296"/>
        <v>0</v>
      </c>
      <c r="H731" s="282"/>
      <c r="I731" s="282"/>
      <c r="J731" s="69">
        <f t="shared" si="297"/>
        <v>0</v>
      </c>
      <c r="K731" s="282"/>
      <c r="L731" s="282"/>
      <c r="M731" s="69">
        <f t="shared" si="298"/>
        <v>0</v>
      </c>
      <c r="N731" s="282"/>
      <c r="O731" s="282"/>
      <c r="P731" s="69">
        <f t="shared" si="299"/>
        <v>0</v>
      </c>
      <c r="Q731" s="282"/>
      <c r="R731" s="282"/>
      <c r="S731" s="69">
        <f t="shared" si="300"/>
        <v>0</v>
      </c>
      <c r="T731" s="282"/>
      <c r="U731" s="282"/>
      <c r="V731" s="69">
        <f t="shared" si="301"/>
        <v>0</v>
      </c>
      <c r="W731" s="350"/>
      <c r="X731" s="352">
        <f t="shared" si="302"/>
        <v>0</v>
      </c>
      <c r="Y731" s="355" t="s">
        <v>228</v>
      </c>
    </row>
    <row r="732" spans="2:26" outlineLevel="1" x14ac:dyDescent="0.35">
      <c r="B732" s="1">
        <f t="shared" si="295"/>
        <v>0</v>
      </c>
      <c r="C732" s="73"/>
      <c r="D732" s="286"/>
      <c r="E732" s="282"/>
      <c r="F732" s="282"/>
      <c r="G732" s="69">
        <f t="shared" si="296"/>
        <v>0</v>
      </c>
      <c r="H732" s="282"/>
      <c r="I732" s="282"/>
      <c r="J732" s="69">
        <f t="shared" si="297"/>
        <v>0</v>
      </c>
      <c r="K732" s="282"/>
      <c r="L732" s="282"/>
      <c r="M732" s="69">
        <f t="shared" si="298"/>
        <v>0</v>
      </c>
      <c r="N732" s="282"/>
      <c r="O732" s="282"/>
      <c r="P732" s="69">
        <f t="shared" si="299"/>
        <v>0</v>
      </c>
      <c r="Q732" s="282"/>
      <c r="R732" s="282"/>
      <c r="S732" s="69">
        <f t="shared" si="300"/>
        <v>0</v>
      </c>
      <c r="T732" s="282"/>
      <c r="U732" s="282"/>
      <c r="V732" s="69">
        <f t="shared" si="301"/>
        <v>0</v>
      </c>
      <c r="W732" s="350"/>
      <c r="X732" s="352">
        <f t="shared" si="302"/>
        <v>0</v>
      </c>
      <c r="Y732" s="355" t="s">
        <v>228</v>
      </c>
    </row>
    <row r="733" spans="2:26" outlineLevel="1" x14ac:dyDescent="0.35">
      <c r="B733" s="1">
        <f t="shared" si="295"/>
        <v>0</v>
      </c>
      <c r="C733" s="73"/>
      <c r="D733" s="286"/>
      <c r="E733" s="282"/>
      <c r="F733" s="282"/>
      <c r="G733" s="69">
        <f t="shared" si="296"/>
        <v>0</v>
      </c>
      <c r="H733" s="282"/>
      <c r="I733" s="282"/>
      <c r="J733" s="69">
        <f t="shared" si="297"/>
        <v>0</v>
      </c>
      <c r="K733" s="282"/>
      <c r="L733" s="282"/>
      <c r="M733" s="69">
        <f t="shared" si="298"/>
        <v>0</v>
      </c>
      <c r="N733" s="282"/>
      <c r="O733" s="282"/>
      <c r="P733" s="69">
        <f t="shared" si="299"/>
        <v>0</v>
      </c>
      <c r="Q733" s="282"/>
      <c r="R733" s="282"/>
      <c r="S733" s="69">
        <f t="shared" si="300"/>
        <v>0</v>
      </c>
      <c r="T733" s="282"/>
      <c r="U733" s="282"/>
      <c r="V733" s="69">
        <f t="shared" si="301"/>
        <v>0</v>
      </c>
      <c r="W733" s="350"/>
      <c r="X733" s="352">
        <f t="shared" si="302"/>
        <v>0</v>
      </c>
      <c r="Y733" s="355" t="s">
        <v>228</v>
      </c>
    </row>
    <row r="734" spans="2:26" outlineLevel="1" x14ac:dyDescent="0.35">
      <c r="B734" s="1">
        <f t="shared" si="295"/>
        <v>0</v>
      </c>
      <c r="C734" s="73"/>
      <c r="D734" s="286"/>
      <c r="E734" s="282"/>
      <c r="F734" s="282"/>
      <c r="G734" s="69">
        <f>SUM(E734:F734)</f>
        <v>0</v>
      </c>
      <c r="H734" s="282"/>
      <c r="I734" s="282"/>
      <c r="J734" s="69">
        <f>SUM(H734:I734)</f>
        <v>0</v>
      </c>
      <c r="K734" s="282"/>
      <c r="L734" s="282"/>
      <c r="M734" s="69">
        <f>SUM(K734:L734)</f>
        <v>0</v>
      </c>
      <c r="N734" s="282"/>
      <c r="O734" s="282"/>
      <c r="P734" s="69">
        <f>SUM(N734:O734)</f>
        <v>0</v>
      </c>
      <c r="Q734" s="282"/>
      <c r="R734" s="282"/>
      <c r="S734" s="69">
        <f>SUM(Q734:R734)</f>
        <v>0</v>
      </c>
      <c r="T734" s="282"/>
      <c r="U734" s="282"/>
      <c r="V734" s="69">
        <f>SUM(T734:U734)</f>
        <v>0</v>
      </c>
      <c r="W734" s="350"/>
      <c r="X734" s="352">
        <f t="shared" si="302"/>
        <v>0</v>
      </c>
      <c r="Y734" s="355" t="s">
        <v>228</v>
      </c>
    </row>
    <row r="735" spans="2:26" outlineLevel="1" x14ac:dyDescent="0.35">
      <c r="B735" s="1">
        <f t="shared" si="295"/>
        <v>0</v>
      </c>
      <c r="C735" s="73"/>
      <c r="D735" s="286"/>
      <c r="E735" s="282"/>
      <c r="F735" s="282"/>
      <c r="G735" s="69">
        <f>SUM(E735:F735)</f>
        <v>0</v>
      </c>
      <c r="H735" s="282"/>
      <c r="I735" s="282"/>
      <c r="J735" s="69">
        <f>SUM(H735:I735)</f>
        <v>0</v>
      </c>
      <c r="K735" s="282"/>
      <c r="L735" s="282"/>
      <c r="M735" s="69">
        <f>SUM(K735:L735)</f>
        <v>0</v>
      </c>
      <c r="N735" s="282"/>
      <c r="O735" s="282"/>
      <c r="P735" s="69">
        <f>SUM(N735:O735)</f>
        <v>0</v>
      </c>
      <c r="Q735" s="282"/>
      <c r="R735" s="282"/>
      <c r="S735" s="69">
        <f>SUM(Q735:R735)</f>
        <v>0</v>
      </c>
      <c r="T735" s="282"/>
      <c r="U735" s="282"/>
      <c r="V735" s="69">
        <f>SUM(T735:U735)</f>
        <v>0</v>
      </c>
      <c r="W735" s="350"/>
      <c r="X735" s="352">
        <f t="shared" si="302"/>
        <v>0</v>
      </c>
      <c r="Y735" s="355" t="s">
        <v>228</v>
      </c>
    </row>
    <row r="736" spans="2:26" outlineLevel="1" x14ac:dyDescent="0.35">
      <c r="B736" s="1">
        <f t="shared" si="295"/>
        <v>0</v>
      </c>
      <c r="C736" s="73"/>
      <c r="D736" s="286"/>
      <c r="E736" s="282"/>
      <c r="F736" s="282"/>
      <c r="G736" s="69">
        <f>SUM(E736:F736)</f>
        <v>0</v>
      </c>
      <c r="H736" s="282"/>
      <c r="I736" s="282"/>
      <c r="J736" s="69">
        <f>SUM(H736:I736)</f>
        <v>0</v>
      </c>
      <c r="K736" s="282"/>
      <c r="L736" s="282"/>
      <c r="M736" s="69">
        <f>SUM(K736:L736)</f>
        <v>0</v>
      </c>
      <c r="N736" s="282"/>
      <c r="O736" s="282"/>
      <c r="P736" s="69">
        <f>SUM(N736:O736)</f>
        <v>0</v>
      </c>
      <c r="Q736" s="282"/>
      <c r="R736" s="282"/>
      <c r="S736" s="69">
        <f>SUM(Q736:R736)</f>
        <v>0</v>
      </c>
      <c r="T736" s="282"/>
      <c r="U736" s="282"/>
      <c r="V736" s="69">
        <f>SUM(T736:U736)</f>
        <v>0</v>
      </c>
      <c r="W736" s="350"/>
      <c r="X736" s="352">
        <f t="shared" si="302"/>
        <v>0</v>
      </c>
      <c r="Y736" s="355" t="s">
        <v>228</v>
      </c>
    </row>
    <row r="737" spans="1:26" ht="15" outlineLevel="1" thickBot="1" x14ac:dyDescent="0.4">
      <c r="B737" s="1">
        <f t="shared" si="295"/>
        <v>0</v>
      </c>
      <c r="C737" s="74"/>
      <c r="D737" s="287"/>
      <c r="E737" s="283"/>
      <c r="F737" s="283"/>
      <c r="G737" s="71">
        <f>SUM(E737:F737)</f>
        <v>0</v>
      </c>
      <c r="H737" s="283"/>
      <c r="I737" s="283"/>
      <c r="J737" s="71">
        <f>SUM(H737:I737)</f>
        <v>0</v>
      </c>
      <c r="K737" s="283"/>
      <c r="L737" s="283"/>
      <c r="M737" s="71">
        <f>SUM(K737:L737)</f>
        <v>0</v>
      </c>
      <c r="N737" s="283"/>
      <c r="O737" s="283"/>
      <c r="P737" s="71">
        <f>SUM(N737:O737)</f>
        <v>0</v>
      </c>
      <c r="Q737" s="283"/>
      <c r="R737" s="283"/>
      <c r="S737" s="71">
        <f>SUM(Q737:R737)</f>
        <v>0</v>
      </c>
      <c r="T737" s="283"/>
      <c r="U737" s="283"/>
      <c r="V737" s="71">
        <f>SUM(T737:U737)</f>
        <v>0</v>
      </c>
      <c r="W737" s="351"/>
      <c r="X737" s="354">
        <f t="shared" si="302"/>
        <v>0</v>
      </c>
      <c r="Y737" s="356" t="s">
        <v>228</v>
      </c>
    </row>
    <row r="738" spans="1:26" ht="15" thickBot="1" x14ac:dyDescent="0.4">
      <c r="C738" s="285"/>
      <c r="D738" s="284"/>
      <c r="E738" s="3"/>
      <c r="F738" s="3"/>
      <c r="G738" s="3"/>
      <c r="H738" s="3"/>
      <c r="I738" s="3"/>
      <c r="J738" s="3"/>
      <c r="K738" s="3"/>
      <c r="L738" s="3"/>
      <c r="M738" s="3"/>
      <c r="N738" s="3"/>
      <c r="O738" s="3"/>
      <c r="P738" s="3"/>
      <c r="Q738" s="3"/>
      <c r="R738" s="3"/>
      <c r="S738" s="3"/>
      <c r="T738" s="3"/>
      <c r="U738" s="3"/>
      <c r="V738" s="3"/>
      <c r="W738" s="3"/>
      <c r="X738" s="3"/>
    </row>
    <row r="739" spans="1:26" ht="104.5" thickBot="1" x14ac:dyDescent="0.4">
      <c r="A739" s="46" t="s">
        <v>187</v>
      </c>
      <c r="B739" s="60">
        <f>IF('2 - Project Admin'!E46="",0,IF(SUM(B746:B775)&gt;0,1,0))</f>
        <v>0</v>
      </c>
      <c r="C739" s="762" t="str">
        <f>IF(OR('2 - Project Admin'!E46="", '2 - Project Admin'!E46="n/a"),"Project 20: Not Applicable", CONCATENATE("Project 20: ", '2 - Project Admin'!E46))</f>
        <v>Project 20: Not Applicable</v>
      </c>
      <c r="D739" s="763"/>
      <c r="E739" s="763"/>
      <c r="F739" s="763"/>
      <c r="G739" s="763"/>
      <c r="H739" s="763"/>
      <c r="I739" s="763"/>
      <c r="J739" s="763"/>
      <c r="K739" s="763"/>
      <c r="L739" s="763"/>
      <c r="M739" s="763"/>
      <c r="N739" s="763"/>
      <c r="O739" s="763"/>
      <c r="P739" s="763"/>
      <c r="Q739" s="763"/>
      <c r="R739" s="763"/>
      <c r="S739" s="763"/>
      <c r="T739" s="763"/>
      <c r="U739" s="763"/>
      <c r="V739" s="763"/>
      <c r="W739" s="763"/>
      <c r="X739" s="763"/>
      <c r="Y739" s="764"/>
    </row>
    <row r="740" spans="1:26" ht="15" thickBot="1" x14ac:dyDescent="0.4">
      <c r="C740" s="144"/>
      <c r="D740" s="145"/>
      <c r="E740" s="146"/>
      <c r="F740" s="146"/>
      <c r="G740" s="146"/>
      <c r="H740" s="146"/>
      <c r="I740" s="146"/>
      <c r="J740" s="146"/>
      <c r="K740" s="146"/>
    </row>
    <row r="741" spans="1:26" ht="15.75" customHeight="1" outlineLevel="1" x14ac:dyDescent="0.35">
      <c r="C741" s="775" t="s">
        <v>215</v>
      </c>
      <c r="D741" s="775" t="s">
        <v>216</v>
      </c>
      <c r="E741" s="765" t="s">
        <v>217</v>
      </c>
      <c r="F741" s="766"/>
      <c r="G741" s="767"/>
      <c r="H741" s="765" t="s">
        <v>218</v>
      </c>
      <c r="I741" s="766"/>
      <c r="J741" s="767"/>
      <c r="K741" s="765" t="s">
        <v>219</v>
      </c>
      <c r="L741" s="766"/>
      <c r="M741" s="767"/>
      <c r="N741" s="765" t="s">
        <v>220</v>
      </c>
      <c r="O741" s="766"/>
      <c r="P741" s="767"/>
      <c r="Q741" s="765" t="s">
        <v>221</v>
      </c>
      <c r="R741" s="766"/>
      <c r="S741" s="767"/>
      <c r="T741" s="765" t="s">
        <v>222</v>
      </c>
      <c r="U741" s="766"/>
      <c r="V741" s="767"/>
      <c r="W741" s="621" t="s">
        <v>223</v>
      </c>
      <c r="X741" s="771" t="s">
        <v>163</v>
      </c>
      <c r="Y741" s="778" t="s">
        <v>224</v>
      </c>
    </row>
    <row r="742" spans="1:26" ht="15.75" customHeight="1" outlineLevel="1" thickBot="1" x14ac:dyDescent="0.4">
      <c r="C742" s="776"/>
      <c r="D742" s="776"/>
      <c r="E742" s="768"/>
      <c r="F742" s="769"/>
      <c r="G742" s="770"/>
      <c r="H742" s="768"/>
      <c r="I742" s="769"/>
      <c r="J742" s="770"/>
      <c r="K742" s="768"/>
      <c r="L742" s="769"/>
      <c r="M742" s="770"/>
      <c r="N742" s="768"/>
      <c r="O742" s="769"/>
      <c r="P742" s="770"/>
      <c r="Q742" s="768"/>
      <c r="R742" s="769"/>
      <c r="S742" s="770"/>
      <c r="T742" s="768"/>
      <c r="U742" s="769"/>
      <c r="V742" s="770"/>
      <c r="W742" s="622"/>
      <c r="X742" s="772"/>
      <c r="Y742" s="779"/>
    </row>
    <row r="743" spans="1:26" ht="15" customHeight="1" outlineLevel="1" thickBot="1" x14ac:dyDescent="0.4">
      <c r="C743" s="776"/>
      <c r="D743" s="776"/>
      <c r="E743" s="195" t="s">
        <v>164</v>
      </c>
      <c r="F743" s="196" t="s">
        <v>165</v>
      </c>
      <c r="G743" s="621" t="s">
        <v>207</v>
      </c>
      <c r="H743" s="195" t="s">
        <v>164</v>
      </c>
      <c r="I743" s="196" t="s">
        <v>165</v>
      </c>
      <c r="J743" s="621" t="s">
        <v>207</v>
      </c>
      <c r="K743" s="195" t="s">
        <v>164</v>
      </c>
      <c r="L743" s="196" t="s">
        <v>165</v>
      </c>
      <c r="M743" s="621" t="s">
        <v>207</v>
      </c>
      <c r="N743" s="195" t="s">
        <v>164</v>
      </c>
      <c r="O743" s="196" t="s">
        <v>165</v>
      </c>
      <c r="P743" s="773" t="s">
        <v>207</v>
      </c>
      <c r="Q743" s="195" t="s">
        <v>164</v>
      </c>
      <c r="R743" s="196" t="s">
        <v>165</v>
      </c>
      <c r="S743" s="773" t="s">
        <v>207</v>
      </c>
      <c r="T743" s="195" t="s">
        <v>164</v>
      </c>
      <c r="U743" s="196" t="s">
        <v>165</v>
      </c>
      <c r="V743" s="773" t="s">
        <v>207</v>
      </c>
      <c r="W743" s="773" t="s">
        <v>207</v>
      </c>
      <c r="X743" s="772"/>
      <c r="Y743" s="779"/>
    </row>
    <row r="744" spans="1:26" ht="15" customHeight="1" outlineLevel="1" thickBot="1" x14ac:dyDescent="0.4">
      <c r="C744" s="777"/>
      <c r="D744" s="776"/>
      <c r="E744" s="197" t="s">
        <v>167</v>
      </c>
      <c r="F744" s="197" t="s">
        <v>167</v>
      </c>
      <c r="G744" s="623"/>
      <c r="H744" s="197" t="s">
        <v>167</v>
      </c>
      <c r="I744" s="207" t="str">
        <f>IF(INDEX('Reference Data'!$G$5:$G$18,MATCH('Reference Data'!$C$4,'Reference Data'!$F$5:$F$21,0),1)&gt;=I$18,"Actual","Forecast")</f>
        <v>Actual</v>
      </c>
      <c r="J744" s="623"/>
      <c r="K744" s="207" t="str">
        <f>IF(INDEX('Reference Data'!$G$5:$G$18,MATCH('Reference Data'!$C$4,'Reference Data'!$F$5:$F$21,0),1)&gt;=K$18,"Actual","Forecast")</f>
        <v>Actual</v>
      </c>
      <c r="L744" s="207" t="str">
        <f>IF(INDEX('Reference Data'!$G$5:$G$18,MATCH('Reference Data'!$C$4,'Reference Data'!$F$5:$F$21,0),1)&gt;=L$18,"Actual","Forecast")</f>
        <v>Actual</v>
      </c>
      <c r="M744" s="623"/>
      <c r="N744" s="207" t="str">
        <f>IF(INDEX('Reference Data'!$G$5:$G$18,MATCH('Reference Data'!$C$4,'Reference Data'!$F$5:$F$21,0),1)&gt;=N$18,"Actual","Forecast")</f>
        <v>Actual</v>
      </c>
      <c r="O744" s="207" t="str">
        <f>IF(INDEX('Reference Data'!$G$5:$G$18,MATCH('Reference Data'!$C$4,'Reference Data'!$F$5:$F$21,0),1)&gt;=O$18,"Actual","Forecast")</f>
        <v>Forecast</v>
      </c>
      <c r="P744" s="774"/>
      <c r="Q744" s="207" t="str">
        <f>IF(INDEX('Reference Data'!$G$5:$G$18,MATCH('Reference Data'!$C$4,'Reference Data'!$F$5:$F$21,0),1)&gt;=Q$18,"Actual","Forecast")</f>
        <v>Forecast</v>
      </c>
      <c r="R744" s="207" t="str">
        <f>IF(INDEX('Reference Data'!$G$5:$G$18,MATCH('Reference Data'!$C$4,'Reference Data'!$F$5:$F$21,0),1)&gt;=R$18,"Actual","Forecast")</f>
        <v>Forecast</v>
      </c>
      <c r="S744" s="774"/>
      <c r="T744" s="207" t="str">
        <f>IF(INDEX('Reference Data'!$G$5:$G$18,MATCH('Reference Data'!$C$4,'Reference Data'!$F$5:$F$21,0),1)&gt;=T$18,"Actual","Forecast")</f>
        <v>Forecast</v>
      </c>
      <c r="U744" s="207" t="str">
        <f>IF(INDEX('Reference Data'!$G$5:$G$18,MATCH('Reference Data'!$C$4,'Reference Data'!$F$5:$F$21,0),1)&gt;=U$18,"Actual","Forecast")</f>
        <v>Forecast</v>
      </c>
      <c r="V744" s="774"/>
      <c r="W744" s="774"/>
      <c r="X744" s="772"/>
      <c r="Y744" s="780"/>
    </row>
    <row r="745" spans="1:26" ht="15" customHeight="1" outlineLevel="1" thickBot="1" x14ac:dyDescent="0.4">
      <c r="C745" s="111" t="s">
        <v>225</v>
      </c>
      <c r="D745" s="273"/>
      <c r="E745" s="273"/>
      <c r="F745" s="273"/>
      <c r="G745" s="273"/>
      <c r="H745" s="273"/>
      <c r="I745" s="273"/>
      <c r="J745" s="273"/>
      <c r="K745" s="273"/>
      <c r="L745" s="273"/>
      <c r="M745" s="273"/>
      <c r="N745" s="273"/>
      <c r="O745" s="273"/>
      <c r="P745" s="273"/>
      <c r="Q745" s="273"/>
      <c r="R745" s="273"/>
      <c r="S745" s="273"/>
      <c r="T745" s="273"/>
      <c r="U745" s="273"/>
      <c r="V745" s="273"/>
      <c r="W745" s="273"/>
      <c r="X745" s="273"/>
      <c r="Y745" s="507"/>
    </row>
    <row r="746" spans="1:26" outlineLevel="1" x14ac:dyDescent="0.35">
      <c r="C746" s="151" t="s">
        <v>226</v>
      </c>
      <c r="D746" s="426" t="s">
        <v>227</v>
      </c>
      <c r="E746" s="357"/>
      <c r="F746" s="358"/>
      <c r="G746" s="359">
        <f>SUM(E746:F746)</f>
        <v>0</v>
      </c>
      <c r="H746" s="357"/>
      <c r="I746" s="358"/>
      <c r="J746" s="359">
        <f>SUM(H746:I746)</f>
        <v>0</v>
      </c>
      <c r="K746" s="357"/>
      <c r="L746" s="358"/>
      <c r="M746" s="359">
        <f>SUM(K746:L746)</f>
        <v>0</v>
      </c>
      <c r="N746" s="357"/>
      <c r="O746" s="358"/>
      <c r="P746" s="359">
        <f>SUM(N746:O746)</f>
        <v>0</v>
      </c>
      <c r="Q746" s="357"/>
      <c r="R746" s="358"/>
      <c r="S746" s="359">
        <f>SUM(Q746:R746)</f>
        <v>0</v>
      </c>
      <c r="T746" s="357"/>
      <c r="U746" s="358"/>
      <c r="V746" s="359">
        <f>SUM(T746:U746)</f>
        <v>0</v>
      </c>
      <c r="W746" s="341"/>
      <c r="X746" s="353">
        <f>SUM(P746+S746+M746+J746+G746+V746+W746)</f>
        <v>0</v>
      </c>
      <c r="Y746" s="360" t="s">
        <v>228</v>
      </c>
    </row>
    <row r="747" spans="1:26" ht="28" outlineLevel="1" x14ac:dyDescent="0.35">
      <c r="C747" s="151" t="s">
        <v>229</v>
      </c>
      <c r="D747" s="426" t="s">
        <v>230</v>
      </c>
      <c r="E747" s="67"/>
      <c r="F747" s="68"/>
      <c r="G747" s="69">
        <f>SUM(E747:F747)</f>
        <v>0</v>
      </c>
      <c r="H747" s="67"/>
      <c r="I747" s="68"/>
      <c r="J747" s="69">
        <f>SUM(H747:I747)</f>
        <v>0</v>
      </c>
      <c r="K747" s="67"/>
      <c r="L747" s="68"/>
      <c r="M747" s="69">
        <f>SUM(K747:L747)</f>
        <v>0</v>
      </c>
      <c r="N747" s="67"/>
      <c r="O747" s="68"/>
      <c r="P747" s="69">
        <f>SUM(N747:O747)</f>
        <v>0</v>
      </c>
      <c r="Q747" s="67"/>
      <c r="R747" s="68"/>
      <c r="S747" s="69">
        <f>SUM(Q747:R747)</f>
        <v>0</v>
      </c>
      <c r="T747" s="67"/>
      <c r="U747" s="68"/>
      <c r="V747" s="69">
        <f>SUM(T747:U747)</f>
        <v>0</v>
      </c>
      <c r="W747" s="335"/>
      <c r="X747" s="352">
        <f>SUM(P747+S747+M747+J747+G747+V747+W747)</f>
        <v>0</v>
      </c>
      <c r="Y747" s="355" t="s">
        <v>228</v>
      </c>
    </row>
    <row r="748" spans="1:26" ht="28.5" outlineLevel="1" thickBot="1" x14ac:dyDescent="0.4">
      <c r="C748" s="361" t="s">
        <v>231</v>
      </c>
      <c r="D748" s="427" t="s">
        <v>230</v>
      </c>
      <c r="E748" s="107"/>
      <c r="F748" s="108"/>
      <c r="G748" s="143">
        <f>SUM(E748:F748)</f>
        <v>0</v>
      </c>
      <c r="H748" s="107"/>
      <c r="I748" s="108"/>
      <c r="J748" s="143">
        <f>SUM(H748:I748)</f>
        <v>0</v>
      </c>
      <c r="K748" s="107"/>
      <c r="L748" s="108"/>
      <c r="M748" s="143">
        <f>SUM(K748:L748)</f>
        <v>0</v>
      </c>
      <c r="N748" s="107"/>
      <c r="O748" s="108"/>
      <c r="P748" s="143">
        <f>SUM(N748:O748)</f>
        <v>0</v>
      </c>
      <c r="Q748" s="107"/>
      <c r="R748" s="108"/>
      <c r="S748" s="143">
        <f>SUM(Q748:R748)</f>
        <v>0</v>
      </c>
      <c r="T748" s="107"/>
      <c r="U748" s="108"/>
      <c r="V748" s="143">
        <f>SUM(T748:U748)</f>
        <v>0</v>
      </c>
      <c r="W748" s="349"/>
      <c r="X748" s="362">
        <f>SUM(P748+S748+M748+J748+G748+V748+W748)</f>
        <v>0</v>
      </c>
      <c r="Y748" s="363" t="s">
        <v>228</v>
      </c>
    </row>
    <row r="749" spans="1:26" ht="15" customHeight="1" outlineLevel="1" thickBot="1" x14ac:dyDescent="0.4">
      <c r="C749" s="503" t="s">
        <v>232</v>
      </c>
      <c r="D749" s="501"/>
      <c r="E749" s="501"/>
      <c r="F749" s="501"/>
      <c r="G749" s="501"/>
      <c r="H749" s="501"/>
      <c r="I749" s="501"/>
      <c r="J749" s="501"/>
      <c r="K749" s="501"/>
      <c r="L749" s="501"/>
      <c r="M749" s="501"/>
      <c r="N749" s="501"/>
      <c r="O749" s="501"/>
      <c r="P749" s="501"/>
      <c r="Q749" s="501"/>
      <c r="R749" s="501"/>
      <c r="S749" s="501"/>
      <c r="T749" s="501"/>
      <c r="U749" s="501"/>
      <c r="V749" s="501"/>
      <c r="W749" s="501"/>
      <c r="X749" s="501"/>
      <c r="Y749" s="502"/>
    </row>
    <row r="750" spans="1:26" outlineLevel="1" x14ac:dyDescent="0.35">
      <c r="B750" s="1">
        <f t="shared" ref="B750:B764" si="303">IF(AND($D$14="You do not need to provide output data for this reporting period",X750=0),0,IF(C750="&lt; Select &gt;",IF((X750=0),0,1),COUNTBLANK(G750)+COUNTBLANK(J750)+COUNTBLANK(M750)+COUNTBLANK(P750)+COUNTBLANK(S750)+COUNTBLANK(V750)+COUNTBLANK(W750)))</f>
        <v>0</v>
      </c>
      <c r="C750" s="357" t="s">
        <v>18</v>
      </c>
      <c r="D750" s="423" t="str">
        <f>INDEX(MasterOutputs!$C$3:$C$63,MATCH(C750,MasterOutputs!$B$3:$B$63,0))</f>
        <v>N/A</v>
      </c>
      <c r="E750" s="365"/>
      <c r="F750" s="365"/>
      <c r="G750" s="359">
        <f>SUM(E750:F750)</f>
        <v>0</v>
      </c>
      <c r="H750" s="365"/>
      <c r="I750" s="365"/>
      <c r="J750" s="359">
        <f>SUM(H750:I750)</f>
        <v>0</v>
      </c>
      <c r="K750" s="365"/>
      <c r="L750" s="365"/>
      <c r="M750" s="359">
        <f>SUM(K750:L750)</f>
        <v>0</v>
      </c>
      <c r="N750" s="365"/>
      <c r="O750" s="365"/>
      <c r="P750" s="359">
        <f>SUM(N750:O750)</f>
        <v>0</v>
      </c>
      <c r="Q750" s="365"/>
      <c r="R750" s="365"/>
      <c r="S750" s="359">
        <f>SUM(Q750:R750)</f>
        <v>0</v>
      </c>
      <c r="T750" s="365"/>
      <c r="U750" s="365"/>
      <c r="V750" s="359">
        <f>SUM(T750:U750)</f>
        <v>0</v>
      </c>
      <c r="W750" s="366"/>
      <c r="X750" s="353">
        <f>SUM(P750+S750+M750+J750+G750+V750+W750)</f>
        <v>0</v>
      </c>
      <c r="Y750" s="342"/>
      <c r="Z750" s="201">
        <f>INDEX(MasterOutputs!$I$3:$I$63,MATCH('5 - Project Outputs'!C750,MasterOutputs!$B$3:$B$63,0))</f>
        <v>0</v>
      </c>
    </row>
    <row r="751" spans="1:26" outlineLevel="1" x14ac:dyDescent="0.35">
      <c r="B751" s="1">
        <f t="shared" si="303"/>
        <v>0</v>
      </c>
      <c r="C751" s="67" t="s">
        <v>18</v>
      </c>
      <c r="D751" s="424" t="str">
        <f>INDEX(MasterOutputs!$C$3:$C$63,MATCH(C751,MasterOutputs!$B$3:$B$63,0))</f>
        <v>N/A</v>
      </c>
      <c r="E751" s="282"/>
      <c r="F751" s="282"/>
      <c r="G751" s="69">
        <f>SUM(E751:F751)</f>
        <v>0</v>
      </c>
      <c r="H751" s="282"/>
      <c r="I751" s="282"/>
      <c r="J751" s="69">
        <f>SUM(H751:I751)</f>
        <v>0</v>
      </c>
      <c r="K751" s="282"/>
      <c r="L751" s="282"/>
      <c r="M751" s="69">
        <f>SUM(K751:L751)</f>
        <v>0</v>
      </c>
      <c r="N751" s="282"/>
      <c r="O751" s="282"/>
      <c r="P751" s="69">
        <f>SUM(N751:O751)</f>
        <v>0</v>
      </c>
      <c r="Q751" s="282"/>
      <c r="R751" s="282"/>
      <c r="S751" s="69">
        <f>SUM(Q751:R751)</f>
        <v>0</v>
      </c>
      <c r="T751" s="282"/>
      <c r="U751" s="282"/>
      <c r="V751" s="69">
        <f>SUM(T751:U751)</f>
        <v>0</v>
      </c>
      <c r="W751" s="350"/>
      <c r="X751" s="352">
        <f>SUM(P751+S751+M751+J751+G751+V751+W751)</f>
        <v>0</v>
      </c>
      <c r="Y751" s="337"/>
      <c r="Z751" s="201">
        <f>INDEX(MasterOutputs!$I$3:$I$63,MATCH('5 - Project Outputs'!C751,MasterOutputs!$B$3:$B$63,0))</f>
        <v>0</v>
      </c>
    </row>
    <row r="752" spans="1:26" outlineLevel="1" x14ac:dyDescent="0.35">
      <c r="B752" s="1">
        <f t="shared" si="303"/>
        <v>0</v>
      </c>
      <c r="C752" s="67" t="s">
        <v>18</v>
      </c>
      <c r="D752" s="424" t="str">
        <f>INDEX(MasterOutputs!$C$3:$C$63,MATCH(C752,MasterOutputs!$B$3:$B$63,0))</f>
        <v>N/A</v>
      </c>
      <c r="E752" s="282"/>
      <c r="F752" s="282"/>
      <c r="G752" s="69">
        <f t="shared" ref="G752:G764" si="304">SUM(E752:F752)</f>
        <v>0</v>
      </c>
      <c r="H752" s="282"/>
      <c r="I752" s="282"/>
      <c r="J752" s="69">
        <f t="shared" ref="J752:J764" si="305">SUM(H752:I752)</f>
        <v>0</v>
      </c>
      <c r="K752" s="282"/>
      <c r="L752" s="282"/>
      <c r="M752" s="69">
        <f t="shared" ref="M752:M764" si="306">SUM(K752:L752)</f>
        <v>0</v>
      </c>
      <c r="N752" s="282"/>
      <c r="O752" s="282"/>
      <c r="P752" s="69">
        <f t="shared" ref="P752:P764" si="307">SUM(N752:O752)</f>
        <v>0</v>
      </c>
      <c r="Q752" s="282"/>
      <c r="R752" s="282"/>
      <c r="S752" s="69">
        <f t="shared" ref="S752:S764" si="308">SUM(Q752:R752)</f>
        <v>0</v>
      </c>
      <c r="T752" s="282"/>
      <c r="U752" s="282"/>
      <c r="V752" s="69">
        <f t="shared" ref="V752:V764" si="309">SUM(T752:U752)</f>
        <v>0</v>
      </c>
      <c r="W752" s="350"/>
      <c r="X752" s="352">
        <f t="shared" ref="X752:X764" si="310">SUM(P752+S752+M752+J752+G752+V752+W752)</f>
        <v>0</v>
      </c>
      <c r="Y752" s="337"/>
      <c r="Z752" s="201">
        <f>INDEX(MasterOutputs!$I$3:$I$63,MATCH('5 - Project Outputs'!C752,MasterOutputs!$B$3:$B$63,0))</f>
        <v>0</v>
      </c>
    </row>
    <row r="753" spans="2:26" outlineLevel="1" x14ac:dyDescent="0.35">
      <c r="B753" s="1">
        <f t="shared" si="303"/>
        <v>0</v>
      </c>
      <c r="C753" s="67" t="s">
        <v>18</v>
      </c>
      <c r="D753" s="424" t="str">
        <f>INDEX(MasterOutputs!$C$3:$C$63,MATCH(C753,MasterOutputs!$B$3:$B$63,0))</f>
        <v>N/A</v>
      </c>
      <c r="E753" s="282"/>
      <c r="F753" s="282"/>
      <c r="G753" s="69">
        <f t="shared" si="304"/>
        <v>0</v>
      </c>
      <c r="H753" s="282"/>
      <c r="I753" s="282"/>
      <c r="J753" s="69">
        <f t="shared" si="305"/>
        <v>0</v>
      </c>
      <c r="K753" s="282"/>
      <c r="L753" s="282"/>
      <c r="M753" s="69">
        <f t="shared" si="306"/>
        <v>0</v>
      </c>
      <c r="N753" s="282"/>
      <c r="O753" s="282"/>
      <c r="P753" s="69">
        <f t="shared" si="307"/>
        <v>0</v>
      </c>
      <c r="Q753" s="282"/>
      <c r="R753" s="282"/>
      <c r="S753" s="69">
        <f t="shared" si="308"/>
        <v>0</v>
      </c>
      <c r="T753" s="282"/>
      <c r="U753" s="282"/>
      <c r="V753" s="69">
        <f t="shared" si="309"/>
        <v>0</v>
      </c>
      <c r="W753" s="350"/>
      <c r="X753" s="352">
        <f t="shared" si="310"/>
        <v>0</v>
      </c>
      <c r="Y753" s="337"/>
      <c r="Z753" s="201">
        <f>INDEX(MasterOutputs!$I$3:$I$63,MATCH('5 - Project Outputs'!C753,MasterOutputs!$B$3:$B$63,0))</f>
        <v>0</v>
      </c>
    </row>
    <row r="754" spans="2:26" outlineLevel="1" x14ac:dyDescent="0.35">
      <c r="B754" s="1">
        <f t="shared" si="303"/>
        <v>0</v>
      </c>
      <c r="C754" s="67" t="s">
        <v>18</v>
      </c>
      <c r="D754" s="424" t="str">
        <f>INDEX(MasterOutputs!$C$3:$C$63,MATCH(C754,MasterOutputs!$B$3:$B$63,0))</f>
        <v>N/A</v>
      </c>
      <c r="E754" s="282"/>
      <c r="F754" s="282"/>
      <c r="G754" s="69">
        <f t="shared" si="304"/>
        <v>0</v>
      </c>
      <c r="H754" s="282"/>
      <c r="I754" s="282"/>
      <c r="J754" s="69">
        <f t="shared" si="305"/>
        <v>0</v>
      </c>
      <c r="K754" s="282"/>
      <c r="L754" s="282"/>
      <c r="M754" s="69">
        <f t="shared" si="306"/>
        <v>0</v>
      </c>
      <c r="N754" s="282"/>
      <c r="O754" s="282"/>
      <c r="P754" s="69">
        <f t="shared" si="307"/>
        <v>0</v>
      </c>
      <c r="Q754" s="282"/>
      <c r="R754" s="282"/>
      <c r="S754" s="69">
        <f t="shared" si="308"/>
        <v>0</v>
      </c>
      <c r="T754" s="282"/>
      <c r="U754" s="282"/>
      <c r="V754" s="69">
        <f t="shared" si="309"/>
        <v>0</v>
      </c>
      <c r="W754" s="350"/>
      <c r="X754" s="352">
        <f t="shared" si="310"/>
        <v>0</v>
      </c>
      <c r="Y754" s="337"/>
      <c r="Z754" s="201">
        <f>INDEX(MasterOutputs!$I$3:$I$63,MATCH('5 - Project Outputs'!C754,MasterOutputs!$B$3:$B$63,0))</f>
        <v>0</v>
      </c>
    </row>
    <row r="755" spans="2:26" outlineLevel="1" x14ac:dyDescent="0.35">
      <c r="B755" s="1">
        <f t="shared" si="303"/>
        <v>0</v>
      </c>
      <c r="C755" s="67" t="s">
        <v>18</v>
      </c>
      <c r="D755" s="424" t="str">
        <f>INDEX(MasterOutputs!$C$3:$C$63,MATCH(C755,MasterOutputs!$B$3:$B$63,0))</f>
        <v>N/A</v>
      </c>
      <c r="E755" s="282"/>
      <c r="F755" s="282"/>
      <c r="G755" s="69">
        <f t="shared" si="304"/>
        <v>0</v>
      </c>
      <c r="H755" s="282"/>
      <c r="I755" s="282"/>
      <c r="J755" s="69">
        <f t="shared" si="305"/>
        <v>0</v>
      </c>
      <c r="K755" s="282"/>
      <c r="L755" s="282"/>
      <c r="M755" s="69">
        <f t="shared" si="306"/>
        <v>0</v>
      </c>
      <c r="N755" s="282"/>
      <c r="O755" s="282"/>
      <c r="P755" s="69">
        <f t="shared" si="307"/>
        <v>0</v>
      </c>
      <c r="Q755" s="282"/>
      <c r="R755" s="282"/>
      <c r="S755" s="69">
        <f t="shared" si="308"/>
        <v>0</v>
      </c>
      <c r="T755" s="282"/>
      <c r="U755" s="282"/>
      <c r="V755" s="69">
        <f t="shared" si="309"/>
        <v>0</v>
      </c>
      <c r="W755" s="350"/>
      <c r="X755" s="352">
        <f t="shared" si="310"/>
        <v>0</v>
      </c>
      <c r="Y755" s="337"/>
      <c r="Z755" s="201">
        <f>INDEX(MasterOutputs!$I$3:$I$63,MATCH('5 - Project Outputs'!C755,MasterOutputs!$B$3:$B$63,0))</f>
        <v>0</v>
      </c>
    </row>
    <row r="756" spans="2:26" outlineLevel="1" x14ac:dyDescent="0.35">
      <c r="B756" s="1">
        <f t="shared" si="303"/>
        <v>0</v>
      </c>
      <c r="C756" s="67" t="s">
        <v>18</v>
      </c>
      <c r="D756" s="424" t="str">
        <f>INDEX(MasterOutputs!$C$3:$C$63,MATCH(C756,MasterOutputs!$B$3:$B$63,0))</f>
        <v>N/A</v>
      </c>
      <c r="E756" s="282"/>
      <c r="F756" s="282"/>
      <c r="G756" s="69">
        <f t="shared" si="304"/>
        <v>0</v>
      </c>
      <c r="H756" s="282"/>
      <c r="I756" s="282"/>
      <c r="J756" s="69">
        <f t="shared" si="305"/>
        <v>0</v>
      </c>
      <c r="K756" s="282"/>
      <c r="L756" s="282"/>
      <c r="M756" s="69">
        <f t="shared" si="306"/>
        <v>0</v>
      </c>
      <c r="N756" s="282"/>
      <c r="O756" s="282"/>
      <c r="P756" s="69">
        <f t="shared" si="307"/>
        <v>0</v>
      </c>
      <c r="Q756" s="282"/>
      <c r="R756" s="282"/>
      <c r="S756" s="69">
        <f t="shared" si="308"/>
        <v>0</v>
      </c>
      <c r="T756" s="282"/>
      <c r="U756" s="282"/>
      <c r="V756" s="69">
        <f t="shared" si="309"/>
        <v>0</v>
      </c>
      <c r="W756" s="350"/>
      <c r="X756" s="352">
        <f t="shared" si="310"/>
        <v>0</v>
      </c>
      <c r="Y756" s="337"/>
      <c r="Z756" s="201">
        <f>INDEX(MasterOutputs!$I$3:$I$63,MATCH('5 - Project Outputs'!C756,MasterOutputs!$B$3:$B$63,0))</f>
        <v>0</v>
      </c>
    </row>
    <row r="757" spans="2:26" outlineLevel="1" x14ac:dyDescent="0.35">
      <c r="B757" s="1">
        <f t="shared" si="303"/>
        <v>0</v>
      </c>
      <c r="C757" s="67" t="s">
        <v>18</v>
      </c>
      <c r="D757" s="424" t="str">
        <f>INDEX(MasterOutputs!$C$3:$C$63,MATCH(C757,MasterOutputs!$B$3:$B$63,0))</f>
        <v>N/A</v>
      </c>
      <c r="E757" s="282"/>
      <c r="F757" s="282"/>
      <c r="G757" s="69">
        <f t="shared" si="304"/>
        <v>0</v>
      </c>
      <c r="H757" s="282"/>
      <c r="I757" s="282"/>
      <c r="J757" s="69">
        <f t="shared" si="305"/>
        <v>0</v>
      </c>
      <c r="K757" s="282"/>
      <c r="L757" s="282"/>
      <c r="M757" s="69">
        <f t="shared" si="306"/>
        <v>0</v>
      </c>
      <c r="N757" s="282"/>
      <c r="O757" s="282"/>
      <c r="P757" s="69">
        <f t="shared" si="307"/>
        <v>0</v>
      </c>
      <c r="Q757" s="282"/>
      <c r="R757" s="282"/>
      <c r="S757" s="69">
        <f t="shared" si="308"/>
        <v>0</v>
      </c>
      <c r="T757" s="282"/>
      <c r="U757" s="282"/>
      <c r="V757" s="69">
        <f t="shared" si="309"/>
        <v>0</v>
      </c>
      <c r="W757" s="350"/>
      <c r="X757" s="352">
        <f t="shared" si="310"/>
        <v>0</v>
      </c>
      <c r="Y757" s="337"/>
      <c r="Z757" s="201">
        <f>INDEX(MasterOutputs!$I$3:$I$63,MATCH('5 - Project Outputs'!C757,MasterOutputs!$B$3:$B$63,0))</f>
        <v>0</v>
      </c>
    </row>
    <row r="758" spans="2:26" outlineLevel="1" x14ac:dyDescent="0.35">
      <c r="B758" s="1">
        <f t="shared" si="303"/>
        <v>0</v>
      </c>
      <c r="C758" s="67" t="s">
        <v>18</v>
      </c>
      <c r="D758" s="424" t="str">
        <f>INDEX(MasterOutputs!$C$3:$C$63,MATCH(C758,MasterOutputs!$B$3:$B$63,0))</f>
        <v>N/A</v>
      </c>
      <c r="E758" s="282"/>
      <c r="F758" s="282"/>
      <c r="G758" s="69">
        <f t="shared" si="304"/>
        <v>0</v>
      </c>
      <c r="H758" s="282"/>
      <c r="I758" s="282"/>
      <c r="J758" s="69">
        <f t="shared" si="305"/>
        <v>0</v>
      </c>
      <c r="K758" s="282"/>
      <c r="L758" s="282"/>
      <c r="M758" s="69">
        <f t="shared" si="306"/>
        <v>0</v>
      </c>
      <c r="N758" s="282"/>
      <c r="O758" s="282"/>
      <c r="P758" s="69">
        <f t="shared" si="307"/>
        <v>0</v>
      </c>
      <c r="Q758" s="282"/>
      <c r="R758" s="282"/>
      <c r="S758" s="69">
        <f t="shared" si="308"/>
        <v>0</v>
      </c>
      <c r="T758" s="282"/>
      <c r="U758" s="282"/>
      <c r="V758" s="69">
        <f t="shared" si="309"/>
        <v>0</v>
      </c>
      <c r="W758" s="350"/>
      <c r="X758" s="352">
        <f t="shared" si="310"/>
        <v>0</v>
      </c>
      <c r="Y758" s="337"/>
      <c r="Z758" s="201">
        <f>INDEX(MasterOutputs!$I$3:$I$63,MATCH('5 - Project Outputs'!C758,MasterOutputs!$B$3:$B$63,0))</f>
        <v>0</v>
      </c>
    </row>
    <row r="759" spans="2:26" outlineLevel="1" x14ac:dyDescent="0.35">
      <c r="B759" s="1">
        <f t="shared" si="303"/>
        <v>0</v>
      </c>
      <c r="C759" s="67" t="s">
        <v>18</v>
      </c>
      <c r="D759" s="424" t="str">
        <f>INDEX(MasterOutputs!$C$3:$C$63,MATCH(C759,MasterOutputs!$B$3:$B$63,0))</f>
        <v>N/A</v>
      </c>
      <c r="E759" s="282"/>
      <c r="F759" s="282"/>
      <c r="G759" s="69">
        <f t="shared" si="304"/>
        <v>0</v>
      </c>
      <c r="H759" s="282"/>
      <c r="I759" s="282"/>
      <c r="J759" s="69">
        <f t="shared" si="305"/>
        <v>0</v>
      </c>
      <c r="K759" s="282"/>
      <c r="L759" s="282"/>
      <c r="M759" s="69">
        <f t="shared" si="306"/>
        <v>0</v>
      </c>
      <c r="N759" s="282"/>
      <c r="O759" s="282"/>
      <c r="P759" s="69">
        <f t="shared" si="307"/>
        <v>0</v>
      </c>
      <c r="Q759" s="282"/>
      <c r="R759" s="282"/>
      <c r="S759" s="69">
        <f t="shared" si="308"/>
        <v>0</v>
      </c>
      <c r="T759" s="282"/>
      <c r="U759" s="282"/>
      <c r="V759" s="69">
        <f t="shared" si="309"/>
        <v>0</v>
      </c>
      <c r="W759" s="350"/>
      <c r="X759" s="352">
        <f t="shared" si="310"/>
        <v>0</v>
      </c>
      <c r="Y759" s="337"/>
      <c r="Z759" s="201">
        <f>INDEX(MasterOutputs!$I$3:$I$63,MATCH('5 - Project Outputs'!C759,MasterOutputs!$B$3:$B$63,0))</f>
        <v>0</v>
      </c>
    </row>
    <row r="760" spans="2:26" outlineLevel="1" x14ac:dyDescent="0.35">
      <c r="B760" s="1">
        <f t="shared" si="303"/>
        <v>0</v>
      </c>
      <c r="C760" s="67" t="s">
        <v>18</v>
      </c>
      <c r="D760" s="424" t="str">
        <f>INDEX(MasterOutputs!$C$3:$C$63,MATCH(C760,MasterOutputs!$B$3:$B$63,0))</f>
        <v>N/A</v>
      </c>
      <c r="E760" s="282"/>
      <c r="F760" s="282"/>
      <c r="G760" s="69">
        <f t="shared" si="304"/>
        <v>0</v>
      </c>
      <c r="H760" s="282"/>
      <c r="I760" s="282"/>
      <c r="J760" s="69">
        <f t="shared" si="305"/>
        <v>0</v>
      </c>
      <c r="K760" s="282"/>
      <c r="L760" s="282"/>
      <c r="M760" s="69">
        <f t="shared" si="306"/>
        <v>0</v>
      </c>
      <c r="N760" s="282"/>
      <c r="O760" s="282"/>
      <c r="P760" s="69">
        <f t="shared" si="307"/>
        <v>0</v>
      </c>
      <c r="Q760" s="282"/>
      <c r="R760" s="282"/>
      <c r="S760" s="69">
        <f t="shared" si="308"/>
        <v>0</v>
      </c>
      <c r="T760" s="282"/>
      <c r="U760" s="282"/>
      <c r="V760" s="69">
        <f t="shared" si="309"/>
        <v>0</v>
      </c>
      <c r="W760" s="350"/>
      <c r="X760" s="352">
        <f t="shared" si="310"/>
        <v>0</v>
      </c>
      <c r="Y760" s="337"/>
      <c r="Z760" s="201">
        <f>INDEX(MasterOutputs!$I$3:$I$63,MATCH('5 - Project Outputs'!C760,MasterOutputs!$B$3:$B$63,0))</f>
        <v>0</v>
      </c>
    </row>
    <row r="761" spans="2:26" outlineLevel="1" x14ac:dyDescent="0.35">
      <c r="B761" s="1">
        <f t="shared" si="303"/>
        <v>0</v>
      </c>
      <c r="C761" s="67" t="s">
        <v>18</v>
      </c>
      <c r="D761" s="424" t="str">
        <f>INDEX(MasterOutputs!$C$3:$C$63,MATCH(C761,MasterOutputs!$B$3:$B$63,0))</f>
        <v>N/A</v>
      </c>
      <c r="E761" s="282"/>
      <c r="F761" s="282"/>
      <c r="G761" s="69">
        <f t="shared" si="304"/>
        <v>0</v>
      </c>
      <c r="H761" s="282"/>
      <c r="I761" s="282"/>
      <c r="J761" s="69">
        <f t="shared" si="305"/>
        <v>0</v>
      </c>
      <c r="K761" s="282"/>
      <c r="L761" s="282"/>
      <c r="M761" s="69">
        <f t="shared" si="306"/>
        <v>0</v>
      </c>
      <c r="N761" s="282"/>
      <c r="O761" s="282"/>
      <c r="P761" s="69">
        <f t="shared" si="307"/>
        <v>0</v>
      </c>
      <c r="Q761" s="282"/>
      <c r="R761" s="282"/>
      <c r="S761" s="69">
        <f t="shared" si="308"/>
        <v>0</v>
      </c>
      <c r="T761" s="282"/>
      <c r="U761" s="282"/>
      <c r="V761" s="69">
        <f t="shared" si="309"/>
        <v>0</v>
      </c>
      <c r="W761" s="350"/>
      <c r="X761" s="352">
        <f t="shared" si="310"/>
        <v>0</v>
      </c>
      <c r="Y761" s="337"/>
      <c r="Z761" s="201">
        <f>INDEX(MasterOutputs!$I$3:$I$63,MATCH('5 - Project Outputs'!C761,MasterOutputs!$B$3:$B$63,0))</f>
        <v>0</v>
      </c>
    </row>
    <row r="762" spans="2:26" outlineLevel="1" x14ac:dyDescent="0.35">
      <c r="B762" s="1">
        <f t="shared" si="303"/>
        <v>0</v>
      </c>
      <c r="C762" s="67" t="s">
        <v>18</v>
      </c>
      <c r="D762" s="424" t="str">
        <f>INDEX(MasterOutputs!$C$3:$C$63,MATCH(C762,MasterOutputs!$B$3:$B$63,0))</f>
        <v>N/A</v>
      </c>
      <c r="E762" s="282"/>
      <c r="F762" s="282"/>
      <c r="G762" s="69">
        <f t="shared" si="304"/>
        <v>0</v>
      </c>
      <c r="H762" s="282"/>
      <c r="I762" s="282"/>
      <c r="J762" s="69">
        <f t="shared" si="305"/>
        <v>0</v>
      </c>
      <c r="K762" s="282"/>
      <c r="L762" s="282"/>
      <c r="M762" s="69">
        <f t="shared" si="306"/>
        <v>0</v>
      </c>
      <c r="N762" s="282"/>
      <c r="O762" s="282"/>
      <c r="P762" s="69">
        <f t="shared" si="307"/>
        <v>0</v>
      </c>
      <c r="Q762" s="282"/>
      <c r="R762" s="282"/>
      <c r="S762" s="69">
        <f t="shared" si="308"/>
        <v>0</v>
      </c>
      <c r="T762" s="282"/>
      <c r="U762" s="282"/>
      <c r="V762" s="69">
        <f t="shared" si="309"/>
        <v>0</v>
      </c>
      <c r="W762" s="350"/>
      <c r="X762" s="352">
        <f t="shared" si="310"/>
        <v>0</v>
      </c>
      <c r="Y762" s="337"/>
      <c r="Z762" s="201">
        <f>INDEX(MasterOutputs!$I$3:$I$63,MATCH('5 - Project Outputs'!C762,MasterOutputs!$B$3:$B$63,0))</f>
        <v>0</v>
      </c>
    </row>
    <row r="763" spans="2:26" outlineLevel="1" x14ac:dyDescent="0.35">
      <c r="B763" s="1">
        <f t="shared" si="303"/>
        <v>0</v>
      </c>
      <c r="C763" s="67" t="s">
        <v>18</v>
      </c>
      <c r="D763" s="424" t="str">
        <f>INDEX(MasterOutputs!$C$3:$C$63,MATCH(C763,MasterOutputs!$B$3:$B$63,0))</f>
        <v>N/A</v>
      </c>
      <c r="E763" s="282"/>
      <c r="F763" s="282"/>
      <c r="G763" s="69">
        <f t="shared" si="304"/>
        <v>0</v>
      </c>
      <c r="H763" s="282"/>
      <c r="I763" s="282"/>
      <c r="J763" s="69">
        <f t="shared" si="305"/>
        <v>0</v>
      </c>
      <c r="K763" s="282"/>
      <c r="L763" s="282"/>
      <c r="M763" s="69">
        <f t="shared" si="306"/>
        <v>0</v>
      </c>
      <c r="N763" s="282"/>
      <c r="O763" s="282"/>
      <c r="P763" s="69">
        <f t="shared" si="307"/>
        <v>0</v>
      </c>
      <c r="Q763" s="282"/>
      <c r="R763" s="282"/>
      <c r="S763" s="69">
        <f t="shared" si="308"/>
        <v>0</v>
      </c>
      <c r="T763" s="282"/>
      <c r="U763" s="282"/>
      <c r="V763" s="69">
        <f t="shared" si="309"/>
        <v>0</v>
      </c>
      <c r="W763" s="350"/>
      <c r="X763" s="352">
        <f t="shared" si="310"/>
        <v>0</v>
      </c>
      <c r="Y763" s="337"/>
      <c r="Z763" s="201">
        <f>INDEX(MasterOutputs!$I$3:$I$63,MATCH('5 - Project Outputs'!C763,MasterOutputs!$B$3:$B$63,0))</f>
        <v>0</v>
      </c>
    </row>
    <row r="764" spans="2:26" ht="15.65" customHeight="1" outlineLevel="1" thickBot="1" x14ac:dyDescent="0.4">
      <c r="B764" s="1">
        <f t="shared" si="303"/>
        <v>0</v>
      </c>
      <c r="C764" s="107" t="s">
        <v>18</v>
      </c>
      <c r="D764" s="425" t="str">
        <f>INDEX(MasterOutputs!$C$3:$C$63,MATCH(C764,MasterOutputs!$B$3:$B$63,0))</f>
        <v>N/A</v>
      </c>
      <c r="E764" s="367"/>
      <c r="F764" s="367"/>
      <c r="G764" s="143">
        <f t="shared" si="304"/>
        <v>0</v>
      </c>
      <c r="H764" s="367"/>
      <c r="I764" s="367"/>
      <c r="J764" s="143">
        <f t="shared" si="305"/>
        <v>0</v>
      </c>
      <c r="K764" s="367"/>
      <c r="L764" s="367"/>
      <c r="M764" s="143">
        <f t="shared" si="306"/>
        <v>0</v>
      </c>
      <c r="N764" s="367"/>
      <c r="O764" s="367"/>
      <c r="P764" s="143">
        <f t="shared" si="307"/>
        <v>0</v>
      </c>
      <c r="Q764" s="367"/>
      <c r="R764" s="367"/>
      <c r="S764" s="143">
        <f t="shared" si="308"/>
        <v>0</v>
      </c>
      <c r="T764" s="367"/>
      <c r="U764" s="367"/>
      <c r="V764" s="143">
        <f t="shared" si="309"/>
        <v>0</v>
      </c>
      <c r="W764" s="368"/>
      <c r="X764" s="369">
        <f t="shared" si="310"/>
        <v>0</v>
      </c>
      <c r="Y764" s="370"/>
      <c r="Z764" s="201">
        <f>INDEX(MasterOutputs!$I$3:$I$63,MATCH('5 - Project Outputs'!C764,MasterOutputs!$B$3:$B$63,0))</f>
        <v>0</v>
      </c>
    </row>
    <row r="765" spans="2:26" ht="16.5" customHeight="1" outlineLevel="1" thickBot="1" x14ac:dyDescent="0.4">
      <c r="C765" s="504" t="s">
        <v>233</v>
      </c>
      <c r="D765" s="505"/>
      <c r="E765" s="505"/>
      <c r="F765" s="505"/>
      <c r="G765" s="505"/>
      <c r="H765" s="505"/>
      <c r="I765" s="505"/>
      <c r="J765" s="505"/>
      <c r="K765" s="505"/>
      <c r="L765" s="505"/>
      <c r="M765" s="505"/>
      <c r="N765" s="505"/>
      <c r="O765" s="505"/>
      <c r="P765" s="505"/>
      <c r="Q765" s="505"/>
      <c r="R765" s="505"/>
      <c r="S765" s="505"/>
      <c r="T765" s="505"/>
      <c r="U765" s="505"/>
      <c r="V765" s="505"/>
      <c r="W765" s="505"/>
      <c r="X765" s="505"/>
      <c r="Y765" s="506"/>
    </row>
    <row r="766" spans="2:26" outlineLevel="1" x14ac:dyDescent="0.35">
      <c r="B766" s="1">
        <f t="shared" ref="B766:B775" si="311">IF(AND($D$14="You do not need to provide output data for this reporting period",X766=0),0,IF(C766="",IF((X766=0),0,1),COUNTBLANK(E766:W766)))</f>
        <v>0</v>
      </c>
      <c r="C766" s="371"/>
      <c r="D766" s="364"/>
      <c r="E766" s="365"/>
      <c r="F766" s="365"/>
      <c r="G766" s="359">
        <f t="shared" ref="G766:G771" si="312">SUM(E766:F766)</f>
        <v>0</v>
      </c>
      <c r="H766" s="365"/>
      <c r="I766" s="365"/>
      <c r="J766" s="359">
        <f t="shared" ref="J766:J771" si="313">SUM(H766:I766)</f>
        <v>0</v>
      </c>
      <c r="K766" s="365"/>
      <c r="L766" s="365"/>
      <c r="M766" s="359">
        <f t="shared" ref="M766:M771" si="314">SUM(K766:L766)</f>
        <v>0</v>
      </c>
      <c r="N766" s="365"/>
      <c r="O766" s="365"/>
      <c r="P766" s="359">
        <f t="shared" ref="P766:P771" si="315">SUM(N766:O766)</f>
        <v>0</v>
      </c>
      <c r="Q766" s="365"/>
      <c r="R766" s="365"/>
      <c r="S766" s="359">
        <f t="shared" ref="S766:S771" si="316">SUM(Q766:R766)</f>
        <v>0</v>
      </c>
      <c r="T766" s="365"/>
      <c r="U766" s="365"/>
      <c r="V766" s="359">
        <f t="shared" ref="V766:V771" si="317">SUM(T766:U766)</f>
        <v>0</v>
      </c>
      <c r="W766" s="366"/>
      <c r="X766" s="353">
        <f>SUM(P766+S766+M766+J766+G766+V766+W766)</f>
        <v>0</v>
      </c>
      <c r="Y766" s="360" t="s">
        <v>228</v>
      </c>
    </row>
    <row r="767" spans="2:26" outlineLevel="1" x14ac:dyDescent="0.35">
      <c r="B767" s="1">
        <f t="shared" si="311"/>
        <v>0</v>
      </c>
      <c r="C767" s="73"/>
      <c r="D767" s="286"/>
      <c r="E767" s="282"/>
      <c r="F767" s="282"/>
      <c r="G767" s="69">
        <f t="shared" si="312"/>
        <v>0</v>
      </c>
      <c r="H767" s="282"/>
      <c r="I767" s="282"/>
      <c r="J767" s="69">
        <f t="shared" si="313"/>
        <v>0</v>
      </c>
      <c r="K767" s="282"/>
      <c r="L767" s="282"/>
      <c r="M767" s="69">
        <f t="shared" si="314"/>
        <v>0</v>
      </c>
      <c r="N767" s="282"/>
      <c r="O767" s="282"/>
      <c r="P767" s="69">
        <f t="shared" si="315"/>
        <v>0</v>
      </c>
      <c r="Q767" s="282"/>
      <c r="R767" s="282"/>
      <c r="S767" s="69">
        <f t="shared" si="316"/>
        <v>0</v>
      </c>
      <c r="T767" s="282"/>
      <c r="U767" s="282"/>
      <c r="V767" s="69">
        <f t="shared" si="317"/>
        <v>0</v>
      </c>
      <c r="W767" s="350"/>
      <c r="X767" s="352">
        <f>SUM(P767+S767+M767+J767+G767+V767+W767)</f>
        <v>0</v>
      </c>
      <c r="Y767" s="355" t="s">
        <v>228</v>
      </c>
    </row>
    <row r="768" spans="2:26" outlineLevel="1" x14ac:dyDescent="0.35">
      <c r="B768" s="1">
        <f t="shared" si="311"/>
        <v>0</v>
      </c>
      <c r="C768" s="73"/>
      <c r="D768" s="286"/>
      <c r="E768" s="282"/>
      <c r="F768" s="282"/>
      <c r="G768" s="69">
        <f t="shared" si="312"/>
        <v>0</v>
      </c>
      <c r="H768" s="282"/>
      <c r="I768" s="282"/>
      <c r="J768" s="69">
        <f t="shared" si="313"/>
        <v>0</v>
      </c>
      <c r="K768" s="282"/>
      <c r="L768" s="282"/>
      <c r="M768" s="69">
        <f t="shared" si="314"/>
        <v>0</v>
      </c>
      <c r="N768" s="282"/>
      <c r="O768" s="282"/>
      <c r="P768" s="69">
        <f t="shared" si="315"/>
        <v>0</v>
      </c>
      <c r="Q768" s="282"/>
      <c r="R768" s="282"/>
      <c r="S768" s="69">
        <f t="shared" si="316"/>
        <v>0</v>
      </c>
      <c r="T768" s="282"/>
      <c r="U768" s="282"/>
      <c r="V768" s="69">
        <f t="shared" si="317"/>
        <v>0</v>
      </c>
      <c r="W768" s="350"/>
      <c r="X768" s="352">
        <f t="shared" ref="X768:X775" si="318">SUM(P768+S768+M768+J768+G768+V768+W768)</f>
        <v>0</v>
      </c>
      <c r="Y768" s="355" t="s">
        <v>228</v>
      </c>
    </row>
    <row r="769" spans="2:25" outlineLevel="1" x14ac:dyDescent="0.35">
      <c r="B769" s="1">
        <f t="shared" si="311"/>
        <v>0</v>
      </c>
      <c r="C769" s="73"/>
      <c r="D769" s="286"/>
      <c r="E769" s="282"/>
      <c r="F769" s="282"/>
      <c r="G769" s="69">
        <f t="shared" si="312"/>
        <v>0</v>
      </c>
      <c r="H769" s="282"/>
      <c r="I769" s="282"/>
      <c r="J769" s="69">
        <f t="shared" si="313"/>
        <v>0</v>
      </c>
      <c r="K769" s="282"/>
      <c r="L769" s="282"/>
      <c r="M769" s="69">
        <f t="shared" si="314"/>
        <v>0</v>
      </c>
      <c r="N769" s="282"/>
      <c r="O769" s="282"/>
      <c r="P769" s="69">
        <f t="shared" si="315"/>
        <v>0</v>
      </c>
      <c r="Q769" s="282"/>
      <c r="R769" s="282"/>
      <c r="S769" s="69">
        <f t="shared" si="316"/>
        <v>0</v>
      </c>
      <c r="T769" s="282"/>
      <c r="U769" s="282"/>
      <c r="V769" s="69">
        <f t="shared" si="317"/>
        <v>0</v>
      </c>
      <c r="W769" s="350"/>
      <c r="X769" s="352">
        <f t="shared" si="318"/>
        <v>0</v>
      </c>
      <c r="Y769" s="355" t="s">
        <v>228</v>
      </c>
    </row>
    <row r="770" spans="2:25" outlineLevel="1" x14ac:dyDescent="0.35">
      <c r="B770" s="1">
        <f t="shared" si="311"/>
        <v>0</v>
      </c>
      <c r="C770" s="73"/>
      <c r="D770" s="286"/>
      <c r="E770" s="282"/>
      <c r="F770" s="282"/>
      <c r="G770" s="69">
        <f t="shared" si="312"/>
        <v>0</v>
      </c>
      <c r="H770" s="282"/>
      <c r="I770" s="282"/>
      <c r="J770" s="69">
        <f t="shared" si="313"/>
        <v>0</v>
      </c>
      <c r="K770" s="282"/>
      <c r="L770" s="282"/>
      <c r="M770" s="69">
        <f t="shared" si="314"/>
        <v>0</v>
      </c>
      <c r="N770" s="282"/>
      <c r="O770" s="282"/>
      <c r="P770" s="69">
        <f t="shared" si="315"/>
        <v>0</v>
      </c>
      <c r="Q770" s="282"/>
      <c r="R770" s="282"/>
      <c r="S770" s="69">
        <f t="shared" si="316"/>
        <v>0</v>
      </c>
      <c r="T770" s="282"/>
      <c r="U770" s="282"/>
      <c r="V770" s="69">
        <f t="shared" si="317"/>
        <v>0</v>
      </c>
      <c r="W770" s="350"/>
      <c r="X770" s="352">
        <f t="shared" si="318"/>
        <v>0</v>
      </c>
      <c r="Y770" s="355" t="s">
        <v>228</v>
      </c>
    </row>
    <row r="771" spans="2:25" outlineLevel="1" x14ac:dyDescent="0.35">
      <c r="B771" s="1">
        <f t="shared" si="311"/>
        <v>0</v>
      </c>
      <c r="C771" s="73"/>
      <c r="D771" s="286"/>
      <c r="E771" s="282"/>
      <c r="F771" s="282"/>
      <c r="G771" s="69">
        <f t="shared" si="312"/>
        <v>0</v>
      </c>
      <c r="H771" s="282"/>
      <c r="I771" s="282"/>
      <c r="J771" s="69">
        <f t="shared" si="313"/>
        <v>0</v>
      </c>
      <c r="K771" s="282"/>
      <c r="L771" s="282"/>
      <c r="M771" s="69">
        <f t="shared" si="314"/>
        <v>0</v>
      </c>
      <c r="N771" s="282"/>
      <c r="O771" s="282"/>
      <c r="P771" s="69">
        <f t="shared" si="315"/>
        <v>0</v>
      </c>
      <c r="Q771" s="282"/>
      <c r="R771" s="282"/>
      <c r="S771" s="69">
        <f t="shared" si="316"/>
        <v>0</v>
      </c>
      <c r="T771" s="282"/>
      <c r="U771" s="282"/>
      <c r="V771" s="69">
        <f t="shared" si="317"/>
        <v>0</v>
      </c>
      <c r="W771" s="350"/>
      <c r="X771" s="352">
        <f t="shared" si="318"/>
        <v>0</v>
      </c>
      <c r="Y771" s="355" t="s">
        <v>228</v>
      </c>
    </row>
    <row r="772" spans="2:25" outlineLevel="1" x14ac:dyDescent="0.35">
      <c r="B772" s="1">
        <f t="shared" si="311"/>
        <v>0</v>
      </c>
      <c r="C772" s="73"/>
      <c r="D772" s="286"/>
      <c r="E772" s="282"/>
      <c r="F772" s="282"/>
      <c r="G772" s="69">
        <f>SUM(E772:F772)</f>
        <v>0</v>
      </c>
      <c r="H772" s="282"/>
      <c r="I772" s="282"/>
      <c r="J772" s="69">
        <f>SUM(H772:I772)</f>
        <v>0</v>
      </c>
      <c r="K772" s="282"/>
      <c r="L772" s="282"/>
      <c r="M772" s="69">
        <f>SUM(K772:L772)</f>
        <v>0</v>
      </c>
      <c r="N772" s="282"/>
      <c r="O772" s="282"/>
      <c r="P772" s="69">
        <f>SUM(N772:O772)</f>
        <v>0</v>
      </c>
      <c r="Q772" s="282"/>
      <c r="R772" s="282"/>
      <c r="S772" s="69">
        <f>SUM(Q772:R772)</f>
        <v>0</v>
      </c>
      <c r="T772" s="282"/>
      <c r="U772" s="282"/>
      <c r="V772" s="69">
        <f>SUM(T772:U772)</f>
        <v>0</v>
      </c>
      <c r="W772" s="350"/>
      <c r="X772" s="352">
        <f t="shared" si="318"/>
        <v>0</v>
      </c>
      <c r="Y772" s="355" t="s">
        <v>228</v>
      </c>
    </row>
    <row r="773" spans="2:25" outlineLevel="1" x14ac:dyDescent="0.35">
      <c r="B773" s="1">
        <f t="shared" si="311"/>
        <v>0</v>
      </c>
      <c r="C773" s="73"/>
      <c r="D773" s="286"/>
      <c r="E773" s="282"/>
      <c r="F773" s="282"/>
      <c r="G773" s="69">
        <f>SUM(E773:F773)</f>
        <v>0</v>
      </c>
      <c r="H773" s="282"/>
      <c r="I773" s="282"/>
      <c r="J773" s="69">
        <f>SUM(H773:I773)</f>
        <v>0</v>
      </c>
      <c r="K773" s="282"/>
      <c r="L773" s="282"/>
      <c r="M773" s="69">
        <f>SUM(K773:L773)</f>
        <v>0</v>
      </c>
      <c r="N773" s="282"/>
      <c r="O773" s="282"/>
      <c r="P773" s="69">
        <f>SUM(N773:O773)</f>
        <v>0</v>
      </c>
      <c r="Q773" s="282"/>
      <c r="R773" s="282"/>
      <c r="S773" s="69">
        <f>SUM(Q773:R773)</f>
        <v>0</v>
      </c>
      <c r="T773" s="282"/>
      <c r="U773" s="282"/>
      <c r="V773" s="69">
        <f>SUM(T773:U773)</f>
        <v>0</v>
      </c>
      <c r="W773" s="350"/>
      <c r="X773" s="352">
        <f t="shared" si="318"/>
        <v>0</v>
      </c>
      <c r="Y773" s="355" t="s">
        <v>228</v>
      </c>
    </row>
    <row r="774" spans="2:25" outlineLevel="1" x14ac:dyDescent="0.35">
      <c r="B774" s="1">
        <f t="shared" si="311"/>
        <v>0</v>
      </c>
      <c r="C774" s="73"/>
      <c r="D774" s="286"/>
      <c r="E774" s="282"/>
      <c r="F774" s="282"/>
      <c r="G774" s="69">
        <f>SUM(E774:F774)</f>
        <v>0</v>
      </c>
      <c r="H774" s="282"/>
      <c r="I774" s="282"/>
      <c r="J774" s="69">
        <f>SUM(H774:I774)</f>
        <v>0</v>
      </c>
      <c r="K774" s="282"/>
      <c r="L774" s="282"/>
      <c r="M774" s="69">
        <f>SUM(K774:L774)</f>
        <v>0</v>
      </c>
      <c r="N774" s="282"/>
      <c r="O774" s="282"/>
      <c r="P774" s="69">
        <f>SUM(N774:O774)</f>
        <v>0</v>
      </c>
      <c r="Q774" s="282"/>
      <c r="R774" s="282"/>
      <c r="S774" s="69">
        <f>SUM(Q774:R774)</f>
        <v>0</v>
      </c>
      <c r="T774" s="282"/>
      <c r="U774" s="282"/>
      <c r="V774" s="69">
        <f>SUM(T774:U774)</f>
        <v>0</v>
      </c>
      <c r="W774" s="350"/>
      <c r="X774" s="352">
        <f t="shared" si="318"/>
        <v>0</v>
      </c>
      <c r="Y774" s="355" t="s">
        <v>228</v>
      </c>
    </row>
    <row r="775" spans="2:25" ht="15" outlineLevel="1" thickBot="1" x14ac:dyDescent="0.4">
      <c r="B775" s="1">
        <f t="shared" si="311"/>
        <v>0</v>
      </c>
      <c r="C775" s="74"/>
      <c r="D775" s="287"/>
      <c r="E775" s="283"/>
      <c r="F775" s="283"/>
      <c r="G775" s="71">
        <f>SUM(E775:F775)</f>
        <v>0</v>
      </c>
      <c r="H775" s="283"/>
      <c r="I775" s="283"/>
      <c r="J775" s="71">
        <f>SUM(H775:I775)</f>
        <v>0</v>
      </c>
      <c r="K775" s="283"/>
      <c r="L775" s="283"/>
      <c r="M775" s="71">
        <f>SUM(K775:L775)</f>
        <v>0</v>
      </c>
      <c r="N775" s="283"/>
      <c r="O775" s="283"/>
      <c r="P775" s="71">
        <f>SUM(N775:O775)</f>
        <v>0</v>
      </c>
      <c r="Q775" s="283"/>
      <c r="R775" s="283"/>
      <c r="S775" s="71">
        <f>SUM(Q775:R775)</f>
        <v>0</v>
      </c>
      <c r="T775" s="283"/>
      <c r="U775" s="283"/>
      <c r="V775" s="71">
        <f>SUM(T775:U775)</f>
        <v>0</v>
      </c>
      <c r="W775" s="351"/>
      <c r="X775" s="354">
        <f t="shared" si="318"/>
        <v>0</v>
      </c>
      <c r="Y775" s="356" t="s">
        <v>228</v>
      </c>
    </row>
    <row r="776" spans="2:25" x14ac:dyDescent="0.35">
      <c r="C776" s="285"/>
      <c r="D776" s="284"/>
      <c r="E776" s="3"/>
      <c r="F776" s="3"/>
      <c r="G776" s="3"/>
      <c r="H776" s="3"/>
      <c r="I776" s="3"/>
      <c r="J776" s="3"/>
      <c r="K776" s="3"/>
      <c r="L776" s="3"/>
      <c r="M776" s="3"/>
      <c r="N776" s="3"/>
      <c r="O776" s="3"/>
      <c r="P776" s="3"/>
      <c r="Q776" s="3"/>
      <c r="R776" s="3"/>
      <c r="S776" s="3"/>
      <c r="T776" s="3"/>
      <c r="U776" s="3"/>
      <c r="V776" s="3"/>
      <c r="W776" s="3"/>
      <c r="X776" s="3"/>
    </row>
    <row r="777" spans="2:25" x14ac:dyDescent="0.35">
      <c r="C777" s="242" t="s">
        <v>10</v>
      </c>
      <c r="D777" s="242" t="s">
        <v>10</v>
      </c>
      <c r="E777" s="242" t="s">
        <v>10</v>
      </c>
      <c r="F777" s="242" t="s">
        <v>10</v>
      </c>
      <c r="G777" s="242" t="s">
        <v>10</v>
      </c>
      <c r="H777" s="242" t="s">
        <v>10</v>
      </c>
      <c r="I777" s="242" t="s">
        <v>10</v>
      </c>
      <c r="J777" s="242" t="s">
        <v>10</v>
      </c>
      <c r="K777" s="242" t="s">
        <v>10</v>
      </c>
      <c r="L777" s="242" t="s">
        <v>10</v>
      </c>
      <c r="M777" s="242" t="s">
        <v>10</v>
      </c>
      <c r="N777" s="242" t="s">
        <v>10</v>
      </c>
      <c r="O777" s="242" t="s">
        <v>10</v>
      </c>
      <c r="P777" s="242" t="s">
        <v>10</v>
      </c>
      <c r="Q777" s="242" t="s">
        <v>10</v>
      </c>
      <c r="R777" s="242" t="s">
        <v>10</v>
      </c>
      <c r="S777" s="242" t="s">
        <v>10</v>
      </c>
      <c r="T777" s="242" t="s">
        <v>10</v>
      </c>
      <c r="U777" s="242" t="s">
        <v>10</v>
      </c>
      <c r="V777" s="242" t="s">
        <v>10</v>
      </c>
      <c r="W777" s="242" t="s">
        <v>10</v>
      </c>
      <c r="X777" s="242" t="s">
        <v>10</v>
      </c>
      <c r="Y777" s="242" t="s">
        <v>10</v>
      </c>
    </row>
  </sheetData>
  <sheetProtection algorithmName="SHA-512" hashValue="KfeI0oOxe/xllLB9cfUNXrYnyMnOSb66SGW8xQQmKH4b6Z/IvtSmIw3ipPtBFGtHtAgsrzh9ENPeCZdj9hk6Pw==" saltValue="igWMN9cNRRy0kH9AhHWxLg==" spinCount="100000" sheet="1" formatCells="0" formatColumns="0" formatRows="0"/>
  <protectedRanges>
    <protectedRange sqref="C28:C42 E28:Y42 C44:W53 E24:W26 C66:C80 E66:Y80 C82:W91 E62:W64 C104:C118 E104:Y118 C120:W129 E100:W102 C142:C156 E142:Y156 C158:W167 E138:W140 C180:C194 E180:Y194 C196:W205 E176:W178 C218:C232 E218:Y232 C234:W243 E214:W216 C256:C270 E256:Y270 C272:W281 E252:W254 C294:C308 E294:Y308 C310:W319 E290:W292 C332:C346 E332:Y346 C348:W357 E328:W330 C370:C384 E370:Y384 C386:W395 E366:W368 C408:C422 E408:Y422 C424:W433 E404:W406 C446:C460 E446:Y460 C462:W471 E442:W444 C484:C498 E484:Y498 C500:W509 E480:W482 C522:C536 E522:Y536 C538:W547 E518:W520 C560:C574 E560:Y574 C576:W585 E556:W558 C598:C612 E598:Y612 C614:W623 E594:W596 C636:C650 E636:Y650 C652:W661 E632:W634 C674:C688 E674:Y688 C690:W699 E670:W672 C712:C726 E712:Y726 C728:W737 E708:W710 C750:C764 E750:Y764 C766:W775 E746:W748" name="Section_B_1"/>
    <protectedRange sqref="F9 C11" name="Section_A_1"/>
  </protectedRanges>
  <mergeCells count="392">
    <mergeCell ref="C627:C630"/>
    <mergeCell ref="D627:D630"/>
    <mergeCell ref="E627:G628"/>
    <mergeCell ref="H627:J628"/>
    <mergeCell ref="K627:M628"/>
    <mergeCell ref="Y703:Y706"/>
    <mergeCell ref="Y741:Y744"/>
    <mergeCell ref="M743:M744"/>
    <mergeCell ref="P705:P706"/>
    <mergeCell ref="S705:S706"/>
    <mergeCell ref="V705:V706"/>
    <mergeCell ref="W705:W706"/>
    <mergeCell ref="C703:C706"/>
    <mergeCell ref="D703:D706"/>
    <mergeCell ref="E703:G704"/>
    <mergeCell ref="H703:J704"/>
    <mergeCell ref="K703:M704"/>
    <mergeCell ref="N703:P704"/>
    <mergeCell ref="Q703:S704"/>
    <mergeCell ref="W703:W704"/>
    <mergeCell ref="T703:V704"/>
    <mergeCell ref="C665:C668"/>
    <mergeCell ref="D665:D668"/>
    <mergeCell ref="E665:G666"/>
    <mergeCell ref="C589:C592"/>
    <mergeCell ref="D589:D592"/>
    <mergeCell ref="E589:G590"/>
    <mergeCell ref="H589:J590"/>
    <mergeCell ref="K589:M590"/>
    <mergeCell ref="N589:P590"/>
    <mergeCell ref="Q589:S590"/>
    <mergeCell ref="T589:V590"/>
    <mergeCell ref="W589:W590"/>
    <mergeCell ref="G591:G592"/>
    <mergeCell ref="J591:J592"/>
    <mergeCell ref="M591:M592"/>
    <mergeCell ref="P477:P478"/>
    <mergeCell ref="S477:S478"/>
    <mergeCell ref="V477:V478"/>
    <mergeCell ref="W477:W478"/>
    <mergeCell ref="C475:C478"/>
    <mergeCell ref="D475:D478"/>
    <mergeCell ref="E475:G476"/>
    <mergeCell ref="H475:J476"/>
    <mergeCell ref="K475:M476"/>
    <mergeCell ref="N475:P476"/>
    <mergeCell ref="Q475:S476"/>
    <mergeCell ref="T475:V476"/>
    <mergeCell ref="Y475:Y478"/>
    <mergeCell ref="Y399:Y402"/>
    <mergeCell ref="M401:M402"/>
    <mergeCell ref="P363:P364"/>
    <mergeCell ref="S363:S364"/>
    <mergeCell ref="V363:V364"/>
    <mergeCell ref="W363:W364"/>
    <mergeCell ref="C361:C364"/>
    <mergeCell ref="D361:D364"/>
    <mergeCell ref="E361:G362"/>
    <mergeCell ref="H361:J362"/>
    <mergeCell ref="K361:M362"/>
    <mergeCell ref="N361:P362"/>
    <mergeCell ref="Q361:S362"/>
    <mergeCell ref="T361:V362"/>
    <mergeCell ref="X399:X402"/>
    <mergeCell ref="G401:G402"/>
    <mergeCell ref="J401:J402"/>
    <mergeCell ref="X361:X364"/>
    <mergeCell ref="G363:G364"/>
    <mergeCell ref="J363:J364"/>
    <mergeCell ref="K399:M400"/>
    <mergeCell ref="N399:P400"/>
    <mergeCell ref="Q399:S400"/>
    <mergeCell ref="Y285:Y288"/>
    <mergeCell ref="M287:M288"/>
    <mergeCell ref="P249:P250"/>
    <mergeCell ref="S249:S250"/>
    <mergeCell ref="V249:V250"/>
    <mergeCell ref="W249:W250"/>
    <mergeCell ref="C247:C250"/>
    <mergeCell ref="D247:D250"/>
    <mergeCell ref="E247:G248"/>
    <mergeCell ref="H247:J248"/>
    <mergeCell ref="K247:M248"/>
    <mergeCell ref="N247:P248"/>
    <mergeCell ref="Q247:S248"/>
    <mergeCell ref="T247:V248"/>
    <mergeCell ref="W247:W248"/>
    <mergeCell ref="X247:X250"/>
    <mergeCell ref="G249:G250"/>
    <mergeCell ref="J249:J250"/>
    <mergeCell ref="M249:M250"/>
    <mergeCell ref="Y247:Y250"/>
    <mergeCell ref="P135:P136"/>
    <mergeCell ref="S135:S136"/>
    <mergeCell ref="V135:V136"/>
    <mergeCell ref="W135:W136"/>
    <mergeCell ref="C133:C136"/>
    <mergeCell ref="D133:D136"/>
    <mergeCell ref="E133:G134"/>
    <mergeCell ref="H133:J134"/>
    <mergeCell ref="K133:M134"/>
    <mergeCell ref="N133:P134"/>
    <mergeCell ref="Q133:S134"/>
    <mergeCell ref="T133:V134"/>
    <mergeCell ref="Y57:Y60"/>
    <mergeCell ref="P743:P744"/>
    <mergeCell ref="S743:S744"/>
    <mergeCell ref="V743:V744"/>
    <mergeCell ref="W743:W744"/>
    <mergeCell ref="C741:C744"/>
    <mergeCell ref="D741:D744"/>
    <mergeCell ref="E741:G742"/>
    <mergeCell ref="H741:J742"/>
    <mergeCell ref="K741:M742"/>
    <mergeCell ref="N741:P742"/>
    <mergeCell ref="Q741:S742"/>
    <mergeCell ref="T741:V742"/>
    <mergeCell ref="W741:W742"/>
    <mergeCell ref="X741:X744"/>
    <mergeCell ref="G743:G744"/>
    <mergeCell ref="J743:J744"/>
    <mergeCell ref="Y133:Y136"/>
    <mergeCell ref="X703:X706"/>
    <mergeCell ref="G705:G706"/>
    <mergeCell ref="J705:J706"/>
    <mergeCell ref="M705:M706"/>
    <mergeCell ref="P667:P668"/>
    <mergeCell ref="S667:S668"/>
    <mergeCell ref="H665:J666"/>
    <mergeCell ref="K665:M666"/>
    <mergeCell ref="N665:P666"/>
    <mergeCell ref="Q665:S666"/>
    <mergeCell ref="T665:V666"/>
    <mergeCell ref="W665:W666"/>
    <mergeCell ref="X665:X668"/>
    <mergeCell ref="G667:G668"/>
    <mergeCell ref="J667:J668"/>
    <mergeCell ref="M667:M668"/>
    <mergeCell ref="Y665:Y668"/>
    <mergeCell ref="P629:P630"/>
    <mergeCell ref="S629:S630"/>
    <mergeCell ref="V629:V630"/>
    <mergeCell ref="W629:W630"/>
    <mergeCell ref="V667:V668"/>
    <mergeCell ref="W667:W668"/>
    <mergeCell ref="N627:P628"/>
    <mergeCell ref="Q627:S628"/>
    <mergeCell ref="T627:V628"/>
    <mergeCell ref="W627:W628"/>
    <mergeCell ref="X627:X630"/>
    <mergeCell ref="Y627:Y630"/>
    <mergeCell ref="G629:G630"/>
    <mergeCell ref="J629:J630"/>
    <mergeCell ref="P553:P554"/>
    <mergeCell ref="S553:S554"/>
    <mergeCell ref="V553:V554"/>
    <mergeCell ref="W553:W554"/>
    <mergeCell ref="Y589:Y592"/>
    <mergeCell ref="X513:X516"/>
    <mergeCell ref="G515:G516"/>
    <mergeCell ref="J515:J516"/>
    <mergeCell ref="W515:W516"/>
    <mergeCell ref="Y513:Y516"/>
    <mergeCell ref="Y551:Y554"/>
    <mergeCell ref="N513:P514"/>
    <mergeCell ref="Q513:S514"/>
    <mergeCell ref="T513:V514"/>
    <mergeCell ref="W513:W514"/>
    <mergeCell ref="M629:M630"/>
    <mergeCell ref="P591:P592"/>
    <mergeCell ref="S591:S592"/>
    <mergeCell ref="V591:V592"/>
    <mergeCell ref="W591:W592"/>
    <mergeCell ref="X589:X592"/>
    <mergeCell ref="C551:C554"/>
    <mergeCell ref="D551:D554"/>
    <mergeCell ref="E551:G552"/>
    <mergeCell ref="H551:J552"/>
    <mergeCell ref="K551:M552"/>
    <mergeCell ref="N551:P552"/>
    <mergeCell ref="Q551:S552"/>
    <mergeCell ref="T551:V552"/>
    <mergeCell ref="V515:V516"/>
    <mergeCell ref="C513:C516"/>
    <mergeCell ref="D513:D516"/>
    <mergeCell ref="E513:G514"/>
    <mergeCell ref="P515:P516"/>
    <mergeCell ref="M515:M516"/>
    <mergeCell ref="H513:J514"/>
    <mergeCell ref="K513:M514"/>
    <mergeCell ref="S515:S516"/>
    <mergeCell ref="T399:V400"/>
    <mergeCell ref="W399:W400"/>
    <mergeCell ref="W439:W440"/>
    <mergeCell ref="P401:P402"/>
    <mergeCell ref="S401:S402"/>
    <mergeCell ref="V401:V402"/>
    <mergeCell ref="W401:W402"/>
    <mergeCell ref="C399:C402"/>
    <mergeCell ref="D399:D402"/>
    <mergeCell ref="E399:G400"/>
    <mergeCell ref="H399:J400"/>
    <mergeCell ref="W437:W438"/>
    <mergeCell ref="X437:X440"/>
    <mergeCell ref="G439:G440"/>
    <mergeCell ref="M439:M440"/>
    <mergeCell ref="Y437:Y440"/>
    <mergeCell ref="C437:C440"/>
    <mergeCell ref="D437:D440"/>
    <mergeCell ref="E437:G438"/>
    <mergeCell ref="H437:J438"/>
    <mergeCell ref="K437:M438"/>
    <mergeCell ref="N437:P438"/>
    <mergeCell ref="Q437:S438"/>
    <mergeCell ref="T437:V438"/>
    <mergeCell ref="P439:P440"/>
    <mergeCell ref="S439:S440"/>
    <mergeCell ref="V439:V440"/>
    <mergeCell ref="J439:J440"/>
    <mergeCell ref="W361:W362"/>
    <mergeCell ref="Y361:Y364"/>
    <mergeCell ref="W323:W324"/>
    <mergeCell ref="X323:X326"/>
    <mergeCell ref="G325:G326"/>
    <mergeCell ref="J325:J326"/>
    <mergeCell ref="M325:M326"/>
    <mergeCell ref="M363:M364"/>
    <mergeCell ref="P325:P326"/>
    <mergeCell ref="S325:S326"/>
    <mergeCell ref="V325:V326"/>
    <mergeCell ref="W325:W326"/>
    <mergeCell ref="T323:V324"/>
    <mergeCell ref="C323:C326"/>
    <mergeCell ref="D323:D326"/>
    <mergeCell ref="E323:G324"/>
    <mergeCell ref="Y323:Y326"/>
    <mergeCell ref="P287:P288"/>
    <mergeCell ref="S287:S288"/>
    <mergeCell ref="V287:V288"/>
    <mergeCell ref="W287:W288"/>
    <mergeCell ref="C285:C288"/>
    <mergeCell ref="D285:D288"/>
    <mergeCell ref="E285:G286"/>
    <mergeCell ref="H285:J286"/>
    <mergeCell ref="K285:M286"/>
    <mergeCell ref="N285:P286"/>
    <mergeCell ref="Q285:S286"/>
    <mergeCell ref="T285:V286"/>
    <mergeCell ref="W285:W286"/>
    <mergeCell ref="X285:X288"/>
    <mergeCell ref="G287:G288"/>
    <mergeCell ref="J287:J288"/>
    <mergeCell ref="H323:J324"/>
    <mergeCell ref="K323:M324"/>
    <mergeCell ref="N323:P324"/>
    <mergeCell ref="Q323:S324"/>
    <mergeCell ref="C209:C212"/>
    <mergeCell ref="D209:D212"/>
    <mergeCell ref="E209:G210"/>
    <mergeCell ref="H209:J210"/>
    <mergeCell ref="K209:M210"/>
    <mergeCell ref="N209:P210"/>
    <mergeCell ref="Q209:S210"/>
    <mergeCell ref="T209:V210"/>
    <mergeCell ref="N171:P172"/>
    <mergeCell ref="Q171:S172"/>
    <mergeCell ref="T171:V172"/>
    <mergeCell ref="P211:P212"/>
    <mergeCell ref="S211:S212"/>
    <mergeCell ref="V211:V212"/>
    <mergeCell ref="C171:C174"/>
    <mergeCell ref="D171:D174"/>
    <mergeCell ref="Y171:Y174"/>
    <mergeCell ref="H95:J96"/>
    <mergeCell ref="V97:V98"/>
    <mergeCell ref="W97:W98"/>
    <mergeCell ref="X95:X98"/>
    <mergeCell ref="W209:W210"/>
    <mergeCell ref="X209:X212"/>
    <mergeCell ref="G211:G212"/>
    <mergeCell ref="J211:J212"/>
    <mergeCell ref="M211:M212"/>
    <mergeCell ref="Y209:Y212"/>
    <mergeCell ref="P173:P174"/>
    <mergeCell ref="S173:S174"/>
    <mergeCell ref="V173:V174"/>
    <mergeCell ref="W173:W174"/>
    <mergeCell ref="E171:G172"/>
    <mergeCell ref="H171:J172"/>
    <mergeCell ref="K171:M172"/>
    <mergeCell ref="M173:M174"/>
    <mergeCell ref="X171:X174"/>
    <mergeCell ref="G173:G174"/>
    <mergeCell ref="J173:J174"/>
    <mergeCell ref="W171:W172"/>
    <mergeCell ref="W211:W212"/>
    <mergeCell ref="U2:Y2"/>
    <mergeCell ref="H19:J20"/>
    <mergeCell ref="K19:M20"/>
    <mergeCell ref="N19:P20"/>
    <mergeCell ref="P21:P22"/>
    <mergeCell ref="V21:V22"/>
    <mergeCell ref="T19:V20"/>
    <mergeCell ref="M21:M22"/>
    <mergeCell ref="O2:S2"/>
    <mergeCell ref="C2:N2"/>
    <mergeCell ref="C3:T3"/>
    <mergeCell ref="C5:F5"/>
    <mergeCell ref="C7:F7"/>
    <mergeCell ref="Y19:Y22"/>
    <mergeCell ref="X19:X22"/>
    <mergeCell ref="E19:G20"/>
    <mergeCell ref="C12:F12"/>
    <mergeCell ref="C10:F10"/>
    <mergeCell ref="C11:F11"/>
    <mergeCell ref="C9:E9"/>
    <mergeCell ref="Q19:S20"/>
    <mergeCell ref="S21:S22"/>
    <mergeCell ref="D19:D22"/>
    <mergeCell ref="C19:C22"/>
    <mergeCell ref="G21:G22"/>
    <mergeCell ref="W19:W20"/>
    <mergeCell ref="W21:W22"/>
    <mergeCell ref="J21:J22"/>
    <mergeCell ref="C14:Y14"/>
    <mergeCell ref="C55:Y55"/>
    <mergeCell ref="C16:Y16"/>
    <mergeCell ref="Y95:Y98"/>
    <mergeCell ref="N57:P58"/>
    <mergeCell ref="Q57:S58"/>
    <mergeCell ref="T57:V58"/>
    <mergeCell ref="W57:W58"/>
    <mergeCell ref="X57:X60"/>
    <mergeCell ref="S97:S98"/>
    <mergeCell ref="P59:P60"/>
    <mergeCell ref="S59:S60"/>
    <mergeCell ref="V59:V60"/>
    <mergeCell ref="W59:W60"/>
    <mergeCell ref="C57:C60"/>
    <mergeCell ref="D57:D60"/>
    <mergeCell ref="E57:G58"/>
    <mergeCell ref="H57:J58"/>
    <mergeCell ref="K57:M58"/>
    <mergeCell ref="G59:G60"/>
    <mergeCell ref="J59:J60"/>
    <mergeCell ref="M59:M60"/>
    <mergeCell ref="C95:C98"/>
    <mergeCell ref="D95:D98"/>
    <mergeCell ref="E95:G96"/>
    <mergeCell ref="C739:Y739"/>
    <mergeCell ref="C701:Y701"/>
    <mergeCell ref="C663:Y663"/>
    <mergeCell ref="C625:Y625"/>
    <mergeCell ref="C587:Y587"/>
    <mergeCell ref="C549:Y549"/>
    <mergeCell ref="C511:Y511"/>
    <mergeCell ref="C473:Y473"/>
    <mergeCell ref="C435:Y435"/>
    <mergeCell ref="W475:W476"/>
    <mergeCell ref="X475:X478"/>
    <mergeCell ref="G477:G478"/>
    <mergeCell ref="J477:J478"/>
    <mergeCell ref="M477:M478"/>
    <mergeCell ref="W551:W552"/>
    <mergeCell ref="X551:X554"/>
    <mergeCell ref="G553:G554"/>
    <mergeCell ref="J553:J554"/>
    <mergeCell ref="M553:M554"/>
    <mergeCell ref="H5:M5"/>
    <mergeCell ref="C397:Y397"/>
    <mergeCell ref="C359:Y359"/>
    <mergeCell ref="C321:Y321"/>
    <mergeCell ref="C283:Y283"/>
    <mergeCell ref="C245:Y245"/>
    <mergeCell ref="C207:Y207"/>
    <mergeCell ref="C169:Y169"/>
    <mergeCell ref="C131:Y131"/>
    <mergeCell ref="C93:Y93"/>
    <mergeCell ref="K95:M96"/>
    <mergeCell ref="N95:P96"/>
    <mergeCell ref="Q95:S96"/>
    <mergeCell ref="T95:V96"/>
    <mergeCell ref="W95:W96"/>
    <mergeCell ref="G97:G98"/>
    <mergeCell ref="J97:J98"/>
    <mergeCell ref="M97:M98"/>
    <mergeCell ref="W133:W134"/>
    <mergeCell ref="X133:X136"/>
    <mergeCell ref="G135:G136"/>
    <mergeCell ref="J135:J136"/>
    <mergeCell ref="M135:M136"/>
    <mergeCell ref="P97:P98"/>
  </mergeCells>
  <phoneticPr fontId="14" type="noConversion"/>
  <conditionalFormatting sqref="D25:D26">
    <cfRule type="expression" dxfId="1595" priority="3415">
      <formula>OR(#REF!="no", #REF!="&lt; Select &gt;")</formula>
    </cfRule>
  </conditionalFormatting>
  <conditionalFormatting sqref="D63:D64">
    <cfRule type="expression" dxfId="1594" priority="270">
      <formula>OR(#REF!="no", #REF!="&lt; Select &gt;")</formula>
    </cfRule>
  </conditionalFormatting>
  <conditionalFormatting sqref="D101:D102">
    <cfRule type="expression" dxfId="1593" priority="256">
      <formula>OR(#REF!="no", #REF!="&lt; Select &gt;")</formula>
    </cfRule>
  </conditionalFormatting>
  <conditionalFormatting sqref="D139:D140">
    <cfRule type="expression" dxfId="1592" priority="242">
      <formula>OR(#REF!="no", #REF!="&lt; Select &gt;")</formula>
    </cfRule>
  </conditionalFormatting>
  <conditionalFormatting sqref="D177:D178">
    <cfRule type="expression" dxfId="1591" priority="228">
      <formula>OR(#REF!="no", #REF!="&lt; Select &gt;")</formula>
    </cfRule>
  </conditionalFormatting>
  <conditionalFormatting sqref="D215:D216">
    <cfRule type="expression" dxfId="1590" priority="214">
      <formula>OR(#REF!="no", #REF!="&lt; Select &gt;")</formula>
    </cfRule>
  </conditionalFormatting>
  <conditionalFormatting sqref="D253:D254">
    <cfRule type="expression" dxfId="1589" priority="200">
      <formula>OR(#REF!="no", #REF!="&lt; Select &gt;")</formula>
    </cfRule>
  </conditionalFormatting>
  <conditionalFormatting sqref="D291:D292">
    <cfRule type="expression" dxfId="1588" priority="186">
      <formula>OR(#REF!="no", #REF!="&lt; Select &gt;")</formula>
    </cfRule>
  </conditionalFormatting>
  <conditionalFormatting sqref="D329:D330">
    <cfRule type="expression" dxfId="1587" priority="172">
      <formula>OR(#REF!="no", #REF!="&lt; Select &gt;")</formula>
    </cfRule>
  </conditionalFormatting>
  <conditionalFormatting sqref="D367:D368">
    <cfRule type="expression" dxfId="1586" priority="158">
      <formula>OR(#REF!="no", #REF!="&lt; Select &gt;")</formula>
    </cfRule>
  </conditionalFormatting>
  <conditionalFormatting sqref="D405:D406">
    <cfRule type="expression" dxfId="1585" priority="144">
      <formula>OR(#REF!="no", #REF!="&lt; Select &gt;")</formula>
    </cfRule>
  </conditionalFormatting>
  <conditionalFormatting sqref="D443:D444">
    <cfRule type="expression" dxfId="1584" priority="130">
      <formula>OR(#REF!="no", #REF!="&lt; Select &gt;")</formula>
    </cfRule>
  </conditionalFormatting>
  <conditionalFormatting sqref="D481:D482">
    <cfRule type="expression" dxfId="1583" priority="116">
      <formula>OR(#REF!="no", #REF!="&lt; Select &gt;")</formula>
    </cfRule>
  </conditionalFormatting>
  <conditionalFormatting sqref="D519:D520">
    <cfRule type="expression" dxfId="1582" priority="102">
      <formula>OR(#REF!="no", #REF!="&lt; Select &gt;")</formula>
    </cfRule>
  </conditionalFormatting>
  <conditionalFormatting sqref="D557:D558">
    <cfRule type="expression" dxfId="1581" priority="88">
      <formula>OR(#REF!="no", #REF!="&lt; Select &gt;")</formula>
    </cfRule>
  </conditionalFormatting>
  <conditionalFormatting sqref="D595:D596">
    <cfRule type="expression" dxfId="1580" priority="74">
      <formula>OR(#REF!="no", #REF!="&lt; Select &gt;")</formula>
    </cfRule>
  </conditionalFormatting>
  <conditionalFormatting sqref="D633:D634">
    <cfRule type="expression" dxfId="1579" priority="60">
      <formula>OR(#REF!="no", #REF!="&lt; Select &gt;")</formula>
    </cfRule>
  </conditionalFormatting>
  <conditionalFormatting sqref="D671:D672">
    <cfRule type="expression" dxfId="1578" priority="46">
      <formula>OR(#REF!="no", #REF!="&lt; Select &gt;")</formula>
    </cfRule>
  </conditionalFormatting>
  <conditionalFormatting sqref="D709:D710">
    <cfRule type="expression" dxfId="1577" priority="32">
      <formula>OR(#REF!="no", #REF!="&lt; Select &gt;")</formula>
    </cfRule>
  </conditionalFormatting>
  <conditionalFormatting sqref="D747:D748">
    <cfRule type="expression" dxfId="1576" priority="18">
      <formula>OR(#REF!="no", #REF!="&lt; Select &gt;")</formula>
    </cfRule>
  </conditionalFormatting>
  <conditionalFormatting sqref="D28:W42">
    <cfRule type="expression" dxfId="1575" priority="3314">
      <formula>$C28 = "&lt; Select &gt;"</formula>
    </cfRule>
  </conditionalFormatting>
  <conditionalFormatting sqref="D44:W53">
    <cfRule type="expression" dxfId="1574" priority="3304">
      <formula>$C44 = ""</formula>
    </cfRule>
  </conditionalFormatting>
  <conditionalFormatting sqref="D66:W80">
    <cfRule type="expression" dxfId="1573" priority="1">
      <formula>$C66 = "&lt; Select &gt;"</formula>
    </cfRule>
  </conditionalFormatting>
  <conditionalFormatting sqref="D82:W91">
    <cfRule type="expression" dxfId="1572" priority="259">
      <formula>$C82 = ""</formula>
    </cfRule>
  </conditionalFormatting>
  <conditionalFormatting sqref="D104:W118">
    <cfRule type="expression" dxfId="1571" priority="255">
      <formula>$C104 = "&lt; Select &gt;"</formula>
    </cfRule>
  </conditionalFormatting>
  <conditionalFormatting sqref="D120:W129">
    <cfRule type="expression" dxfId="1570" priority="245">
      <formula>$C120 = ""</formula>
    </cfRule>
  </conditionalFormatting>
  <conditionalFormatting sqref="D142:W156">
    <cfRule type="expression" dxfId="1569" priority="241">
      <formula>$C142 = "&lt; Select &gt;"</formula>
    </cfRule>
  </conditionalFormatting>
  <conditionalFormatting sqref="D158:W167">
    <cfRule type="expression" dxfId="1568" priority="231">
      <formula>$C158 = ""</formula>
    </cfRule>
  </conditionalFormatting>
  <conditionalFormatting sqref="D180:W194">
    <cfRule type="expression" dxfId="1567" priority="227">
      <formula>$C180 = "&lt; Select &gt;"</formula>
    </cfRule>
  </conditionalFormatting>
  <conditionalFormatting sqref="D196:W205">
    <cfRule type="expression" dxfId="1566" priority="217">
      <formula>$C196 = ""</formula>
    </cfRule>
  </conditionalFormatting>
  <conditionalFormatting sqref="D218:W232">
    <cfRule type="expression" dxfId="1565" priority="213">
      <formula>$C218 = "&lt; Select &gt;"</formula>
    </cfRule>
  </conditionalFormatting>
  <conditionalFormatting sqref="D234:W243">
    <cfRule type="expression" dxfId="1564" priority="203">
      <formula>$C234 = ""</formula>
    </cfRule>
  </conditionalFormatting>
  <conditionalFormatting sqref="D256:W270">
    <cfRule type="expression" dxfId="1563" priority="199">
      <formula>$C256 = "&lt; Select &gt;"</formula>
    </cfRule>
  </conditionalFormatting>
  <conditionalFormatting sqref="D272:W281">
    <cfRule type="expression" dxfId="1562" priority="189">
      <formula>$C272 = ""</formula>
    </cfRule>
  </conditionalFormatting>
  <conditionalFormatting sqref="D294:W308">
    <cfRule type="expression" dxfId="1561" priority="185">
      <formula>$C294 = "&lt; Select &gt;"</formula>
    </cfRule>
  </conditionalFormatting>
  <conditionalFormatting sqref="D310:W319">
    <cfRule type="expression" dxfId="1560" priority="175">
      <formula>$C310 = ""</formula>
    </cfRule>
  </conditionalFormatting>
  <conditionalFormatting sqref="D332:W346">
    <cfRule type="expression" dxfId="1559" priority="171">
      <formula>$C332 = "&lt; Select &gt;"</formula>
    </cfRule>
  </conditionalFormatting>
  <conditionalFormatting sqref="D348:W357">
    <cfRule type="expression" dxfId="1558" priority="161">
      <formula>$C348 = ""</formula>
    </cfRule>
  </conditionalFormatting>
  <conditionalFormatting sqref="D370:W384">
    <cfRule type="expression" dxfId="1557" priority="157">
      <formula>$C370 = "&lt; Select &gt;"</formula>
    </cfRule>
  </conditionalFormatting>
  <conditionalFormatting sqref="D386:W395">
    <cfRule type="expression" dxfId="1556" priority="147">
      <formula>$C386 = ""</formula>
    </cfRule>
  </conditionalFormatting>
  <conditionalFormatting sqref="D408:W422">
    <cfRule type="expression" dxfId="1555" priority="143">
      <formula>$C408 = "&lt; Select &gt;"</formula>
    </cfRule>
  </conditionalFormatting>
  <conditionalFormatting sqref="D424:W433">
    <cfRule type="expression" dxfId="1554" priority="133">
      <formula>$C424 = ""</formula>
    </cfRule>
  </conditionalFormatting>
  <conditionalFormatting sqref="D446:W460">
    <cfRule type="expression" dxfId="1553" priority="129">
      <formula>$C446 = "&lt; Select &gt;"</formula>
    </cfRule>
  </conditionalFormatting>
  <conditionalFormatting sqref="D462:W471">
    <cfRule type="expression" dxfId="1552" priority="119">
      <formula>$C462 = ""</formula>
    </cfRule>
  </conditionalFormatting>
  <conditionalFormatting sqref="D484:W498">
    <cfRule type="expression" dxfId="1551" priority="115">
      <formula>$C484 = "&lt; Select &gt;"</formula>
    </cfRule>
  </conditionalFormatting>
  <conditionalFormatting sqref="D500:W509">
    <cfRule type="expression" dxfId="1550" priority="105">
      <formula>$C500 = ""</formula>
    </cfRule>
  </conditionalFormatting>
  <conditionalFormatting sqref="D522:W536">
    <cfRule type="expression" dxfId="1549" priority="101">
      <formula>$C522 = "&lt; Select &gt;"</formula>
    </cfRule>
  </conditionalFormatting>
  <conditionalFormatting sqref="D538:W547">
    <cfRule type="expression" dxfId="1548" priority="91">
      <formula>$C538 = ""</formula>
    </cfRule>
  </conditionalFormatting>
  <conditionalFormatting sqref="D560:W574">
    <cfRule type="expression" dxfId="1547" priority="87">
      <formula>$C560 = "&lt; Select &gt;"</formula>
    </cfRule>
  </conditionalFormatting>
  <conditionalFormatting sqref="D576:W585">
    <cfRule type="expression" dxfId="1546" priority="77">
      <formula>$C576 = ""</formula>
    </cfRule>
  </conditionalFormatting>
  <conditionalFormatting sqref="D598:W612">
    <cfRule type="expression" dxfId="1545" priority="73">
      <formula>$C598 = "&lt; Select &gt;"</formula>
    </cfRule>
  </conditionalFormatting>
  <conditionalFormatting sqref="D614:W623">
    <cfRule type="expression" dxfId="1544" priority="63">
      <formula>$C614 = ""</formula>
    </cfRule>
  </conditionalFormatting>
  <conditionalFormatting sqref="D636:W650">
    <cfRule type="expression" dxfId="1543" priority="59">
      <formula>$C636 = "&lt; Select &gt;"</formula>
    </cfRule>
  </conditionalFormatting>
  <conditionalFormatting sqref="D652:W661">
    <cfRule type="expression" dxfId="1542" priority="49">
      <formula>$C652 = ""</formula>
    </cfRule>
  </conditionalFormatting>
  <conditionalFormatting sqref="D674:W688">
    <cfRule type="expression" dxfId="1541" priority="45">
      <formula>$C674 = "&lt; Select &gt;"</formula>
    </cfRule>
  </conditionalFormatting>
  <conditionalFormatting sqref="D690:W699">
    <cfRule type="expression" dxfId="1540" priority="35">
      <formula>$C690 = ""</formula>
    </cfRule>
  </conditionalFormatting>
  <conditionalFormatting sqref="D712:W726">
    <cfRule type="expression" dxfId="1539" priority="31">
      <formula>$C712 = "&lt; Select &gt;"</formula>
    </cfRule>
  </conditionalFormatting>
  <conditionalFormatting sqref="D728:W737">
    <cfRule type="expression" dxfId="1538" priority="21">
      <formula>$C728 = ""</formula>
    </cfRule>
  </conditionalFormatting>
  <conditionalFormatting sqref="D750:W764">
    <cfRule type="expression" dxfId="1537" priority="17">
      <formula>$C750 = "&lt; Select &gt;"</formula>
    </cfRule>
  </conditionalFormatting>
  <conditionalFormatting sqref="D766:W775">
    <cfRule type="expression" dxfId="1536" priority="7">
      <formula>$C766 = ""</formula>
    </cfRule>
  </conditionalFormatting>
  <conditionalFormatting sqref="E22:F22">
    <cfRule type="cellIs" dxfId="1535" priority="3364" operator="equal">
      <formula>"Actual"</formula>
    </cfRule>
    <cfRule type="cellIs" dxfId="1534" priority="3365" operator="equal">
      <formula>"Forecast"</formula>
    </cfRule>
  </conditionalFormatting>
  <conditionalFormatting sqref="E60:F60">
    <cfRule type="cellIs" dxfId="1533" priority="1478" operator="equal">
      <formula>"Actual"</formula>
    </cfRule>
    <cfRule type="cellIs" dxfId="1532" priority="1479" operator="equal">
      <formula>"Forecast"</formula>
    </cfRule>
  </conditionalFormatting>
  <conditionalFormatting sqref="E98:F98">
    <cfRule type="cellIs" dxfId="1531" priority="1268" operator="equal">
      <formula>"Actual"</formula>
    </cfRule>
    <cfRule type="cellIs" dxfId="1530" priority="1269" operator="equal">
      <formula>"Forecast"</formula>
    </cfRule>
  </conditionalFormatting>
  <conditionalFormatting sqref="E136:F136">
    <cfRule type="cellIs" dxfId="1529" priority="1226" operator="equal">
      <formula>"Actual"</formula>
    </cfRule>
    <cfRule type="cellIs" dxfId="1528" priority="1227" operator="equal">
      <formula>"Forecast"</formula>
    </cfRule>
  </conditionalFormatting>
  <conditionalFormatting sqref="E174:F174">
    <cfRule type="cellIs" dxfId="1527" priority="1184" operator="equal">
      <formula>"Actual"</formula>
    </cfRule>
    <cfRule type="cellIs" dxfId="1526" priority="1185" operator="equal">
      <formula>"Forecast"</formula>
    </cfRule>
  </conditionalFormatting>
  <conditionalFormatting sqref="E212:F212">
    <cfRule type="cellIs" dxfId="1525" priority="1142" operator="equal">
      <formula>"Actual"</formula>
    </cfRule>
    <cfRule type="cellIs" dxfId="1524" priority="1143" operator="equal">
      <formula>"Forecast"</formula>
    </cfRule>
  </conditionalFormatting>
  <conditionalFormatting sqref="E250:F250">
    <cfRule type="cellIs" dxfId="1523" priority="1100" operator="equal">
      <formula>"Actual"</formula>
    </cfRule>
    <cfRule type="cellIs" dxfId="1522" priority="1101" operator="equal">
      <formula>"Forecast"</formula>
    </cfRule>
  </conditionalFormatting>
  <conditionalFormatting sqref="E288:F288">
    <cfRule type="cellIs" dxfId="1521" priority="1058" operator="equal">
      <formula>"Actual"</formula>
    </cfRule>
    <cfRule type="cellIs" dxfId="1520" priority="1059" operator="equal">
      <formula>"Forecast"</formula>
    </cfRule>
  </conditionalFormatting>
  <conditionalFormatting sqref="E326:F326">
    <cfRule type="cellIs" dxfId="1519" priority="1016" operator="equal">
      <formula>"Actual"</formula>
    </cfRule>
    <cfRule type="cellIs" dxfId="1518" priority="1017" operator="equal">
      <formula>"Forecast"</formula>
    </cfRule>
  </conditionalFormatting>
  <conditionalFormatting sqref="E364:F364">
    <cfRule type="cellIs" dxfId="1517" priority="974" operator="equal">
      <formula>"Actual"</formula>
    </cfRule>
    <cfRule type="cellIs" dxfId="1516" priority="975" operator="equal">
      <formula>"Forecast"</formula>
    </cfRule>
  </conditionalFormatting>
  <conditionalFormatting sqref="E402:F402">
    <cfRule type="cellIs" dxfId="1515" priority="932" operator="equal">
      <formula>"Actual"</formula>
    </cfRule>
    <cfRule type="cellIs" dxfId="1514" priority="933" operator="equal">
      <formula>"Forecast"</formula>
    </cfRule>
  </conditionalFormatting>
  <conditionalFormatting sqref="E440:F440">
    <cfRule type="cellIs" dxfId="1513" priority="890" operator="equal">
      <formula>"Actual"</formula>
    </cfRule>
    <cfRule type="cellIs" dxfId="1512" priority="891" operator="equal">
      <formula>"Forecast"</formula>
    </cfRule>
  </conditionalFormatting>
  <conditionalFormatting sqref="E478:F478">
    <cfRule type="cellIs" dxfId="1511" priority="848" operator="equal">
      <formula>"Actual"</formula>
    </cfRule>
    <cfRule type="cellIs" dxfId="1510" priority="849" operator="equal">
      <formula>"Forecast"</formula>
    </cfRule>
  </conditionalFormatting>
  <conditionalFormatting sqref="E516:F516">
    <cfRule type="cellIs" dxfId="1509" priority="806" operator="equal">
      <formula>"Actual"</formula>
    </cfRule>
    <cfRule type="cellIs" dxfId="1508" priority="807" operator="equal">
      <formula>"Forecast"</formula>
    </cfRule>
  </conditionalFormatting>
  <conditionalFormatting sqref="E554:F554">
    <cfRule type="cellIs" dxfId="1507" priority="764" operator="equal">
      <formula>"Actual"</formula>
    </cfRule>
    <cfRule type="cellIs" dxfId="1506" priority="765" operator="equal">
      <formula>"Forecast"</formula>
    </cfRule>
  </conditionalFormatting>
  <conditionalFormatting sqref="E592:F592">
    <cfRule type="cellIs" dxfId="1505" priority="722" operator="equal">
      <formula>"Actual"</formula>
    </cfRule>
    <cfRule type="cellIs" dxfId="1504" priority="723" operator="equal">
      <formula>"Forecast"</formula>
    </cfRule>
  </conditionalFormatting>
  <conditionalFormatting sqref="E630:F630">
    <cfRule type="cellIs" dxfId="1503" priority="680" operator="equal">
      <formula>"Actual"</formula>
    </cfRule>
    <cfRule type="cellIs" dxfId="1502" priority="681" operator="equal">
      <formula>"Forecast"</formula>
    </cfRule>
  </conditionalFormatting>
  <conditionalFormatting sqref="E668:F668">
    <cfRule type="cellIs" dxfId="1501" priority="638" operator="equal">
      <formula>"Actual"</formula>
    </cfRule>
    <cfRule type="cellIs" dxfId="1500" priority="639" operator="equal">
      <formula>"Forecast"</formula>
    </cfRule>
  </conditionalFormatting>
  <conditionalFormatting sqref="E706:F706">
    <cfRule type="cellIs" dxfId="1499" priority="596" operator="equal">
      <formula>"Actual"</formula>
    </cfRule>
    <cfRule type="cellIs" dxfId="1498" priority="597" operator="equal">
      <formula>"Forecast"</formula>
    </cfRule>
  </conditionalFormatting>
  <conditionalFormatting sqref="E744:F744">
    <cfRule type="cellIs" dxfId="1497" priority="554" operator="equal">
      <formula>"Actual"</formula>
    </cfRule>
    <cfRule type="cellIs" dxfId="1496" priority="555" operator="equal">
      <formula>"Forecast"</formula>
    </cfRule>
  </conditionalFormatting>
  <conditionalFormatting sqref="H5">
    <cfRule type="containsText" dxfId="1495" priority="3509" operator="containsText" text="Please select a reporting period on the 'Start Here' page">
      <formula>NOT(ISERROR(SEARCH("Please select a reporting period on the 'Start Here' page",H5)))</formula>
    </cfRule>
  </conditionalFormatting>
  <conditionalFormatting sqref="H22:I22">
    <cfRule type="cellIs" dxfId="1494" priority="3368" operator="equal">
      <formula>"Actual"</formula>
    </cfRule>
    <cfRule type="cellIs" dxfId="1493" priority="3369" operator="equal">
      <formula>"Forecast"</formula>
    </cfRule>
  </conditionalFormatting>
  <conditionalFormatting sqref="H60:I60">
    <cfRule type="cellIs" dxfId="1492" priority="1482" operator="equal">
      <formula>"Actual"</formula>
    </cfRule>
    <cfRule type="cellIs" dxfId="1491" priority="1483" operator="equal">
      <formula>"Forecast"</formula>
    </cfRule>
  </conditionalFormatting>
  <conditionalFormatting sqref="H98:I98">
    <cfRule type="cellIs" dxfId="1490" priority="1272" operator="equal">
      <formula>"Actual"</formula>
    </cfRule>
    <cfRule type="cellIs" dxfId="1489" priority="1273" operator="equal">
      <formula>"Forecast"</formula>
    </cfRule>
  </conditionalFormatting>
  <conditionalFormatting sqref="H136:I136">
    <cfRule type="cellIs" dxfId="1488" priority="1230" operator="equal">
      <formula>"Actual"</formula>
    </cfRule>
    <cfRule type="cellIs" dxfId="1487" priority="1231" operator="equal">
      <formula>"Forecast"</formula>
    </cfRule>
  </conditionalFormatting>
  <conditionalFormatting sqref="H174:I174">
    <cfRule type="cellIs" dxfId="1486" priority="1188" operator="equal">
      <formula>"Actual"</formula>
    </cfRule>
    <cfRule type="cellIs" dxfId="1485" priority="1189" operator="equal">
      <formula>"Forecast"</formula>
    </cfRule>
  </conditionalFormatting>
  <conditionalFormatting sqref="H212:I212">
    <cfRule type="cellIs" dxfId="1484" priority="1146" operator="equal">
      <formula>"Actual"</formula>
    </cfRule>
    <cfRule type="cellIs" dxfId="1483" priority="1147" operator="equal">
      <formula>"Forecast"</formula>
    </cfRule>
  </conditionalFormatting>
  <conditionalFormatting sqref="H250:I250">
    <cfRule type="cellIs" dxfId="1482" priority="1104" operator="equal">
      <formula>"Actual"</formula>
    </cfRule>
    <cfRule type="cellIs" dxfId="1481" priority="1105" operator="equal">
      <formula>"Forecast"</formula>
    </cfRule>
  </conditionalFormatting>
  <conditionalFormatting sqref="H288:I288">
    <cfRule type="cellIs" dxfId="1480" priority="1062" operator="equal">
      <formula>"Actual"</formula>
    </cfRule>
    <cfRule type="cellIs" dxfId="1479" priority="1063" operator="equal">
      <formula>"Forecast"</formula>
    </cfRule>
  </conditionalFormatting>
  <conditionalFormatting sqref="H326:I326">
    <cfRule type="cellIs" dxfId="1478" priority="1020" operator="equal">
      <formula>"Actual"</formula>
    </cfRule>
    <cfRule type="cellIs" dxfId="1477" priority="1021" operator="equal">
      <formula>"Forecast"</formula>
    </cfRule>
  </conditionalFormatting>
  <conditionalFormatting sqref="H364:I364">
    <cfRule type="cellIs" dxfId="1476" priority="978" operator="equal">
      <formula>"Actual"</formula>
    </cfRule>
    <cfRule type="cellIs" dxfId="1475" priority="979" operator="equal">
      <formula>"Forecast"</formula>
    </cfRule>
  </conditionalFormatting>
  <conditionalFormatting sqref="H402:I402">
    <cfRule type="cellIs" dxfId="1474" priority="936" operator="equal">
      <formula>"Actual"</formula>
    </cfRule>
    <cfRule type="cellIs" dxfId="1473" priority="937" operator="equal">
      <formula>"Forecast"</formula>
    </cfRule>
  </conditionalFormatting>
  <conditionalFormatting sqref="H440:I440">
    <cfRule type="cellIs" dxfId="1472" priority="894" operator="equal">
      <formula>"Actual"</formula>
    </cfRule>
    <cfRule type="cellIs" dxfId="1471" priority="895" operator="equal">
      <formula>"Forecast"</formula>
    </cfRule>
  </conditionalFormatting>
  <conditionalFormatting sqref="H478:I478">
    <cfRule type="cellIs" dxfId="1470" priority="852" operator="equal">
      <formula>"Actual"</formula>
    </cfRule>
    <cfRule type="cellIs" dxfId="1469" priority="853" operator="equal">
      <formula>"Forecast"</formula>
    </cfRule>
  </conditionalFormatting>
  <conditionalFormatting sqref="H516:I516">
    <cfRule type="cellIs" dxfId="1468" priority="810" operator="equal">
      <formula>"Actual"</formula>
    </cfRule>
    <cfRule type="cellIs" dxfId="1467" priority="811" operator="equal">
      <formula>"Forecast"</formula>
    </cfRule>
  </conditionalFormatting>
  <conditionalFormatting sqref="H554:I554">
    <cfRule type="cellIs" dxfId="1466" priority="768" operator="equal">
      <formula>"Actual"</formula>
    </cfRule>
    <cfRule type="cellIs" dxfId="1465" priority="769" operator="equal">
      <formula>"Forecast"</formula>
    </cfRule>
  </conditionalFormatting>
  <conditionalFormatting sqref="H592:I592">
    <cfRule type="cellIs" dxfId="1464" priority="726" operator="equal">
      <formula>"Actual"</formula>
    </cfRule>
    <cfRule type="cellIs" dxfId="1463" priority="727" operator="equal">
      <formula>"Forecast"</formula>
    </cfRule>
  </conditionalFormatting>
  <conditionalFormatting sqref="H630:I630">
    <cfRule type="cellIs" dxfId="1462" priority="684" operator="equal">
      <formula>"Actual"</formula>
    </cfRule>
    <cfRule type="cellIs" dxfId="1461" priority="685" operator="equal">
      <formula>"Forecast"</formula>
    </cfRule>
  </conditionalFormatting>
  <conditionalFormatting sqref="H668:I668">
    <cfRule type="cellIs" dxfId="1460" priority="642" operator="equal">
      <formula>"Actual"</formula>
    </cfRule>
    <cfRule type="cellIs" dxfId="1459" priority="643" operator="equal">
      <formula>"Forecast"</formula>
    </cfRule>
  </conditionalFormatting>
  <conditionalFormatting sqref="H706:I706">
    <cfRule type="cellIs" dxfId="1458" priority="600" operator="equal">
      <formula>"Actual"</formula>
    </cfRule>
    <cfRule type="cellIs" dxfId="1457" priority="601" operator="equal">
      <formula>"Forecast"</formula>
    </cfRule>
  </conditionalFormatting>
  <conditionalFormatting sqref="H744:I744">
    <cfRule type="cellIs" dxfId="1456" priority="558" operator="equal">
      <formula>"Actual"</formula>
    </cfRule>
    <cfRule type="cellIs" dxfId="1455" priority="559" operator="equal">
      <formula>"Forecast"</formula>
    </cfRule>
  </conditionalFormatting>
  <conditionalFormatting sqref="K22:L22">
    <cfRule type="cellIs" dxfId="1454" priority="3382" operator="equal">
      <formula>"Actual"</formula>
    </cfRule>
    <cfRule type="cellIs" dxfId="1453" priority="3383" operator="equal">
      <formula>"Forecast"</formula>
    </cfRule>
  </conditionalFormatting>
  <conditionalFormatting sqref="K60:L60">
    <cfRule type="cellIs" dxfId="1452" priority="1496" operator="equal">
      <formula>"Actual"</formula>
    </cfRule>
    <cfRule type="cellIs" dxfId="1451" priority="1497" operator="equal">
      <formula>"Forecast"</formula>
    </cfRule>
  </conditionalFormatting>
  <conditionalFormatting sqref="K98:L98">
    <cfRule type="cellIs" dxfId="1450" priority="1286" operator="equal">
      <formula>"Actual"</formula>
    </cfRule>
    <cfRule type="cellIs" dxfId="1449" priority="1287" operator="equal">
      <formula>"Forecast"</formula>
    </cfRule>
  </conditionalFormatting>
  <conditionalFormatting sqref="K136:L136">
    <cfRule type="cellIs" dxfId="1448" priority="1244" operator="equal">
      <formula>"Actual"</formula>
    </cfRule>
    <cfRule type="cellIs" dxfId="1447" priority="1245" operator="equal">
      <formula>"Forecast"</formula>
    </cfRule>
  </conditionalFormatting>
  <conditionalFormatting sqref="K174:L174">
    <cfRule type="cellIs" dxfId="1446" priority="1202" operator="equal">
      <formula>"Actual"</formula>
    </cfRule>
    <cfRule type="cellIs" dxfId="1445" priority="1203" operator="equal">
      <formula>"Forecast"</formula>
    </cfRule>
  </conditionalFormatting>
  <conditionalFormatting sqref="K212:L212">
    <cfRule type="cellIs" dxfId="1444" priority="1160" operator="equal">
      <formula>"Actual"</formula>
    </cfRule>
    <cfRule type="cellIs" dxfId="1443" priority="1161" operator="equal">
      <formula>"Forecast"</formula>
    </cfRule>
  </conditionalFormatting>
  <conditionalFormatting sqref="K250:L250">
    <cfRule type="cellIs" dxfId="1442" priority="1118" operator="equal">
      <formula>"Actual"</formula>
    </cfRule>
    <cfRule type="cellIs" dxfId="1441" priority="1119" operator="equal">
      <formula>"Forecast"</formula>
    </cfRule>
  </conditionalFormatting>
  <conditionalFormatting sqref="K288:L288">
    <cfRule type="cellIs" dxfId="1440" priority="1076" operator="equal">
      <formula>"Actual"</formula>
    </cfRule>
    <cfRule type="cellIs" dxfId="1439" priority="1077" operator="equal">
      <formula>"Forecast"</formula>
    </cfRule>
  </conditionalFormatting>
  <conditionalFormatting sqref="K326:L326">
    <cfRule type="cellIs" dxfId="1438" priority="1034" operator="equal">
      <formula>"Actual"</formula>
    </cfRule>
    <cfRule type="cellIs" dxfId="1437" priority="1035" operator="equal">
      <formula>"Forecast"</formula>
    </cfRule>
  </conditionalFormatting>
  <conditionalFormatting sqref="K364:L364">
    <cfRule type="cellIs" dxfId="1436" priority="992" operator="equal">
      <formula>"Actual"</formula>
    </cfRule>
    <cfRule type="cellIs" dxfId="1435" priority="993" operator="equal">
      <formula>"Forecast"</formula>
    </cfRule>
  </conditionalFormatting>
  <conditionalFormatting sqref="K402:L402">
    <cfRule type="cellIs" dxfId="1434" priority="950" operator="equal">
      <formula>"Actual"</formula>
    </cfRule>
    <cfRule type="cellIs" dxfId="1433" priority="951" operator="equal">
      <formula>"Forecast"</formula>
    </cfRule>
  </conditionalFormatting>
  <conditionalFormatting sqref="K440:L440">
    <cfRule type="cellIs" dxfId="1432" priority="908" operator="equal">
      <formula>"Actual"</formula>
    </cfRule>
    <cfRule type="cellIs" dxfId="1431" priority="909" operator="equal">
      <formula>"Forecast"</formula>
    </cfRule>
  </conditionalFormatting>
  <conditionalFormatting sqref="K478:L478">
    <cfRule type="cellIs" dxfId="1430" priority="866" operator="equal">
      <formula>"Actual"</formula>
    </cfRule>
    <cfRule type="cellIs" dxfId="1429" priority="867" operator="equal">
      <formula>"Forecast"</formula>
    </cfRule>
  </conditionalFormatting>
  <conditionalFormatting sqref="K516:L516">
    <cfRule type="cellIs" dxfId="1428" priority="824" operator="equal">
      <formula>"Actual"</formula>
    </cfRule>
    <cfRule type="cellIs" dxfId="1427" priority="825" operator="equal">
      <formula>"Forecast"</formula>
    </cfRule>
  </conditionalFormatting>
  <conditionalFormatting sqref="K554:L554">
    <cfRule type="cellIs" dxfId="1426" priority="782" operator="equal">
      <formula>"Actual"</formula>
    </cfRule>
    <cfRule type="cellIs" dxfId="1425" priority="783" operator="equal">
      <formula>"Forecast"</formula>
    </cfRule>
  </conditionalFormatting>
  <conditionalFormatting sqref="K592:L592">
    <cfRule type="cellIs" dxfId="1424" priority="740" operator="equal">
      <formula>"Actual"</formula>
    </cfRule>
    <cfRule type="cellIs" dxfId="1423" priority="741" operator="equal">
      <formula>"Forecast"</formula>
    </cfRule>
  </conditionalFormatting>
  <conditionalFormatting sqref="K630:L630">
    <cfRule type="cellIs" dxfId="1422" priority="698" operator="equal">
      <formula>"Actual"</formula>
    </cfRule>
    <cfRule type="cellIs" dxfId="1421" priority="699" operator="equal">
      <formula>"Forecast"</formula>
    </cfRule>
  </conditionalFormatting>
  <conditionalFormatting sqref="K668:L668">
    <cfRule type="cellIs" dxfId="1420" priority="656" operator="equal">
      <formula>"Actual"</formula>
    </cfRule>
    <cfRule type="cellIs" dxfId="1419" priority="657" operator="equal">
      <formula>"Forecast"</formula>
    </cfRule>
  </conditionalFormatting>
  <conditionalFormatting sqref="K706:L706">
    <cfRule type="cellIs" dxfId="1418" priority="614" operator="equal">
      <formula>"Actual"</formula>
    </cfRule>
    <cfRule type="cellIs" dxfId="1417" priority="615" operator="equal">
      <formula>"Forecast"</formula>
    </cfRule>
  </conditionalFormatting>
  <conditionalFormatting sqref="K744:L744">
    <cfRule type="cellIs" dxfId="1416" priority="572" operator="equal">
      <formula>"Actual"</formula>
    </cfRule>
    <cfRule type="cellIs" dxfId="1415" priority="573" operator="equal">
      <formula>"Forecast"</formula>
    </cfRule>
  </conditionalFormatting>
  <conditionalFormatting sqref="N4">
    <cfRule type="iconSet" priority="3603">
      <iconSet iconSet="3Symbols" showValue="0">
        <cfvo type="percent" val="0"/>
        <cfvo type="num" val="1"/>
        <cfvo type="num" val="2"/>
      </iconSet>
    </cfRule>
  </conditionalFormatting>
  <conditionalFormatting sqref="N22:O22">
    <cfRule type="cellIs" dxfId="1414" priority="3378" operator="equal">
      <formula>"Actual"</formula>
    </cfRule>
    <cfRule type="cellIs" dxfId="1413" priority="3379" operator="equal">
      <formula>"Forecast"</formula>
    </cfRule>
  </conditionalFormatting>
  <conditionalFormatting sqref="N60:O60">
    <cfRule type="cellIs" dxfId="1412" priority="1492" operator="equal">
      <formula>"Actual"</formula>
    </cfRule>
    <cfRule type="cellIs" dxfId="1411" priority="1493" operator="equal">
      <formula>"Forecast"</formula>
    </cfRule>
  </conditionalFormatting>
  <conditionalFormatting sqref="N98:O98">
    <cfRule type="cellIs" dxfId="1410" priority="1282" operator="equal">
      <formula>"Actual"</formula>
    </cfRule>
    <cfRule type="cellIs" dxfId="1409" priority="1283" operator="equal">
      <formula>"Forecast"</formula>
    </cfRule>
  </conditionalFormatting>
  <conditionalFormatting sqref="N136:O136">
    <cfRule type="cellIs" dxfId="1408" priority="1240" operator="equal">
      <formula>"Actual"</formula>
    </cfRule>
    <cfRule type="cellIs" dxfId="1407" priority="1241" operator="equal">
      <formula>"Forecast"</formula>
    </cfRule>
  </conditionalFormatting>
  <conditionalFormatting sqref="N174:O174">
    <cfRule type="cellIs" dxfId="1406" priority="1198" operator="equal">
      <formula>"Actual"</formula>
    </cfRule>
    <cfRule type="cellIs" dxfId="1405" priority="1199" operator="equal">
      <formula>"Forecast"</formula>
    </cfRule>
  </conditionalFormatting>
  <conditionalFormatting sqref="N212:O212">
    <cfRule type="cellIs" dxfId="1404" priority="1156" operator="equal">
      <formula>"Actual"</formula>
    </cfRule>
    <cfRule type="cellIs" dxfId="1403" priority="1157" operator="equal">
      <formula>"Forecast"</formula>
    </cfRule>
  </conditionalFormatting>
  <conditionalFormatting sqref="N250:O250">
    <cfRule type="cellIs" dxfId="1402" priority="1114" operator="equal">
      <formula>"Actual"</formula>
    </cfRule>
    <cfRule type="cellIs" dxfId="1401" priority="1115" operator="equal">
      <formula>"Forecast"</formula>
    </cfRule>
  </conditionalFormatting>
  <conditionalFormatting sqref="N288:O288">
    <cfRule type="cellIs" dxfId="1400" priority="1072" operator="equal">
      <formula>"Actual"</formula>
    </cfRule>
    <cfRule type="cellIs" dxfId="1399" priority="1073" operator="equal">
      <formula>"Forecast"</formula>
    </cfRule>
  </conditionalFormatting>
  <conditionalFormatting sqref="N326:O326">
    <cfRule type="cellIs" dxfId="1398" priority="1030" operator="equal">
      <formula>"Actual"</formula>
    </cfRule>
    <cfRule type="cellIs" dxfId="1397" priority="1031" operator="equal">
      <formula>"Forecast"</formula>
    </cfRule>
  </conditionalFormatting>
  <conditionalFormatting sqref="N364:O364">
    <cfRule type="cellIs" dxfId="1396" priority="988" operator="equal">
      <formula>"Actual"</formula>
    </cfRule>
    <cfRule type="cellIs" dxfId="1395" priority="989" operator="equal">
      <formula>"Forecast"</formula>
    </cfRule>
  </conditionalFormatting>
  <conditionalFormatting sqref="N402:O402">
    <cfRule type="cellIs" dxfId="1394" priority="946" operator="equal">
      <formula>"Actual"</formula>
    </cfRule>
    <cfRule type="cellIs" dxfId="1393" priority="947" operator="equal">
      <formula>"Forecast"</formula>
    </cfRule>
  </conditionalFormatting>
  <conditionalFormatting sqref="N440:O440">
    <cfRule type="cellIs" dxfId="1392" priority="904" operator="equal">
      <formula>"Actual"</formula>
    </cfRule>
    <cfRule type="cellIs" dxfId="1391" priority="905" operator="equal">
      <formula>"Forecast"</formula>
    </cfRule>
  </conditionalFormatting>
  <conditionalFormatting sqref="N478:O478">
    <cfRule type="cellIs" dxfId="1390" priority="862" operator="equal">
      <formula>"Actual"</formula>
    </cfRule>
    <cfRule type="cellIs" dxfId="1389" priority="863" operator="equal">
      <formula>"Forecast"</formula>
    </cfRule>
  </conditionalFormatting>
  <conditionalFormatting sqref="N516:O516">
    <cfRule type="cellIs" dxfId="1388" priority="820" operator="equal">
      <formula>"Actual"</formula>
    </cfRule>
    <cfRule type="cellIs" dxfId="1387" priority="821" operator="equal">
      <formula>"Forecast"</formula>
    </cfRule>
  </conditionalFormatting>
  <conditionalFormatting sqref="N554:O554">
    <cfRule type="cellIs" dxfId="1386" priority="778" operator="equal">
      <formula>"Actual"</formula>
    </cfRule>
    <cfRule type="cellIs" dxfId="1385" priority="779" operator="equal">
      <formula>"Forecast"</formula>
    </cfRule>
  </conditionalFormatting>
  <conditionalFormatting sqref="N592:O592">
    <cfRule type="cellIs" dxfId="1384" priority="736" operator="equal">
      <formula>"Actual"</formula>
    </cfRule>
    <cfRule type="cellIs" dxfId="1383" priority="737" operator="equal">
      <formula>"Forecast"</formula>
    </cfRule>
  </conditionalFormatting>
  <conditionalFormatting sqref="N630:O630">
    <cfRule type="cellIs" dxfId="1382" priority="694" operator="equal">
      <formula>"Actual"</formula>
    </cfRule>
    <cfRule type="cellIs" dxfId="1381" priority="695" operator="equal">
      <formula>"Forecast"</formula>
    </cfRule>
  </conditionalFormatting>
  <conditionalFormatting sqref="N668:O668">
    <cfRule type="cellIs" dxfId="1380" priority="652" operator="equal">
      <formula>"Actual"</formula>
    </cfRule>
    <cfRule type="cellIs" dxfId="1379" priority="653" operator="equal">
      <formula>"Forecast"</formula>
    </cfRule>
  </conditionalFormatting>
  <conditionalFormatting sqref="N706:O706">
    <cfRule type="cellIs" dxfId="1378" priority="610" operator="equal">
      <formula>"Actual"</formula>
    </cfRule>
    <cfRule type="cellIs" dxfId="1377" priority="611" operator="equal">
      <formula>"Forecast"</formula>
    </cfRule>
  </conditionalFormatting>
  <conditionalFormatting sqref="N744:O744">
    <cfRule type="cellIs" dxfId="1376" priority="568" operator="equal">
      <formula>"Actual"</formula>
    </cfRule>
    <cfRule type="cellIs" dxfId="1375" priority="569" operator="equal">
      <formula>"Forecast"</formula>
    </cfRule>
  </conditionalFormatting>
  <conditionalFormatting sqref="Q22:R22">
    <cfRule type="cellIs" dxfId="1374" priority="3374" operator="equal">
      <formula>"Actual"</formula>
    </cfRule>
    <cfRule type="cellIs" dxfId="1373" priority="3375" operator="equal">
      <formula>"Forecast"</formula>
    </cfRule>
  </conditionalFormatting>
  <conditionalFormatting sqref="Q60:R60">
    <cfRule type="cellIs" dxfId="1372" priority="1488" operator="equal">
      <formula>"Actual"</formula>
    </cfRule>
    <cfRule type="cellIs" dxfId="1371" priority="1489" operator="equal">
      <formula>"Forecast"</formula>
    </cfRule>
  </conditionalFormatting>
  <conditionalFormatting sqref="Q98:R98">
    <cfRule type="cellIs" dxfId="1370" priority="1278" operator="equal">
      <formula>"Actual"</formula>
    </cfRule>
    <cfRule type="cellIs" dxfId="1369" priority="1279" operator="equal">
      <formula>"Forecast"</formula>
    </cfRule>
  </conditionalFormatting>
  <conditionalFormatting sqref="Q136:R136">
    <cfRule type="cellIs" dxfId="1368" priority="1236" operator="equal">
      <formula>"Actual"</formula>
    </cfRule>
    <cfRule type="cellIs" dxfId="1367" priority="1237" operator="equal">
      <formula>"Forecast"</formula>
    </cfRule>
  </conditionalFormatting>
  <conditionalFormatting sqref="Q174:R174">
    <cfRule type="cellIs" dxfId="1366" priority="1194" operator="equal">
      <formula>"Actual"</formula>
    </cfRule>
    <cfRule type="cellIs" dxfId="1365" priority="1195" operator="equal">
      <formula>"Forecast"</formula>
    </cfRule>
  </conditionalFormatting>
  <conditionalFormatting sqref="Q212:R212">
    <cfRule type="cellIs" dxfId="1364" priority="1152" operator="equal">
      <formula>"Actual"</formula>
    </cfRule>
    <cfRule type="cellIs" dxfId="1363" priority="1153" operator="equal">
      <formula>"Forecast"</formula>
    </cfRule>
  </conditionalFormatting>
  <conditionalFormatting sqref="Q250:R250">
    <cfRule type="cellIs" dxfId="1362" priority="1110" operator="equal">
      <formula>"Actual"</formula>
    </cfRule>
    <cfRule type="cellIs" dxfId="1361" priority="1111" operator="equal">
      <formula>"Forecast"</formula>
    </cfRule>
  </conditionalFormatting>
  <conditionalFormatting sqref="Q288:R288">
    <cfRule type="cellIs" dxfId="1360" priority="1068" operator="equal">
      <formula>"Actual"</formula>
    </cfRule>
    <cfRule type="cellIs" dxfId="1359" priority="1069" operator="equal">
      <formula>"Forecast"</formula>
    </cfRule>
  </conditionalFormatting>
  <conditionalFormatting sqref="Q326:R326">
    <cfRule type="cellIs" dxfId="1358" priority="1026" operator="equal">
      <formula>"Actual"</formula>
    </cfRule>
    <cfRule type="cellIs" dxfId="1357" priority="1027" operator="equal">
      <formula>"Forecast"</formula>
    </cfRule>
  </conditionalFormatting>
  <conditionalFormatting sqref="Q364:R364">
    <cfRule type="cellIs" dxfId="1356" priority="984" operator="equal">
      <formula>"Actual"</formula>
    </cfRule>
    <cfRule type="cellIs" dxfId="1355" priority="985" operator="equal">
      <formula>"Forecast"</formula>
    </cfRule>
  </conditionalFormatting>
  <conditionalFormatting sqref="Q402:R402">
    <cfRule type="cellIs" dxfId="1354" priority="942" operator="equal">
      <formula>"Actual"</formula>
    </cfRule>
    <cfRule type="cellIs" dxfId="1353" priority="943" operator="equal">
      <formula>"Forecast"</formula>
    </cfRule>
  </conditionalFormatting>
  <conditionalFormatting sqref="Q440:R440">
    <cfRule type="cellIs" dxfId="1352" priority="900" operator="equal">
      <formula>"Actual"</formula>
    </cfRule>
    <cfRule type="cellIs" dxfId="1351" priority="901" operator="equal">
      <formula>"Forecast"</formula>
    </cfRule>
  </conditionalFormatting>
  <conditionalFormatting sqref="Q478:R478">
    <cfRule type="cellIs" dxfId="1350" priority="858" operator="equal">
      <formula>"Actual"</formula>
    </cfRule>
    <cfRule type="cellIs" dxfId="1349" priority="859" operator="equal">
      <formula>"Forecast"</formula>
    </cfRule>
  </conditionalFormatting>
  <conditionalFormatting sqref="Q516:R516">
    <cfRule type="cellIs" dxfId="1348" priority="816" operator="equal">
      <formula>"Actual"</formula>
    </cfRule>
    <cfRule type="cellIs" dxfId="1347" priority="817" operator="equal">
      <formula>"Forecast"</formula>
    </cfRule>
  </conditionalFormatting>
  <conditionalFormatting sqref="Q554:R554">
    <cfRule type="cellIs" dxfId="1346" priority="774" operator="equal">
      <formula>"Actual"</formula>
    </cfRule>
    <cfRule type="cellIs" dxfId="1345" priority="775" operator="equal">
      <formula>"Forecast"</formula>
    </cfRule>
  </conditionalFormatting>
  <conditionalFormatting sqref="Q592:R592">
    <cfRule type="cellIs" dxfId="1344" priority="732" operator="equal">
      <formula>"Actual"</formula>
    </cfRule>
    <cfRule type="cellIs" dxfId="1343" priority="733" operator="equal">
      <formula>"Forecast"</formula>
    </cfRule>
  </conditionalFormatting>
  <conditionalFormatting sqref="Q630:R630">
    <cfRule type="cellIs" dxfId="1342" priority="690" operator="equal">
      <formula>"Actual"</formula>
    </cfRule>
    <cfRule type="cellIs" dxfId="1341" priority="691" operator="equal">
      <formula>"Forecast"</formula>
    </cfRule>
  </conditionalFormatting>
  <conditionalFormatting sqref="Q668:R668">
    <cfRule type="cellIs" dxfId="1340" priority="648" operator="equal">
      <formula>"Actual"</formula>
    </cfRule>
    <cfRule type="cellIs" dxfId="1339" priority="649" operator="equal">
      <formula>"Forecast"</formula>
    </cfRule>
  </conditionalFormatting>
  <conditionalFormatting sqref="Q706:R706">
    <cfRule type="cellIs" dxfId="1338" priority="606" operator="equal">
      <formula>"Actual"</formula>
    </cfRule>
    <cfRule type="cellIs" dxfId="1337" priority="607" operator="equal">
      <formula>"Forecast"</formula>
    </cfRule>
  </conditionalFormatting>
  <conditionalFormatting sqref="Q744:R744">
    <cfRule type="cellIs" dxfId="1336" priority="564" operator="equal">
      <formula>"Actual"</formula>
    </cfRule>
    <cfRule type="cellIs" dxfId="1335" priority="565" operator="equal">
      <formula>"Forecast"</formula>
    </cfRule>
  </conditionalFormatting>
  <conditionalFormatting sqref="R4:R5 N5">
    <cfRule type="iconSet" priority="3773">
      <iconSet iconSet="3Symbols" showValue="0">
        <cfvo type="percent" val="0"/>
        <cfvo type="num" val="1"/>
        <cfvo type="num" val="2"/>
      </iconSet>
    </cfRule>
  </conditionalFormatting>
  <conditionalFormatting sqref="T22:U22">
    <cfRule type="cellIs" dxfId="1334" priority="3370" operator="equal">
      <formula>"Actual"</formula>
    </cfRule>
    <cfRule type="cellIs" dxfId="1333" priority="3371" operator="equal">
      <formula>"Forecast"</formula>
    </cfRule>
  </conditionalFormatting>
  <conditionalFormatting sqref="T60:U60">
    <cfRule type="cellIs" dxfId="1332" priority="1484" operator="equal">
      <formula>"Actual"</formula>
    </cfRule>
    <cfRule type="cellIs" dxfId="1331" priority="1485" operator="equal">
      <formula>"Forecast"</formula>
    </cfRule>
  </conditionalFormatting>
  <conditionalFormatting sqref="T98:U98">
    <cfRule type="cellIs" dxfId="1330" priority="1274" operator="equal">
      <formula>"Actual"</formula>
    </cfRule>
    <cfRule type="cellIs" dxfId="1329" priority="1275" operator="equal">
      <formula>"Forecast"</formula>
    </cfRule>
  </conditionalFormatting>
  <conditionalFormatting sqref="T136:U136">
    <cfRule type="cellIs" dxfId="1328" priority="1232" operator="equal">
      <formula>"Actual"</formula>
    </cfRule>
    <cfRule type="cellIs" dxfId="1327" priority="1233" operator="equal">
      <formula>"Forecast"</formula>
    </cfRule>
  </conditionalFormatting>
  <conditionalFormatting sqref="T174:U174">
    <cfRule type="cellIs" dxfId="1326" priority="1190" operator="equal">
      <formula>"Actual"</formula>
    </cfRule>
    <cfRule type="cellIs" dxfId="1325" priority="1191" operator="equal">
      <formula>"Forecast"</formula>
    </cfRule>
  </conditionalFormatting>
  <conditionalFormatting sqref="T212:U212">
    <cfRule type="cellIs" dxfId="1324" priority="1148" operator="equal">
      <formula>"Actual"</formula>
    </cfRule>
    <cfRule type="cellIs" dxfId="1323" priority="1149" operator="equal">
      <formula>"Forecast"</formula>
    </cfRule>
  </conditionalFormatting>
  <conditionalFormatting sqref="T250:U250">
    <cfRule type="cellIs" dxfId="1322" priority="1106" operator="equal">
      <formula>"Actual"</formula>
    </cfRule>
    <cfRule type="cellIs" dxfId="1321" priority="1107" operator="equal">
      <formula>"Forecast"</formula>
    </cfRule>
  </conditionalFormatting>
  <conditionalFormatting sqref="T288:U288">
    <cfRule type="cellIs" dxfId="1320" priority="1064" operator="equal">
      <formula>"Actual"</formula>
    </cfRule>
    <cfRule type="cellIs" dxfId="1319" priority="1065" operator="equal">
      <formula>"Forecast"</formula>
    </cfRule>
  </conditionalFormatting>
  <conditionalFormatting sqref="T326:U326">
    <cfRule type="cellIs" dxfId="1318" priority="1022" operator="equal">
      <formula>"Actual"</formula>
    </cfRule>
    <cfRule type="cellIs" dxfId="1317" priority="1023" operator="equal">
      <formula>"Forecast"</formula>
    </cfRule>
  </conditionalFormatting>
  <conditionalFormatting sqref="T364:U364">
    <cfRule type="cellIs" dxfId="1316" priority="980" operator="equal">
      <formula>"Actual"</formula>
    </cfRule>
    <cfRule type="cellIs" dxfId="1315" priority="981" operator="equal">
      <formula>"Forecast"</formula>
    </cfRule>
  </conditionalFormatting>
  <conditionalFormatting sqref="T402:U402">
    <cfRule type="cellIs" dxfId="1314" priority="938" operator="equal">
      <formula>"Actual"</formula>
    </cfRule>
    <cfRule type="cellIs" dxfId="1313" priority="939" operator="equal">
      <formula>"Forecast"</formula>
    </cfRule>
  </conditionalFormatting>
  <conditionalFormatting sqref="T440:U440">
    <cfRule type="cellIs" dxfId="1312" priority="896" operator="equal">
      <formula>"Actual"</formula>
    </cfRule>
    <cfRule type="cellIs" dxfId="1311" priority="897" operator="equal">
      <formula>"Forecast"</formula>
    </cfRule>
  </conditionalFormatting>
  <conditionalFormatting sqref="T478:U478">
    <cfRule type="cellIs" dxfId="1310" priority="854" operator="equal">
      <formula>"Actual"</formula>
    </cfRule>
    <cfRule type="cellIs" dxfId="1309" priority="855" operator="equal">
      <formula>"Forecast"</formula>
    </cfRule>
  </conditionalFormatting>
  <conditionalFormatting sqref="T516:U516">
    <cfRule type="cellIs" dxfId="1308" priority="812" operator="equal">
      <formula>"Actual"</formula>
    </cfRule>
    <cfRule type="cellIs" dxfId="1307" priority="813" operator="equal">
      <formula>"Forecast"</formula>
    </cfRule>
  </conditionalFormatting>
  <conditionalFormatting sqref="T554:U554">
    <cfRule type="cellIs" dxfId="1306" priority="770" operator="equal">
      <formula>"Actual"</formula>
    </cfRule>
    <cfRule type="cellIs" dxfId="1305" priority="771" operator="equal">
      <formula>"Forecast"</formula>
    </cfRule>
  </conditionalFormatting>
  <conditionalFormatting sqref="T592:U592">
    <cfRule type="cellIs" dxfId="1304" priority="728" operator="equal">
      <formula>"Actual"</formula>
    </cfRule>
    <cfRule type="cellIs" dxfId="1303" priority="729" operator="equal">
      <formula>"Forecast"</formula>
    </cfRule>
  </conditionalFormatting>
  <conditionalFormatting sqref="T630:U630">
    <cfRule type="cellIs" dxfId="1302" priority="686" operator="equal">
      <formula>"Actual"</formula>
    </cfRule>
    <cfRule type="cellIs" dxfId="1301" priority="687" operator="equal">
      <formula>"Forecast"</formula>
    </cfRule>
  </conditionalFormatting>
  <conditionalFormatting sqref="T668:U668">
    <cfRule type="cellIs" dxfId="1300" priority="644" operator="equal">
      <formula>"Actual"</formula>
    </cfRule>
    <cfRule type="cellIs" dxfId="1299" priority="645" operator="equal">
      <formula>"Forecast"</formula>
    </cfRule>
  </conditionalFormatting>
  <conditionalFormatting sqref="T706:U706">
    <cfRule type="cellIs" dxfId="1298" priority="602" operator="equal">
      <formula>"Actual"</formula>
    </cfRule>
    <cfRule type="cellIs" dxfId="1297" priority="603" operator="equal">
      <formula>"Forecast"</formula>
    </cfRule>
  </conditionalFormatting>
  <conditionalFormatting sqref="T744:U744">
    <cfRule type="cellIs" dxfId="1296" priority="560" operator="equal">
      <formula>"Actual"</formula>
    </cfRule>
    <cfRule type="cellIs" dxfId="1295" priority="561" operator="equal">
      <formula>"Forecast"</formula>
    </cfRule>
  </conditionalFormatting>
  <dataValidations xWindow="270" yWindow="626" count="5">
    <dataValidation type="list" allowBlank="1" showInputMessage="1" showErrorMessage="1" sqref="P12:R13" xr:uid="{583340C4-17A3-4099-A387-E06F22F58665}">
      <formula1>"Yes, No"</formula1>
    </dataValidation>
    <dataValidation type="list" allowBlank="1" showInputMessage="1" showErrorMessage="1" sqref="Y28:Y42 Y674:Y688 Y104:Y118 Y712:Y726 Y66:Y80 Y142:Y156 Y180:Y194 Y218:Y232 Y256:Y270 Y294:Y308 Y332:Y346 Y370:Y384 Y408:Y422 Y446:Y460 Y484:Y498 Y522:Y536 Y560:Y574 Y598:Y612 Y636:Y650 Y750:Y764" xr:uid="{AC182D90-2FF0-4054-ACD8-4C6EE6366DCA}">
      <formula1>INDIRECT(Z28)</formula1>
    </dataValidation>
    <dataValidation allowBlank="1" showInputMessage="1" showErrorMessage="1" promptTitle="Guidance" prompt="Wherever possible, please ensure the wording here matches what you submitted in your M&amp;E Plan" sqref="C44:C53 C728:C737 C82:C91 C120:C129 C158:C167 C196:C205 C234:C243 C272:C281 C310:C319 C348:C357 C386:C395 C424:C433 C462:C471 C500:C509 C538:C547 C576:C585 C614:C623 C652:C661 C690:C699 C766:C775" xr:uid="{EA4C15F6-B641-4F4A-A624-2B01D4640372}"/>
    <dataValidation type="decimal" operator="greaterThan" allowBlank="1" showInputMessage="1" showErrorMessage="1" promptTitle="Guidance" prompt="Please only count each FTE or Job once through the lifetime of the project. For example, if an FTE or Job has been counted in H1 2021/22, then it should not be reported again in any other period." sqref="E24:F26 H24:I26 K24:L26 N24:O26 Q24:R26 T24:U26 W24:W26 E62:F64 H62:I64 K62:L64 N62:O64 Q62:R64 T62:U64 W62:W64 E100:F102 H100:I102 K100:L102 N100:O102 Q100:R102 T100:U102 W100:W102 E138:F140 H138:I140 K138:L140 N138:O140 Q138:R140 T138:U140 W138:W140 E176:F178 H176:I178 K176:L178 N176:O178 Q176:R178 T176:U178 W176:W178 E214:F216 H214:I216 K214:L216 N214:O216 Q214:R216 T214:U216 W214:W216 E252:F254 H252:I254 K252:L254 N252:O254 Q252:R254 T252:U254 W252:W254 E290:F292 H290:I292 K290:L292 N290:O292 Q290:R292 T290:U292 W290:W292 E328:F330 H328:I330 K328:L330 N328:O330 Q328:R330 T328:U330 W328:W330 E366:F368 H366:I368 K366:L368 N366:O368 Q366:R368 T366:U368 W366:W368 E404:F406 H404:I406 K404:L406 N404:O406 Q404:R406 T404:U406 W404:W406 E442:F444 H442:I444 K442:L444 N442:O444 Q442:R444 T442:U444 W442:W444 E480:F482 H480:I482 K480:L482 N480:O482 Q480:R482 T480:U482 W480:W482 E518:F520 H518:I520 K518:L520 N518:O520 Q518:R520 T518:U520 W518:W520 E556:F558 H556:I558 K556:L558 N556:O558 Q556:R558 T556:U558 W556:W558 E594:F596 H594:I596 K594:L596 N594:O596 Q594:R596 T594:U596 W594:W596 E632:F634 H632:I634 K632:L634 N632:O634 Q632:R634 T632:U634 W632:W634 E670:F672 H670:I672 K670:L672 N670:O672 Q670:R672 T670:U672 W670:W672 E708:F710 H708:I710 K708:L710 N708:O710 Q708:R710 T708:U710 W708:W710 E746:F748 H746:I748 K746:L748 N746:O748 Q746:R748 T746:U748 W746:W748" xr:uid="{B0C9B22A-8BFA-47D9-86F0-AE23C9504321}">
      <formula1>-100000000</formula1>
    </dataValidation>
    <dataValidation type="decimal" operator="greaterThan" allowBlank="1" showInputMessage="1" showErrorMessage="1" sqref="E28:F42 H28:I42 K28:L42 N28:O42 Q28:R42 T28:U42 E44:F53 H44:I53 K44:L53 N44:O53 Q44:R53 T44:U53 W28:W42 W44:W53 E66:F80 H66:I80 K66:L80 N66:O80 Q66:R80 T66:U80 E82:F91 H82:I91 K82:L91 N82:O91 Q82:R91 T82:U91 W66:W80 W82:W91 E104:F118 H104:I118 K104:L118 N104:O118 Q104:R118 T104:U118 E120:F129 H120:I129 K120:L129 N120:O129 Q120:R129 T120:U129 W104:W118 W120:W129 E142:F156 H142:I156 K142:L156 N142:O156 Q142:R156 T142:U156 E158:F167 H158:I167 K158:L167 N158:O167 Q158:R167 T158:U167 W142:W156 W158:W167 E180:F194 H180:I194 K180:L194 N180:O194 Q180:R194 T180:U194 E196:F205 H196:I205 K196:L205 N196:O205 Q196:R205 T196:U205 W180:W194 W196:W205 E218:F232 H218:I232 K218:L232 N218:O232 Q218:R232 T218:U232 E234:F243 H234:I243 K234:L243 N234:O243 Q234:R243 T234:U243 W218:W232 W234:W243 E256:F270 H256:I270 K256:L270 N256:O270 Q256:R270 T256:U270 E272:F281 H272:I281 K272:L281 N272:O281 Q272:R281 T272:U281 W256:W270 W272:W281 E294:F308 H294:I308 K294:L308 N294:O308 Q294:R308 T294:U308 E310:F319 H310:I319 K310:L319 N310:O319 Q310:R319 T310:U319 W294:W308 W310:W319 E332:F346 H332:I346 K332:L346 N332:O346 Q332:R346 T332:U346 E348:F357 H348:I357 K348:L357 N348:O357 Q348:R357 T348:U357 W332:W346 W348:W357 E370:F384 H370:I384 K370:L384 N370:O384 Q370:R384 T370:U384 E386:F395 H386:I395 K386:L395 N386:O395 Q386:R395 T386:U395 W370:W384 W386:W395 E408:F422 H408:I422 K408:L422 N408:O422 Q408:R422 T408:U422 E424:F433 H424:I433 K424:L433 N424:O433 Q424:R433 T424:U433 W408:W422 W424:W433 E446:F460 H446:I460 K446:L460 N446:O460 Q446:R460 T446:U460 E462:F471 H462:I471 K462:L471 N462:O471 Q462:R471 T462:U471 W446:W460 W462:W471 E484:F498 H484:I498 K484:L498 N484:O498 Q484:R498 T484:U498 E500:F509 H500:I509 K500:L509 N500:O509 Q500:R509 T500:U509 W484:W498 W500:W509 E522:F536 H522:I536 K522:L536 N522:O536 Q522:R536 T522:U536 E538:F547 H538:I547 K538:L547 N538:O547 Q538:R547 T538:U547 W522:W536 W538:W547 E560:F574 H560:I574 K560:L574 N560:O574 Q560:R574 T560:U574 E576:F585 H576:I585 K576:L585 N576:O585 Q576:R585 T576:U585 W560:W574 W576:W585 E598:F612 H598:I612 K598:L612 N598:O612 Q598:R612 T598:U612 E614:F623 H614:I623 K614:L623 N614:O623 Q614:R623 T614:U623 W598:W612 W614:W623 E636:F650 H636:I650 K636:L650 N636:O650 Q636:R650 T636:U650 E652:F661 H652:I661 K652:L661 N652:O661 Q652:R661 T652:U661 W636:W650 W652:W661 E674:F688 H674:I688 K674:L688 N674:O688 Q674:R688 T674:U688 E690:F699 H690:I699 K690:L699 N690:O699 Q690:R699 T690:U699 W674:W688 W690:W699 E712:F726 H712:I726 K712:L726 N712:O726 Q712:R726 T712:U726 E728:F737 H728:I737 K728:L737 N728:O737 Q728:R737 T728:U737 W712:W726 W728:W737 E750:F764 H750:I764 K750:L764 N750:O764 Q750:R764 T750:U764 E766:F775 H766:I775 K766:L775 N766:O775 Q766:R775 T766:U775 W750:W764 W766:W775" xr:uid="{C7677F28-3BCF-4FDE-BEE1-489BB11BE85A}">
      <formula1>-100000000</formula1>
    </dataValidation>
  </dataValidations>
  <hyperlinks>
    <hyperlink ref="U2:Y2" location="'1 - Start Here'!B27" display="Click here to go to the explanatory notes for the Status Indicators" xr:uid="{89E675BC-00C7-431F-B391-C42A11E9DE49}"/>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3363" id="{8F06074B-5389-4D9D-BC3E-AC81876C42E6}">
            <x14:iconSet showValue="0" custom="1">
              <x14:cfvo type="percent">
                <xm:f>0</xm:f>
              </x14:cfvo>
              <x14:cfvo type="num">
                <xm:f>0</xm:f>
              </x14:cfvo>
              <x14:cfvo type="num">
                <xm:f>1</xm:f>
              </x14:cfvo>
              <x14:cfIcon iconSet="3TrafficLights1" iconId="2"/>
              <x14:cfIcon iconSet="3TrafficLights1" iconId="2"/>
              <x14:cfIcon iconSet="3Signs" iconId="0"/>
            </x14:iconSet>
          </x14:cfRule>
          <xm:sqref>B9</xm:sqref>
        </x14:conditionalFormatting>
        <x14:conditionalFormatting xmlns:xm="http://schemas.microsoft.com/office/excel/2006/main">
          <x14:cfRule type="iconSet" priority="273" id="{C464CD66-2FAE-4AB4-BAE4-8CBB99FE17AC}">
            <x14:iconSet showValue="0" custom="1">
              <x14:cfvo type="percent">
                <xm:f>0</xm:f>
              </x14:cfvo>
              <x14:cfvo type="num">
                <xm:f>0</xm:f>
              </x14:cfvo>
              <x14:cfvo type="num">
                <xm:f>1</xm:f>
              </x14:cfvo>
              <x14:cfIcon iconSet="3TrafficLights1" iconId="2"/>
              <x14:cfIcon iconSet="3TrafficLights1" iconId="2"/>
              <x14:cfIcon iconSet="3Signs" iconId="0"/>
            </x14:iconSet>
          </x14:cfRule>
          <xm:sqref>B11</xm:sqref>
        </x14:conditionalFormatting>
        <x14:conditionalFormatting xmlns:xm="http://schemas.microsoft.com/office/excel/2006/main">
          <x14:cfRule type="iconSet" priority="3604" id="{4FF439B2-9F8D-448D-8270-78E0A2E3411D}">
            <x14:iconSet showValue="0" custom="1">
              <x14:cfvo type="percent">
                <xm:f>0</xm:f>
              </x14:cfvo>
              <x14:cfvo type="num">
                <xm:f>0</xm:f>
              </x14:cfvo>
              <x14:cfvo type="num">
                <xm:f>1</xm:f>
              </x14:cfvo>
              <x14:cfIcon iconSet="3TrafficLights1" iconId="2"/>
              <x14:cfIcon iconSet="3TrafficLights1" iconId="2"/>
              <x14:cfIcon iconSet="3Signs" iconId="0"/>
            </x14:iconSet>
          </x14:cfRule>
          <xm:sqref>B16</xm:sqref>
        </x14:conditionalFormatting>
        <x14:conditionalFormatting xmlns:xm="http://schemas.microsoft.com/office/excel/2006/main">
          <x14:cfRule type="iconSet" priority="3361" id="{47482CA6-F56C-4D5D-BE0E-4A3BA2A50E7A}">
            <x14:iconSet showValue="0" custom="1">
              <x14:cfvo type="percent">
                <xm:f>0</xm:f>
              </x14:cfvo>
              <x14:cfvo type="num">
                <xm:f>0</xm:f>
              </x14:cfvo>
              <x14:cfvo type="num">
                <xm:f>1</xm:f>
              </x14:cfvo>
              <x14:cfIcon iconSet="3TrafficLights1" iconId="2"/>
              <x14:cfIcon iconSet="3TrafficLights1" iconId="2"/>
              <x14:cfIcon iconSet="3Signs" iconId="0"/>
            </x14:iconSet>
          </x14:cfRule>
          <xm:sqref>B32:B36</xm:sqref>
        </x14:conditionalFormatting>
        <x14:conditionalFormatting xmlns:xm="http://schemas.microsoft.com/office/excel/2006/main">
          <x14:cfRule type="iconSet" priority="3355" id="{067F7E5E-4082-481A-8DEF-5C55206382B4}">
            <x14:iconSet showValue="0" custom="1">
              <x14:cfvo type="percent">
                <xm:f>0</xm:f>
              </x14:cfvo>
              <x14:cfvo type="num">
                <xm:f>0</xm:f>
              </x14:cfvo>
              <x14:cfvo type="num">
                <xm:f>1</xm:f>
              </x14:cfvo>
              <x14:cfIcon iconSet="3TrafficLights1" iconId="2"/>
              <x14:cfIcon iconSet="3TrafficLights1" iconId="2"/>
              <x14:cfIcon iconSet="3Signs" iconId="0"/>
            </x14:iconSet>
          </x14:cfRule>
          <xm:sqref>B45:B48</xm:sqref>
        </x14:conditionalFormatting>
        <x14:conditionalFormatting xmlns:xm="http://schemas.microsoft.com/office/excel/2006/main">
          <x14:cfRule type="iconSet" priority="3337" id="{79E44A8E-8214-4E95-8968-402E4E23D377}">
            <x14:iconSet showValue="0" custom="1">
              <x14:cfvo type="percent">
                <xm:f>0</xm:f>
              </x14:cfvo>
              <x14:cfvo type="num">
                <xm:f>0</xm:f>
              </x14:cfvo>
              <x14:cfvo type="num">
                <xm:f>1</xm:f>
              </x14:cfvo>
              <x14:cfIcon iconSet="3TrafficLights1" iconId="2"/>
              <x14:cfIcon iconSet="3TrafficLights1" iconId="2"/>
              <x14:cfIcon iconSet="3Signs" iconId="0"/>
            </x14:iconSet>
          </x14:cfRule>
          <xm:sqref>B49</xm:sqref>
        </x14:conditionalFormatting>
        <x14:conditionalFormatting xmlns:xm="http://schemas.microsoft.com/office/excel/2006/main">
          <x14:cfRule type="iconSet" priority="3479" id="{CB9814C5-4494-41D0-AC53-AD7BEC28E076}">
            <x14:iconSet showValue="0" custom="1">
              <x14:cfvo type="percent">
                <xm:f>0</xm:f>
              </x14:cfvo>
              <x14:cfvo type="num">
                <xm:f>0</xm:f>
              </x14:cfvo>
              <x14:cfvo type="num">
                <xm:f>1</xm:f>
              </x14:cfvo>
              <x14:cfIcon iconSet="3TrafficLights1" iconId="2"/>
              <x14:cfIcon iconSet="3TrafficLights1" iconId="2"/>
              <x14:cfIcon iconSet="3Signs" iconId="0"/>
            </x14:iconSet>
          </x14:cfRule>
          <xm:sqref>B55</xm:sqref>
        </x14:conditionalFormatting>
        <x14:conditionalFormatting xmlns:xm="http://schemas.microsoft.com/office/excel/2006/main">
          <x14:cfRule type="iconSet" priority="1477" id="{412055B8-04FD-444F-AC9D-CF5577C79071}">
            <x14:iconSet showValue="0" custom="1">
              <x14:cfvo type="percent">
                <xm:f>0</xm:f>
              </x14:cfvo>
              <x14:cfvo type="num">
                <xm:f>0</xm:f>
              </x14:cfvo>
              <x14:cfvo type="num">
                <xm:f>1</xm:f>
              </x14:cfvo>
              <x14:cfIcon iconSet="3TrafficLights1" iconId="2"/>
              <x14:cfIcon iconSet="3TrafficLights1" iconId="2"/>
              <x14:cfIcon iconSet="3Signs" iconId="0"/>
            </x14:iconSet>
          </x14:cfRule>
          <xm:sqref>B70:B74</xm:sqref>
        </x14:conditionalFormatting>
        <x14:conditionalFormatting xmlns:xm="http://schemas.microsoft.com/office/excel/2006/main">
          <x14:cfRule type="iconSet" priority="1505" id="{0D724FF6-5D90-4112-9467-E8FEA73ADB67}">
            <x14:iconSet showValue="0" custom="1">
              <x14:cfvo type="percent">
                <xm:f>0</xm:f>
              </x14:cfvo>
              <x14:cfvo type="num">
                <xm:f>0</xm:f>
              </x14:cfvo>
              <x14:cfvo type="num">
                <xm:f>1</xm:f>
              </x14:cfvo>
              <x14:cfIcon iconSet="3TrafficLights1" iconId="2"/>
              <x14:cfIcon iconSet="3TrafficLights1" iconId="2"/>
              <x14:cfIcon iconSet="3Signs" iconId="0"/>
            </x14:iconSet>
          </x14:cfRule>
          <xm:sqref>B75:B82 B88:B91 B57:B69</xm:sqref>
        </x14:conditionalFormatting>
        <x14:conditionalFormatting xmlns:xm="http://schemas.microsoft.com/office/excel/2006/main">
          <x14:cfRule type="iconSet" priority="1476" id="{1FDEA0A4-B98C-42C1-A0DB-D556EFBFDBA5}">
            <x14:iconSet showValue="0" custom="1">
              <x14:cfvo type="percent">
                <xm:f>0</xm:f>
              </x14:cfvo>
              <x14:cfvo type="num">
                <xm:f>0</xm:f>
              </x14:cfvo>
              <x14:cfvo type="num">
                <xm:f>1</xm:f>
              </x14:cfvo>
              <x14:cfIcon iconSet="3TrafficLights1" iconId="2"/>
              <x14:cfIcon iconSet="3TrafficLights1" iconId="2"/>
              <x14:cfIcon iconSet="3Signs" iconId="0"/>
            </x14:iconSet>
          </x14:cfRule>
          <xm:sqref>B83:B86</xm:sqref>
        </x14:conditionalFormatting>
        <x14:conditionalFormatting xmlns:xm="http://schemas.microsoft.com/office/excel/2006/main">
          <x14:cfRule type="iconSet" priority="1475" id="{626998F6-C296-401E-AD4A-C57C092C3A0E}">
            <x14:iconSet showValue="0" custom="1">
              <x14:cfvo type="percent">
                <xm:f>0</xm:f>
              </x14:cfvo>
              <x14:cfvo type="num">
                <xm:f>0</xm:f>
              </x14:cfvo>
              <x14:cfvo type="num">
                <xm:f>1</xm:f>
              </x14:cfvo>
              <x14:cfIcon iconSet="3TrafficLights1" iconId="2"/>
              <x14:cfIcon iconSet="3TrafficLights1" iconId="2"/>
              <x14:cfIcon iconSet="3Signs" iconId="0"/>
            </x14:iconSet>
          </x14:cfRule>
          <xm:sqref>B87</xm:sqref>
        </x14:conditionalFormatting>
        <x14:conditionalFormatting xmlns:xm="http://schemas.microsoft.com/office/excel/2006/main">
          <x14:cfRule type="iconSet" priority="3215" id="{E586612B-566A-42E3-AA76-3D54AE4460BB}">
            <x14:iconSet showValue="0" custom="1">
              <x14:cfvo type="percent">
                <xm:f>0</xm:f>
              </x14:cfvo>
              <x14:cfvo type="num">
                <xm:f>0</xm:f>
              </x14:cfvo>
              <x14:cfvo type="num">
                <xm:f>1</xm:f>
              </x14:cfvo>
              <x14:cfIcon iconSet="3TrafficLights1" iconId="2"/>
              <x14:cfIcon iconSet="3TrafficLights1" iconId="2"/>
              <x14:cfIcon iconSet="3Signs" iconId="0"/>
            </x14:iconSet>
          </x14:cfRule>
          <xm:sqref>B93</xm:sqref>
        </x14:conditionalFormatting>
        <x14:conditionalFormatting xmlns:xm="http://schemas.microsoft.com/office/excel/2006/main">
          <x14:cfRule type="iconSet" priority="1267" id="{2C3270F4-85F8-4E07-996E-CA3977FBAC32}">
            <x14:iconSet showValue="0" custom="1">
              <x14:cfvo type="percent">
                <xm:f>0</xm:f>
              </x14:cfvo>
              <x14:cfvo type="num">
                <xm:f>0</xm:f>
              </x14:cfvo>
              <x14:cfvo type="num">
                <xm:f>1</xm:f>
              </x14:cfvo>
              <x14:cfIcon iconSet="3TrafficLights1" iconId="2"/>
              <x14:cfIcon iconSet="3TrafficLights1" iconId="2"/>
              <x14:cfIcon iconSet="3Signs" iconId="0"/>
            </x14:iconSet>
          </x14:cfRule>
          <xm:sqref>B108:B112</xm:sqref>
        </x14:conditionalFormatting>
        <x14:conditionalFormatting xmlns:xm="http://schemas.microsoft.com/office/excel/2006/main">
          <x14:cfRule type="iconSet" priority="1295" id="{732D51F7-FEE8-4A80-982D-9388DF4ABDDB}">
            <x14:iconSet showValue="0" custom="1">
              <x14:cfvo type="percent">
                <xm:f>0</xm:f>
              </x14:cfvo>
              <x14:cfvo type="num">
                <xm:f>0</xm:f>
              </x14:cfvo>
              <x14:cfvo type="num">
                <xm:f>1</xm:f>
              </x14:cfvo>
              <x14:cfIcon iconSet="3TrafficLights1" iconId="2"/>
              <x14:cfIcon iconSet="3TrafficLights1" iconId="2"/>
              <x14:cfIcon iconSet="3Signs" iconId="0"/>
            </x14:iconSet>
          </x14:cfRule>
          <xm:sqref>B113:B120 B126:B129 B95:B107</xm:sqref>
        </x14:conditionalFormatting>
        <x14:conditionalFormatting xmlns:xm="http://schemas.microsoft.com/office/excel/2006/main">
          <x14:cfRule type="iconSet" priority="1266" id="{2AD767D3-2CAE-49E3-9125-EF293D4A8603}">
            <x14:iconSet showValue="0" custom="1">
              <x14:cfvo type="percent">
                <xm:f>0</xm:f>
              </x14:cfvo>
              <x14:cfvo type="num">
                <xm:f>0</xm:f>
              </x14:cfvo>
              <x14:cfvo type="num">
                <xm:f>1</xm:f>
              </x14:cfvo>
              <x14:cfIcon iconSet="3TrafficLights1" iconId="2"/>
              <x14:cfIcon iconSet="3TrafficLights1" iconId="2"/>
              <x14:cfIcon iconSet="3Signs" iconId="0"/>
            </x14:iconSet>
          </x14:cfRule>
          <xm:sqref>B121:B124</xm:sqref>
        </x14:conditionalFormatting>
        <x14:conditionalFormatting xmlns:xm="http://schemas.microsoft.com/office/excel/2006/main">
          <x14:cfRule type="iconSet" priority="1265" id="{709A0625-9A3A-4AAD-BA75-A16266237C08}">
            <x14:iconSet showValue="0" custom="1">
              <x14:cfvo type="percent">
                <xm:f>0</xm:f>
              </x14:cfvo>
              <x14:cfvo type="num">
                <xm:f>0</xm:f>
              </x14:cfvo>
              <x14:cfvo type="num">
                <xm:f>1</xm:f>
              </x14:cfvo>
              <x14:cfIcon iconSet="3TrafficLights1" iconId="2"/>
              <x14:cfIcon iconSet="3TrafficLights1" iconId="2"/>
              <x14:cfIcon iconSet="3Signs" iconId="0"/>
            </x14:iconSet>
          </x14:cfRule>
          <xm:sqref>B125</xm:sqref>
        </x14:conditionalFormatting>
        <x14:conditionalFormatting xmlns:xm="http://schemas.microsoft.com/office/excel/2006/main">
          <x14:cfRule type="iconSet" priority="3257" id="{B24442C8-E3F6-421D-8272-1953E7099914}">
            <x14:iconSet showValue="0" custom="1">
              <x14:cfvo type="percent">
                <xm:f>0</xm:f>
              </x14:cfvo>
              <x14:cfvo type="num">
                <xm:f>0</xm:f>
              </x14:cfvo>
              <x14:cfvo type="num">
                <xm:f>1</xm:f>
              </x14:cfvo>
              <x14:cfIcon iconSet="3TrafficLights1" iconId="2"/>
              <x14:cfIcon iconSet="3TrafficLights1" iconId="2"/>
              <x14:cfIcon iconSet="3Signs" iconId="0"/>
            </x14:iconSet>
          </x14:cfRule>
          <xm:sqref>B130</xm:sqref>
        </x14:conditionalFormatting>
        <x14:conditionalFormatting xmlns:xm="http://schemas.microsoft.com/office/excel/2006/main">
          <x14:cfRule type="iconSet" priority="3172" id="{7BF50C1C-95A1-4303-BE22-FC8AE57B1A35}">
            <x14:iconSet showValue="0" custom="1">
              <x14:cfvo type="percent">
                <xm:f>0</xm:f>
              </x14:cfvo>
              <x14:cfvo type="num">
                <xm:f>0</xm:f>
              </x14:cfvo>
              <x14:cfvo type="num">
                <xm:f>1</xm:f>
              </x14:cfvo>
              <x14:cfIcon iconSet="3TrafficLights1" iconId="2"/>
              <x14:cfIcon iconSet="3TrafficLights1" iconId="2"/>
              <x14:cfIcon iconSet="3Signs" iconId="0"/>
            </x14:iconSet>
          </x14:cfRule>
          <xm:sqref>B131</xm:sqref>
        </x14:conditionalFormatting>
        <x14:conditionalFormatting xmlns:xm="http://schemas.microsoft.com/office/excel/2006/main">
          <x14:cfRule type="iconSet" priority="1225" id="{EAF24FD4-293B-40CB-AFAE-DC78CAC258FF}">
            <x14:iconSet showValue="0" custom="1">
              <x14:cfvo type="percent">
                <xm:f>0</xm:f>
              </x14:cfvo>
              <x14:cfvo type="num">
                <xm:f>0</xm:f>
              </x14:cfvo>
              <x14:cfvo type="num">
                <xm:f>1</xm:f>
              </x14:cfvo>
              <x14:cfIcon iconSet="3TrafficLights1" iconId="2"/>
              <x14:cfIcon iconSet="3TrafficLights1" iconId="2"/>
              <x14:cfIcon iconSet="3Signs" iconId="0"/>
            </x14:iconSet>
          </x14:cfRule>
          <xm:sqref>B146:B150</xm:sqref>
        </x14:conditionalFormatting>
        <x14:conditionalFormatting xmlns:xm="http://schemas.microsoft.com/office/excel/2006/main">
          <x14:cfRule type="iconSet" priority="1253" id="{36EA7B83-88DC-4880-9A8C-6052DBA659CD}">
            <x14:iconSet showValue="0" custom="1">
              <x14:cfvo type="percent">
                <xm:f>0</xm:f>
              </x14:cfvo>
              <x14:cfvo type="num">
                <xm:f>0</xm:f>
              </x14:cfvo>
              <x14:cfvo type="num">
                <xm:f>1</xm:f>
              </x14:cfvo>
              <x14:cfIcon iconSet="3TrafficLights1" iconId="2"/>
              <x14:cfIcon iconSet="3TrafficLights1" iconId="2"/>
              <x14:cfIcon iconSet="3Signs" iconId="0"/>
            </x14:iconSet>
          </x14:cfRule>
          <xm:sqref>B151:B158 B164:B167 B133:B145</xm:sqref>
        </x14:conditionalFormatting>
        <x14:conditionalFormatting xmlns:xm="http://schemas.microsoft.com/office/excel/2006/main">
          <x14:cfRule type="iconSet" priority="1224" id="{7E9DA86D-F949-447B-A9EA-8D391D3A2686}">
            <x14:iconSet showValue="0" custom="1">
              <x14:cfvo type="percent">
                <xm:f>0</xm:f>
              </x14:cfvo>
              <x14:cfvo type="num">
                <xm:f>0</xm:f>
              </x14:cfvo>
              <x14:cfvo type="num">
                <xm:f>1</xm:f>
              </x14:cfvo>
              <x14:cfIcon iconSet="3TrafficLights1" iconId="2"/>
              <x14:cfIcon iconSet="3TrafficLights1" iconId="2"/>
              <x14:cfIcon iconSet="3Signs" iconId="0"/>
            </x14:iconSet>
          </x14:cfRule>
          <xm:sqref>B159:B162</xm:sqref>
        </x14:conditionalFormatting>
        <x14:conditionalFormatting xmlns:xm="http://schemas.microsoft.com/office/excel/2006/main">
          <x14:cfRule type="iconSet" priority="1223" id="{347619DB-20CD-4CA3-968B-2F2AC013F8E8}">
            <x14:iconSet showValue="0" custom="1">
              <x14:cfvo type="percent">
                <xm:f>0</xm:f>
              </x14:cfvo>
              <x14:cfvo type="num">
                <xm:f>0</xm:f>
              </x14:cfvo>
              <x14:cfvo type="num">
                <xm:f>1</xm:f>
              </x14:cfvo>
              <x14:cfIcon iconSet="3TrafficLights1" iconId="2"/>
              <x14:cfIcon iconSet="3TrafficLights1" iconId="2"/>
              <x14:cfIcon iconSet="3Signs" iconId="0"/>
            </x14:iconSet>
          </x14:cfRule>
          <xm:sqref>B163</xm:sqref>
        </x14:conditionalFormatting>
        <x14:conditionalFormatting xmlns:xm="http://schemas.microsoft.com/office/excel/2006/main">
          <x14:cfRule type="iconSet" priority="3190" id="{CBD36A66-E9C5-4C1A-AE6F-8C4F2899A059}">
            <x14:iconSet showValue="0" custom="1">
              <x14:cfvo type="percent">
                <xm:f>0</xm:f>
              </x14:cfvo>
              <x14:cfvo type="num">
                <xm:f>0</xm:f>
              </x14:cfvo>
              <x14:cfvo type="num">
                <xm:f>1</xm:f>
              </x14:cfvo>
              <x14:cfIcon iconSet="3TrafficLights1" iconId="2"/>
              <x14:cfIcon iconSet="3TrafficLights1" iconId="2"/>
              <x14:cfIcon iconSet="3Signs" iconId="0"/>
            </x14:iconSet>
          </x14:cfRule>
          <xm:sqref>B168</xm:sqref>
        </x14:conditionalFormatting>
        <x14:conditionalFormatting xmlns:xm="http://schemas.microsoft.com/office/excel/2006/main">
          <x14:cfRule type="iconSet" priority="3129" id="{0D4A63FB-7A92-4941-B6F0-90F3C797C883}">
            <x14:iconSet showValue="0" custom="1">
              <x14:cfvo type="percent">
                <xm:f>0</xm:f>
              </x14:cfvo>
              <x14:cfvo type="num">
                <xm:f>0</xm:f>
              </x14:cfvo>
              <x14:cfvo type="num">
                <xm:f>1</xm:f>
              </x14:cfvo>
              <x14:cfIcon iconSet="3TrafficLights1" iconId="2"/>
              <x14:cfIcon iconSet="3TrafficLights1" iconId="2"/>
              <x14:cfIcon iconSet="3Signs" iconId="0"/>
            </x14:iconSet>
          </x14:cfRule>
          <xm:sqref>B169</xm:sqref>
        </x14:conditionalFormatting>
        <x14:conditionalFormatting xmlns:xm="http://schemas.microsoft.com/office/excel/2006/main">
          <x14:cfRule type="iconSet" priority="1183" id="{3F24DCA7-49AF-4017-BAFD-306BD688646D}">
            <x14:iconSet showValue="0" custom="1">
              <x14:cfvo type="percent">
                <xm:f>0</xm:f>
              </x14:cfvo>
              <x14:cfvo type="num">
                <xm:f>0</xm:f>
              </x14:cfvo>
              <x14:cfvo type="num">
                <xm:f>1</xm:f>
              </x14:cfvo>
              <x14:cfIcon iconSet="3TrafficLights1" iconId="2"/>
              <x14:cfIcon iconSet="3TrafficLights1" iconId="2"/>
              <x14:cfIcon iconSet="3Signs" iconId="0"/>
            </x14:iconSet>
          </x14:cfRule>
          <xm:sqref>B184:B188</xm:sqref>
        </x14:conditionalFormatting>
        <x14:conditionalFormatting xmlns:xm="http://schemas.microsoft.com/office/excel/2006/main">
          <x14:cfRule type="iconSet" priority="1211" id="{3C23D41B-0921-4468-A894-C53A2C2DD9B7}">
            <x14:iconSet showValue="0" custom="1">
              <x14:cfvo type="percent">
                <xm:f>0</xm:f>
              </x14:cfvo>
              <x14:cfvo type="num">
                <xm:f>0</xm:f>
              </x14:cfvo>
              <x14:cfvo type="num">
                <xm:f>1</xm:f>
              </x14:cfvo>
              <x14:cfIcon iconSet="3TrafficLights1" iconId="2"/>
              <x14:cfIcon iconSet="3TrafficLights1" iconId="2"/>
              <x14:cfIcon iconSet="3Signs" iconId="0"/>
            </x14:iconSet>
          </x14:cfRule>
          <xm:sqref>B189:B196 B202:B205 B171:B183</xm:sqref>
        </x14:conditionalFormatting>
        <x14:conditionalFormatting xmlns:xm="http://schemas.microsoft.com/office/excel/2006/main">
          <x14:cfRule type="iconSet" priority="1182" id="{B4C319CD-9C31-4F28-8E36-2B2DC30EDB57}">
            <x14:iconSet showValue="0" custom="1">
              <x14:cfvo type="percent">
                <xm:f>0</xm:f>
              </x14:cfvo>
              <x14:cfvo type="num">
                <xm:f>0</xm:f>
              </x14:cfvo>
              <x14:cfvo type="num">
                <xm:f>1</xm:f>
              </x14:cfvo>
              <x14:cfIcon iconSet="3TrafficLights1" iconId="2"/>
              <x14:cfIcon iconSet="3TrafficLights1" iconId="2"/>
              <x14:cfIcon iconSet="3Signs" iconId="0"/>
            </x14:iconSet>
          </x14:cfRule>
          <xm:sqref>B197:B200</xm:sqref>
        </x14:conditionalFormatting>
        <x14:conditionalFormatting xmlns:xm="http://schemas.microsoft.com/office/excel/2006/main">
          <x14:cfRule type="iconSet" priority="1181" id="{72FBAF0F-A4CE-4A10-9CC0-84427E23FDEA}">
            <x14:iconSet showValue="0" custom="1">
              <x14:cfvo type="percent">
                <xm:f>0</xm:f>
              </x14:cfvo>
              <x14:cfvo type="num">
                <xm:f>0</xm:f>
              </x14:cfvo>
              <x14:cfvo type="num">
                <xm:f>1</xm:f>
              </x14:cfvo>
              <x14:cfIcon iconSet="3TrafficLights1" iconId="2"/>
              <x14:cfIcon iconSet="3TrafficLights1" iconId="2"/>
              <x14:cfIcon iconSet="3Signs" iconId="0"/>
            </x14:iconSet>
          </x14:cfRule>
          <xm:sqref>B201</xm:sqref>
        </x14:conditionalFormatting>
        <x14:conditionalFormatting xmlns:xm="http://schemas.microsoft.com/office/excel/2006/main">
          <x14:cfRule type="iconSet" priority="3147" id="{7BF77FF7-97CD-4D3C-81AA-86254F1DA6B5}">
            <x14:iconSet showValue="0" custom="1">
              <x14:cfvo type="percent">
                <xm:f>0</xm:f>
              </x14:cfvo>
              <x14:cfvo type="num">
                <xm:f>0</xm:f>
              </x14:cfvo>
              <x14:cfvo type="num">
                <xm:f>1</xm:f>
              </x14:cfvo>
              <x14:cfIcon iconSet="3TrafficLights1" iconId="2"/>
              <x14:cfIcon iconSet="3TrafficLights1" iconId="2"/>
              <x14:cfIcon iconSet="3Signs" iconId="0"/>
            </x14:iconSet>
          </x14:cfRule>
          <xm:sqref>B206</xm:sqref>
        </x14:conditionalFormatting>
        <x14:conditionalFormatting xmlns:xm="http://schemas.microsoft.com/office/excel/2006/main">
          <x14:cfRule type="iconSet" priority="3086" id="{0E32DA87-BE74-4136-A9B2-0C7E812058F3}">
            <x14:iconSet showValue="0" custom="1">
              <x14:cfvo type="percent">
                <xm:f>0</xm:f>
              </x14:cfvo>
              <x14:cfvo type="num">
                <xm:f>0</xm:f>
              </x14:cfvo>
              <x14:cfvo type="num">
                <xm:f>1</xm:f>
              </x14:cfvo>
              <x14:cfIcon iconSet="3TrafficLights1" iconId="2"/>
              <x14:cfIcon iconSet="3TrafficLights1" iconId="2"/>
              <x14:cfIcon iconSet="3Signs" iconId="0"/>
            </x14:iconSet>
          </x14:cfRule>
          <xm:sqref>B207</xm:sqref>
        </x14:conditionalFormatting>
        <x14:conditionalFormatting xmlns:xm="http://schemas.microsoft.com/office/excel/2006/main">
          <x14:cfRule type="iconSet" priority="1141" id="{444A9F5D-988F-4C00-92F9-563B12321551}">
            <x14:iconSet showValue="0" custom="1">
              <x14:cfvo type="percent">
                <xm:f>0</xm:f>
              </x14:cfvo>
              <x14:cfvo type="num">
                <xm:f>0</xm:f>
              </x14:cfvo>
              <x14:cfvo type="num">
                <xm:f>1</xm:f>
              </x14:cfvo>
              <x14:cfIcon iconSet="3TrafficLights1" iconId="2"/>
              <x14:cfIcon iconSet="3TrafficLights1" iconId="2"/>
              <x14:cfIcon iconSet="3Signs" iconId="0"/>
            </x14:iconSet>
          </x14:cfRule>
          <xm:sqref>B222:B226</xm:sqref>
        </x14:conditionalFormatting>
        <x14:conditionalFormatting xmlns:xm="http://schemas.microsoft.com/office/excel/2006/main">
          <x14:cfRule type="iconSet" priority="1169" id="{139E5EB3-7F13-4D1A-A4C8-ECFB08DD683B}">
            <x14:iconSet showValue="0" custom="1">
              <x14:cfvo type="percent">
                <xm:f>0</xm:f>
              </x14:cfvo>
              <x14:cfvo type="num">
                <xm:f>0</xm:f>
              </x14:cfvo>
              <x14:cfvo type="num">
                <xm:f>1</xm:f>
              </x14:cfvo>
              <x14:cfIcon iconSet="3TrafficLights1" iconId="2"/>
              <x14:cfIcon iconSet="3TrafficLights1" iconId="2"/>
              <x14:cfIcon iconSet="3Signs" iconId="0"/>
            </x14:iconSet>
          </x14:cfRule>
          <xm:sqref>B227:B234 B240:B243 B209:B221</xm:sqref>
        </x14:conditionalFormatting>
        <x14:conditionalFormatting xmlns:xm="http://schemas.microsoft.com/office/excel/2006/main">
          <x14:cfRule type="iconSet" priority="1140" id="{BAF0FB32-3886-4EFA-A024-5DD36761FE80}">
            <x14:iconSet showValue="0" custom="1">
              <x14:cfvo type="percent">
                <xm:f>0</xm:f>
              </x14:cfvo>
              <x14:cfvo type="num">
                <xm:f>0</xm:f>
              </x14:cfvo>
              <x14:cfvo type="num">
                <xm:f>1</xm:f>
              </x14:cfvo>
              <x14:cfIcon iconSet="3TrafficLights1" iconId="2"/>
              <x14:cfIcon iconSet="3TrafficLights1" iconId="2"/>
              <x14:cfIcon iconSet="3Signs" iconId="0"/>
            </x14:iconSet>
          </x14:cfRule>
          <xm:sqref>B235:B238</xm:sqref>
        </x14:conditionalFormatting>
        <x14:conditionalFormatting xmlns:xm="http://schemas.microsoft.com/office/excel/2006/main">
          <x14:cfRule type="iconSet" priority="1139" id="{D07C315D-9454-440B-9B82-01E61298B1FE}">
            <x14:iconSet showValue="0" custom="1">
              <x14:cfvo type="percent">
                <xm:f>0</xm:f>
              </x14:cfvo>
              <x14:cfvo type="num">
                <xm:f>0</xm:f>
              </x14:cfvo>
              <x14:cfvo type="num">
                <xm:f>1</xm:f>
              </x14:cfvo>
              <x14:cfIcon iconSet="3TrafficLights1" iconId="2"/>
              <x14:cfIcon iconSet="3TrafficLights1" iconId="2"/>
              <x14:cfIcon iconSet="3Signs" iconId="0"/>
            </x14:iconSet>
          </x14:cfRule>
          <xm:sqref>B239</xm:sqref>
        </x14:conditionalFormatting>
        <x14:conditionalFormatting xmlns:xm="http://schemas.microsoft.com/office/excel/2006/main">
          <x14:cfRule type="iconSet" priority="3104" id="{51361410-F913-43CA-818E-6EE57A680DC6}">
            <x14:iconSet showValue="0" custom="1">
              <x14:cfvo type="percent">
                <xm:f>0</xm:f>
              </x14:cfvo>
              <x14:cfvo type="num">
                <xm:f>0</xm:f>
              </x14:cfvo>
              <x14:cfvo type="num">
                <xm:f>1</xm:f>
              </x14:cfvo>
              <x14:cfIcon iconSet="3TrafficLights1" iconId="2"/>
              <x14:cfIcon iconSet="3TrafficLights1" iconId="2"/>
              <x14:cfIcon iconSet="3Signs" iconId="0"/>
            </x14:iconSet>
          </x14:cfRule>
          <xm:sqref>B244</xm:sqref>
        </x14:conditionalFormatting>
        <x14:conditionalFormatting xmlns:xm="http://schemas.microsoft.com/office/excel/2006/main">
          <x14:cfRule type="iconSet" priority="3043" id="{F44AC12C-4BF2-428A-82EC-AFF34BECF1F7}">
            <x14:iconSet showValue="0" custom="1">
              <x14:cfvo type="percent">
                <xm:f>0</xm:f>
              </x14:cfvo>
              <x14:cfvo type="num">
                <xm:f>0</xm:f>
              </x14:cfvo>
              <x14:cfvo type="num">
                <xm:f>1</xm:f>
              </x14:cfvo>
              <x14:cfIcon iconSet="3TrafficLights1" iconId="2"/>
              <x14:cfIcon iconSet="3TrafficLights1" iconId="2"/>
              <x14:cfIcon iconSet="3Signs" iconId="0"/>
            </x14:iconSet>
          </x14:cfRule>
          <xm:sqref>B245</xm:sqref>
        </x14:conditionalFormatting>
        <x14:conditionalFormatting xmlns:xm="http://schemas.microsoft.com/office/excel/2006/main">
          <x14:cfRule type="iconSet" priority="1099" id="{0F81CA89-5BBB-41C2-9B60-AE1C778F09D0}">
            <x14:iconSet showValue="0" custom="1">
              <x14:cfvo type="percent">
                <xm:f>0</xm:f>
              </x14:cfvo>
              <x14:cfvo type="num">
                <xm:f>0</xm:f>
              </x14:cfvo>
              <x14:cfvo type="num">
                <xm:f>1</xm:f>
              </x14:cfvo>
              <x14:cfIcon iconSet="3TrafficLights1" iconId="2"/>
              <x14:cfIcon iconSet="3TrafficLights1" iconId="2"/>
              <x14:cfIcon iconSet="3Signs" iconId="0"/>
            </x14:iconSet>
          </x14:cfRule>
          <xm:sqref>B260:B264</xm:sqref>
        </x14:conditionalFormatting>
        <x14:conditionalFormatting xmlns:xm="http://schemas.microsoft.com/office/excel/2006/main">
          <x14:cfRule type="iconSet" priority="1127" id="{126007B4-DADA-4456-BA97-58D64D7D3D6A}">
            <x14:iconSet showValue="0" custom="1">
              <x14:cfvo type="percent">
                <xm:f>0</xm:f>
              </x14:cfvo>
              <x14:cfvo type="num">
                <xm:f>0</xm:f>
              </x14:cfvo>
              <x14:cfvo type="num">
                <xm:f>1</xm:f>
              </x14:cfvo>
              <x14:cfIcon iconSet="3TrafficLights1" iconId="2"/>
              <x14:cfIcon iconSet="3TrafficLights1" iconId="2"/>
              <x14:cfIcon iconSet="3Signs" iconId="0"/>
            </x14:iconSet>
          </x14:cfRule>
          <xm:sqref>B265:B272 B278:B281 B247:B259</xm:sqref>
        </x14:conditionalFormatting>
        <x14:conditionalFormatting xmlns:xm="http://schemas.microsoft.com/office/excel/2006/main">
          <x14:cfRule type="iconSet" priority="1098" id="{EFD0C69E-30FE-4E32-B573-627C397C8D05}">
            <x14:iconSet showValue="0" custom="1">
              <x14:cfvo type="percent">
                <xm:f>0</xm:f>
              </x14:cfvo>
              <x14:cfvo type="num">
                <xm:f>0</xm:f>
              </x14:cfvo>
              <x14:cfvo type="num">
                <xm:f>1</xm:f>
              </x14:cfvo>
              <x14:cfIcon iconSet="3TrafficLights1" iconId="2"/>
              <x14:cfIcon iconSet="3TrafficLights1" iconId="2"/>
              <x14:cfIcon iconSet="3Signs" iconId="0"/>
            </x14:iconSet>
          </x14:cfRule>
          <xm:sqref>B273:B276</xm:sqref>
        </x14:conditionalFormatting>
        <x14:conditionalFormatting xmlns:xm="http://schemas.microsoft.com/office/excel/2006/main">
          <x14:cfRule type="iconSet" priority="1097" id="{4B637A3E-2A9A-48C3-9E34-DFD7DB5147D9}">
            <x14:iconSet showValue="0" custom="1">
              <x14:cfvo type="percent">
                <xm:f>0</xm:f>
              </x14:cfvo>
              <x14:cfvo type="num">
                <xm:f>0</xm:f>
              </x14:cfvo>
              <x14:cfvo type="num">
                <xm:f>1</xm:f>
              </x14:cfvo>
              <x14:cfIcon iconSet="3TrafficLights1" iconId="2"/>
              <x14:cfIcon iconSet="3TrafficLights1" iconId="2"/>
              <x14:cfIcon iconSet="3Signs" iconId="0"/>
            </x14:iconSet>
          </x14:cfRule>
          <xm:sqref>B277</xm:sqref>
        </x14:conditionalFormatting>
        <x14:conditionalFormatting xmlns:xm="http://schemas.microsoft.com/office/excel/2006/main">
          <x14:cfRule type="iconSet" priority="3061" id="{BEE437DB-C78E-4CC6-9BF6-0852F06550A5}">
            <x14:iconSet showValue="0" custom="1">
              <x14:cfvo type="percent">
                <xm:f>0</xm:f>
              </x14:cfvo>
              <x14:cfvo type="num">
                <xm:f>0</xm:f>
              </x14:cfvo>
              <x14:cfvo type="num">
                <xm:f>1</xm:f>
              </x14:cfvo>
              <x14:cfIcon iconSet="3TrafficLights1" iconId="2"/>
              <x14:cfIcon iconSet="3TrafficLights1" iconId="2"/>
              <x14:cfIcon iconSet="3Signs" iconId="0"/>
            </x14:iconSet>
          </x14:cfRule>
          <xm:sqref>B282</xm:sqref>
        </x14:conditionalFormatting>
        <x14:conditionalFormatting xmlns:xm="http://schemas.microsoft.com/office/excel/2006/main">
          <x14:cfRule type="iconSet" priority="3000" id="{7BEA144D-F101-41DD-9F73-0DE731BBE3B3}">
            <x14:iconSet showValue="0" custom="1">
              <x14:cfvo type="percent">
                <xm:f>0</xm:f>
              </x14:cfvo>
              <x14:cfvo type="num">
                <xm:f>0</xm:f>
              </x14:cfvo>
              <x14:cfvo type="num">
                <xm:f>1</xm:f>
              </x14:cfvo>
              <x14:cfIcon iconSet="3TrafficLights1" iconId="2"/>
              <x14:cfIcon iconSet="3TrafficLights1" iconId="2"/>
              <x14:cfIcon iconSet="3Signs" iconId="0"/>
            </x14:iconSet>
          </x14:cfRule>
          <xm:sqref>B283</xm:sqref>
        </x14:conditionalFormatting>
        <x14:conditionalFormatting xmlns:xm="http://schemas.microsoft.com/office/excel/2006/main">
          <x14:cfRule type="iconSet" priority="1057" id="{2FE8C5E7-9B9C-4B58-B607-77828F37E08E}">
            <x14:iconSet showValue="0" custom="1">
              <x14:cfvo type="percent">
                <xm:f>0</xm:f>
              </x14:cfvo>
              <x14:cfvo type="num">
                <xm:f>0</xm:f>
              </x14:cfvo>
              <x14:cfvo type="num">
                <xm:f>1</xm:f>
              </x14:cfvo>
              <x14:cfIcon iconSet="3TrafficLights1" iconId="2"/>
              <x14:cfIcon iconSet="3TrafficLights1" iconId="2"/>
              <x14:cfIcon iconSet="3Signs" iconId="0"/>
            </x14:iconSet>
          </x14:cfRule>
          <xm:sqref>B298:B302</xm:sqref>
        </x14:conditionalFormatting>
        <x14:conditionalFormatting xmlns:xm="http://schemas.microsoft.com/office/excel/2006/main">
          <x14:cfRule type="iconSet" priority="1085" id="{D18684B4-405C-442B-BF2B-1BB33D6D8671}">
            <x14:iconSet showValue="0" custom="1">
              <x14:cfvo type="percent">
                <xm:f>0</xm:f>
              </x14:cfvo>
              <x14:cfvo type="num">
                <xm:f>0</xm:f>
              </x14:cfvo>
              <x14:cfvo type="num">
                <xm:f>1</xm:f>
              </x14:cfvo>
              <x14:cfIcon iconSet="3TrafficLights1" iconId="2"/>
              <x14:cfIcon iconSet="3TrafficLights1" iconId="2"/>
              <x14:cfIcon iconSet="3Signs" iconId="0"/>
            </x14:iconSet>
          </x14:cfRule>
          <xm:sqref>B303:B310 B316:B319 B285:B297</xm:sqref>
        </x14:conditionalFormatting>
        <x14:conditionalFormatting xmlns:xm="http://schemas.microsoft.com/office/excel/2006/main">
          <x14:cfRule type="iconSet" priority="1056" id="{5F327E51-E3A3-4807-B6A2-2EFFBC2B21D9}">
            <x14:iconSet showValue="0" custom="1">
              <x14:cfvo type="percent">
                <xm:f>0</xm:f>
              </x14:cfvo>
              <x14:cfvo type="num">
                <xm:f>0</xm:f>
              </x14:cfvo>
              <x14:cfvo type="num">
                <xm:f>1</xm:f>
              </x14:cfvo>
              <x14:cfIcon iconSet="3TrafficLights1" iconId="2"/>
              <x14:cfIcon iconSet="3TrafficLights1" iconId="2"/>
              <x14:cfIcon iconSet="3Signs" iconId="0"/>
            </x14:iconSet>
          </x14:cfRule>
          <xm:sqref>B311:B314</xm:sqref>
        </x14:conditionalFormatting>
        <x14:conditionalFormatting xmlns:xm="http://schemas.microsoft.com/office/excel/2006/main">
          <x14:cfRule type="iconSet" priority="1055" id="{EA35D9C1-C393-4403-A6D3-B8A4A70408B7}">
            <x14:iconSet showValue="0" custom="1">
              <x14:cfvo type="percent">
                <xm:f>0</xm:f>
              </x14:cfvo>
              <x14:cfvo type="num">
                <xm:f>0</xm:f>
              </x14:cfvo>
              <x14:cfvo type="num">
                <xm:f>1</xm:f>
              </x14:cfvo>
              <x14:cfIcon iconSet="3TrafficLights1" iconId="2"/>
              <x14:cfIcon iconSet="3TrafficLights1" iconId="2"/>
              <x14:cfIcon iconSet="3Signs" iconId="0"/>
            </x14:iconSet>
          </x14:cfRule>
          <xm:sqref>B315</xm:sqref>
        </x14:conditionalFormatting>
        <x14:conditionalFormatting xmlns:xm="http://schemas.microsoft.com/office/excel/2006/main">
          <x14:cfRule type="iconSet" priority="3018" id="{4F9C2BBF-D610-40CF-805C-94161D3016A5}">
            <x14:iconSet showValue="0" custom="1">
              <x14:cfvo type="percent">
                <xm:f>0</xm:f>
              </x14:cfvo>
              <x14:cfvo type="num">
                <xm:f>0</xm:f>
              </x14:cfvo>
              <x14:cfvo type="num">
                <xm:f>1</xm:f>
              </x14:cfvo>
              <x14:cfIcon iconSet="3TrafficLights1" iconId="2"/>
              <x14:cfIcon iconSet="3TrafficLights1" iconId="2"/>
              <x14:cfIcon iconSet="3Signs" iconId="0"/>
            </x14:iconSet>
          </x14:cfRule>
          <xm:sqref>B320</xm:sqref>
        </x14:conditionalFormatting>
        <x14:conditionalFormatting xmlns:xm="http://schemas.microsoft.com/office/excel/2006/main">
          <x14:cfRule type="iconSet" priority="2957" id="{98CDB479-7494-4086-8E32-24CBBA79026C}">
            <x14:iconSet showValue="0" custom="1">
              <x14:cfvo type="percent">
                <xm:f>0</xm:f>
              </x14:cfvo>
              <x14:cfvo type="num">
                <xm:f>0</xm:f>
              </x14:cfvo>
              <x14:cfvo type="num">
                <xm:f>1</xm:f>
              </x14:cfvo>
              <x14:cfIcon iconSet="3TrafficLights1" iconId="2"/>
              <x14:cfIcon iconSet="3TrafficLights1" iconId="2"/>
              <x14:cfIcon iconSet="3Signs" iconId="0"/>
            </x14:iconSet>
          </x14:cfRule>
          <xm:sqref>B321</xm:sqref>
        </x14:conditionalFormatting>
        <x14:conditionalFormatting xmlns:xm="http://schemas.microsoft.com/office/excel/2006/main">
          <x14:cfRule type="iconSet" priority="1015" id="{DF0ABE53-85B3-40EA-8DB1-DEA73838ECFC}">
            <x14:iconSet showValue="0" custom="1">
              <x14:cfvo type="percent">
                <xm:f>0</xm:f>
              </x14:cfvo>
              <x14:cfvo type="num">
                <xm:f>0</xm:f>
              </x14:cfvo>
              <x14:cfvo type="num">
                <xm:f>1</xm:f>
              </x14:cfvo>
              <x14:cfIcon iconSet="3TrafficLights1" iconId="2"/>
              <x14:cfIcon iconSet="3TrafficLights1" iconId="2"/>
              <x14:cfIcon iconSet="3Signs" iconId="0"/>
            </x14:iconSet>
          </x14:cfRule>
          <xm:sqref>B336:B340</xm:sqref>
        </x14:conditionalFormatting>
        <x14:conditionalFormatting xmlns:xm="http://schemas.microsoft.com/office/excel/2006/main">
          <x14:cfRule type="iconSet" priority="1043" id="{7513FC3D-FD85-4D6A-ADA2-CAA652BD4B60}">
            <x14:iconSet showValue="0" custom="1">
              <x14:cfvo type="percent">
                <xm:f>0</xm:f>
              </x14:cfvo>
              <x14:cfvo type="num">
                <xm:f>0</xm:f>
              </x14:cfvo>
              <x14:cfvo type="num">
                <xm:f>1</xm:f>
              </x14:cfvo>
              <x14:cfIcon iconSet="3TrafficLights1" iconId="2"/>
              <x14:cfIcon iconSet="3TrafficLights1" iconId="2"/>
              <x14:cfIcon iconSet="3Signs" iconId="0"/>
            </x14:iconSet>
          </x14:cfRule>
          <xm:sqref>B341:B348 B354:B357 B323:B335</xm:sqref>
        </x14:conditionalFormatting>
        <x14:conditionalFormatting xmlns:xm="http://schemas.microsoft.com/office/excel/2006/main">
          <x14:cfRule type="iconSet" priority="1014" id="{E699ED5B-2A0A-450F-BDF9-88187BDAA945}">
            <x14:iconSet showValue="0" custom="1">
              <x14:cfvo type="percent">
                <xm:f>0</xm:f>
              </x14:cfvo>
              <x14:cfvo type="num">
                <xm:f>0</xm:f>
              </x14:cfvo>
              <x14:cfvo type="num">
                <xm:f>1</xm:f>
              </x14:cfvo>
              <x14:cfIcon iconSet="3TrafficLights1" iconId="2"/>
              <x14:cfIcon iconSet="3TrafficLights1" iconId="2"/>
              <x14:cfIcon iconSet="3Signs" iconId="0"/>
            </x14:iconSet>
          </x14:cfRule>
          <xm:sqref>B349:B352</xm:sqref>
        </x14:conditionalFormatting>
        <x14:conditionalFormatting xmlns:xm="http://schemas.microsoft.com/office/excel/2006/main">
          <x14:cfRule type="iconSet" priority="1013" id="{AB59CD6E-7A78-459F-9C2C-C51305E8CE70}">
            <x14:iconSet showValue="0" custom="1">
              <x14:cfvo type="percent">
                <xm:f>0</xm:f>
              </x14:cfvo>
              <x14:cfvo type="num">
                <xm:f>0</xm:f>
              </x14:cfvo>
              <x14:cfvo type="num">
                <xm:f>1</xm:f>
              </x14:cfvo>
              <x14:cfIcon iconSet="3TrafficLights1" iconId="2"/>
              <x14:cfIcon iconSet="3TrafficLights1" iconId="2"/>
              <x14:cfIcon iconSet="3Signs" iconId="0"/>
            </x14:iconSet>
          </x14:cfRule>
          <xm:sqref>B353</xm:sqref>
        </x14:conditionalFormatting>
        <x14:conditionalFormatting xmlns:xm="http://schemas.microsoft.com/office/excel/2006/main">
          <x14:cfRule type="iconSet" priority="2975" id="{3076897E-655F-4F6B-AAD6-A832B2EE32B9}">
            <x14:iconSet showValue="0" custom="1">
              <x14:cfvo type="percent">
                <xm:f>0</xm:f>
              </x14:cfvo>
              <x14:cfvo type="num">
                <xm:f>0</xm:f>
              </x14:cfvo>
              <x14:cfvo type="num">
                <xm:f>1</xm:f>
              </x14:cfvo>
              <x14:cfIcon iconSet="3TrafficLights1" iconId="2"/>
              <x14:cfIcon iconSet="3TrafficLights1" iconId="2"/>
              <x14:cfIcon iconSet="3Signs" iconId="0"/>
            </x14:iconSet>
          </x14:cfRule>
          <xm:sqref>B358</xm:sqref>
        </x14:conditionalFormatting>
        <x14:conditionalFormatting xmlns:xm="http://schemas.microsoft.com/office/excel/2006/main">
          <x14:cfRule type="iconSet" priority="2914" id="{D05DEC7B-6A10-4C7B-8F8A-BC0E802A82DF}">
            <x14:iconSet showValue="0" custom="1">
              <x14:cfvo type="percent">
                <xm:f>0</xm:f>
              </x14:cfvo>
              <x14:cfvo type="num">
                <xm:f>0</xm:f>
              </x14:cfvo>
              <x14:cfvo type="num">
                <xm:f>1</xm:f>
              </x14:cfvo>
              <x14:cfIcon iconSet="3TrafficLights1" iconId="2"/>
              <x14:cfIcon iconSet="3TrafficLights1" iconId="2"/>
              <x14:cfIcon iconSet="3Signs" iconId="0"/>
            </x14:iconSet>
          </x14:cfRule>
          <xm:sqref>B359</xm:sqref>
        </x14:conditionalFormatting>
        <x14:conditionalFormatting xmlns:xm="http://schemas.microsoft.com/office/excel/2006/main">
          <x14:cfRule type="iconSet" priority="973" id="{1E6D24DB-B77D-4664-97AA-B2CC991DB35D}">
            <x14:iconSet showValue="0" custom="1">
              <x14:cfvo type="percent">
                <xm:f>0</xm:f>
              </x14:cfvo>
              <x14:cfvo type="num">
                <xm:f>0</xm:f>
              </x14:cfvo>
              <x14:cfvo type="num">
                <xm:f>1</xm:f>
              </x14:cfvo>
              <x14:cfIcon iconSet="3TrafficLights1" iconId="2"/>
              <x14:cfIcon iconSet="3TrafficLights1" iconId="2"/>
              <x14:cfIcon iconSet="3Signs" iconId="0"/>
            </x14:iconSet>
          </x14:cfRule>
          <xm:sqref>B374:B378</xm:sqref>
        </x14:conditionalFormatting>
        <x14:conditionalFormatting xmlns:xm="http://schemas.microsoft.com/office/excel/2006/main">
          <x14:cfRule type="iconSet" priority="1001" id="{311FBCAB-9644-4246-94D2-4EA31A2AE18A}">
            <x14:iconSet showValue="0" custom="1">
              <x14:cfvo type="percent">
                <xm:f>0</xm:f>
              </x14:cfvo>
              <x14:cfvo type="num">
                <xm:f>0</xm:f>
              </x14:cfvo>
              <x14:cfvo type="num">
                <xm:f>1</xm:f>
              </x14:cfvo>
              <x14:cfIcon iconSet="3TrafficLights1" iconId="2"/>
              <x14:cfIcon iconSet="3TrafficLights1" iconId="2"/>
              <x14:cfIcon iconSet="3Signs" iconId="0"/>
            </x14:iconSet>
          </x14:cfRule>
          <xm:sqref>B379:B386 B392:B395 B361:B373</xm:sqref>
        </x14:conditionalFormatting>
        <x14:conditionalFormatting xmlns:xm="http://schemas.microsoft.com/office/excel/2006/main">
          <x14:cfRule type="iconSet" priority="972" id="{2AC48AED-4FDC-4F0C-8893-0BBD533E8D61}">
            <x14:iconSet showValue="0" custom="1">
              <x14:cfvo type="percent">
                <xm:f>0</xm:f>
              </x14:cfvo>
              <x14:cfvo type="num">
                <xm:f>0</xm:f>
              </x14:cfvo>
              <x14:cfvo type="num">
                <xm:f>1</xm:f>
              </x14:cfvo>
              <x14:cfIcon iconSet="3TrafficLights1" iconId="2"/>
              <x14:cfIcon iconSet="3TrafficLights1" iconId="2"/>
              <x14:cfIcon iconSet="3Signs" iconId="0"/>
            </x14:iconSet>
          </x14:cfRule>
          <xm:sqref>B387:B390</xm:sqref>
        </x14:conditionalFormatting>
        <x14:conditionalFormatting xmlns:xm="http://schemas.microsoft.com/office/excel/2006/main">
          <x14:cfRule type="iconSet" priority="971" id="{E26E028A-CD0A-440D-888B-850DAF1E1884}">
            <x14:iconSet showValue="0" custom="1">
              <x14:cfvo type="percent">
                <xm:f>0</xm:f>
              </x14:cfvo>
              <x14:cfvo type="num">
                <xm:f>0</xm:f>
              </x14:cfvo>
              <x14:cfvo type="num">
                <xm:f>1</xm:f>
              </x14:cfvo>
              <x14:cfIcon iconSet="3TrafficLights1" iconId="2"/>
              <x14:cfIcon iconSet="3TrafficLights1" iconId="2"/>
              <x14:cfIcon iconSet="3Signs" iconId="0"/>
            </x14:iconSet>
          </x14:cfRule>
          <xm:sqref>B391</xm:sqref>
        </x14:conditionalFormatting>
        <x14:conditionalFormatting xmlns:xm="http://schemas.microsoft.com/office/excel/2006/main">
          <x14:cfRule type="iconSet" priority="2932" id="{6344B0B8-EA0A-404C-AE2D-77B1BDCE2EFF}">
            <x14:iconSet showValue="0" custom="1">
              <x14:cfvo type="percent">
                <xm:f>0</xm:f>
              </x14:cfvo>
              <x14:cfvo type="num">
                <xm:f>0</xm:f>
              </x14:cfvo>
              <x14:cfvo type="num">
                <xm:f>1</xm:f>
              </x14:cfvo>
              <x14:cfIcon iconSet="3TrafficLights1" iconId="2"/>
              <x14:cfIcon iconSet="3TrafficLights1" iconId="2"/>
              <x14:cfIcon iconSet="3Signs" iconId="0"/>
            </x14:iconSet>
          </x14:cfRule>
          <xm:sqref>B396</xm:sqref>
        </x14:conditionalFormatting>
        <x14:conditionalFormatting xmlns:xm="http://schemas.microsoft.com/office/excel/2006/main">
          <x14:cfRule type="iconSet" priority="2871" id="{B063C97C-F58E-43F1-8C8A-1B5AAAE67FE9}">
            <x14:iconSet showValue="0" custom="1">
              <x14:cfvo type="percent">
                <xm:f>0</xm:f>
              </x14:cfvo>
              <x14:cfvo type="num">
                <xm:f>0</xm:f>
              </x14:cfvo>
              <x14:cfvo type="num">
                <xm:f>1</xm:f>
              </x14:cfvo>
              <x14:cfIcon iconSet="3TrafficLights1" iconId="2"/>
              <x14:cfIcon iconSet="3TrafficLights1" iconId="2"/>
              <x14:cfIcon iconSet="3Signs" iconId="0"/>
            </x14:iconSet>
          </x14:cfRule>
          <xm:sqref>B397</xm:sqref>
        </x14:conditionalFormatting>
        <x14:conditionalFormatting xmlns:xm="http://schemas.microsoft.com/office/excel/2006/main">
          <x14:cfRule type="iconSet" priority="931" id="{FD82B983-6410-42AB-8D36-7A486A4C7BA6}">
            <x14:iconSet showValue="0" custom="1">
              <x14:cfvo type="percent">
                <xm:f>0</xm:f>
              </x14:cfvo>
              <x14:cfvo type="num">
                <xm:f>0</xm:f>
              </x14:cfvo>
              <x14:cfvo type="num">
                <xm:f>1</xm:f>
              </x14:cfvo>
              <x14:cfIcon iconSet="3TrafficLights1" iconId="2"/>
              <x14:cfIcon iconSet="3TrafficLights1" iconId="2"/>
              <x14:cfIcon iconSet="3Signs" iconId="0"/>
            </x14:iconSet>
          </x14:cfRule>
          <xm:sqref>B412:B416</xm:sqref>
        </x14:conditionalFormatting>
        <x14:conditionalFormatting xmlns:xm="http://schemas.microsoft.com/office/excel/2006/main">
          <x14:cfRule type="iconSet" priority="959" id="{2FB60171-F8C3-4A9E-B582-2D9B9373574C}">
            <x14:iconSet showValue="0" custom="1">
              <x14:cfvo type="percent">
                <xm:f>0</xm:f>
              </x14:cfvo>
              <x14:cfvo type="num">
                <xm:f>0</xm:f>
              </x14:cfvo>
              <x14:cfvo type="num">
                <xm:f>1</xm:f>
              </x14:cfvo>
              <x14:cfIcon iconSet="3TrafficLights1" iconId="2"/>
              <x14:cfIcon iconSet="3TrafficLights1" iconId="2"/>
              <x14:cfIcon iconSet="3Signs" iconId="0"/>
            </x14:iconSet>
          </x14:cfRule>
          <xm:sqref>B417:B424 B430:B433 B399:B411</xm:sqref>
        </x14:conditionalFormatting>
        <x14:conditionalFormatting xmlns:xm="http://schemas.microsoft.com/office/excel/2006/main">
          <x14:cfRule type="iconSet" priority="930" id="{58F72B4F-A44A-41A7-8776-C071A8840C4D}">
            <x14:iconSet showValue="0" custom="1">
              <x14:cfvo type="percent">
                <xm:f>0</xm:f>
              </x14:cfvo>
              <x14:cfvo type="num">
                <xm:f>0</xm:f>
              </x14:cfvo>
              <x14:cfvo type="num">
                <xm:f>1</xm:f>
              </x14:cfvo>
              <x14:cfIcon iconSet="3TrafficLights1" iconId="2"/>
              <x14:cfIcon iconSet="3TrafficLights1" iconId="2"/>
              <x14:cfIcon iconSet="3Signs" iconId="0"/>
            </x14:iconSet>
          </x14:cfRule>
          <xm:sqref>B425:B428</xm:sqref>
        </x14:conditionalFormatting>
        <x14:conditionalFormatting xmlns:xm="http://schemas.microsoft.com/office/excel/2006/main">
          <x14:cfRule type="iconSet" priority="929" id="{F07F63DA-A23F-4E83-9AFE-4692F56DC254}">
            <x14:iconSet showValue="0" custom="1">
              <x14:cfvo type="percent">
                <xm:f>0</xm:f>
              </x14:cfvo>
              <x14:cfvo type="num">
                <xm:f>0</xm:f>
              </x14:cfvo>
              <x14:cfvo type="num">
                <xm:f>1</xm:f>
              </x14:cfvo>
              <x14:cfIcon iconSet="3TrafficLights1" iconId="2"/>
              <x14:cfIcon iconSet="3TrafficLights1" iconId="2"/>
              <x14:cfIcon iconSet="3Signs" iconId="0"/>
            </x14:iconSet>
          </x14:cfRule>
          <xm:sqref>B429</xm:sqref>
        </x14:conditionalFormatting>
        <x14:conditionalFormatting xmlns:xm="http://schemas.microsoft.com/office/excel/2006/main">
          <x14:cfRule type="iconSet" priority="2889" id="{621E6C95-18C5-4866-BE38-8B1E0F60FB86}">
            <x14:iconSet showValue="0" custom="1">
              <x14:cfvo type="percent">
                <xm:f>0</xm:f>
              </x14:cfvo>
              <x14:cfvo type="num">
                <xm:f>0</xm:f>
              </x14:cfvo>
              <x14:cfvo type="num">
                <xm:f>1</xm:f>
              </x14:cfvo>
              <x14:cfIcon iconSet="3TrafficLights1" iconId="2"/>
              <x14:cfIcon iconSet="3TrafficLights1" iconId="2"/>
              <x14:cfIcon iconSet="3Signs" iconId="0"/>
            </x14:iconSet>
          </x14:cfRule>
          <xm:sqref>B434</xm:sqref>
        </x14:conditionalFormatting>
        <x14:conditionalFormatting xmlns:xm="http://schemas.microsoft.com/office/excel/2006/main">
          <x14:cfRule type="iconSet" priority="2828" id="{B668838F-8746-43E8-9315-2D19AF929E1C}">
            <x14:iconSet showValue="0" custom="1">
              <x14:cfvo type="percent">
                <xm:f>0</xm:f>
              </x14:cfvo>
              <x14:cfvo type="num">
                <xm:f>0</xm:f>
              </x14:cfvo>
              <x14:cfvo type="num">
                <xm:f>1</xm:f>
              </x14:cfvo>
              <x14:cfIcon iconSet="3TrafficLights1" iconId="2"/>
              <x14:cfIcon iconSet="3TrafficLights1" iconId="2"/>
              <x14:cfIcon iconSet="3Signs" iconId="0"/>
            </x14:iconSet>
          </x14:cfRule>
          <xm:sqref>B435</xm:sqref>
        </x14:conditionalFormatting>
        <x14:conditionalFormatting xmlns:xm="http://schemas.microsoft.com/office/excel/2006/main">
          <x14:cfRule type="iconSet" priority="889" id="{88F10D40-7DA8-4AC5-88FB-8C45A880E710}">
            <x14:iconSet showValue="0" custom="1">
              <x14:cfvo type="percent">
                <xm:f>0</xm:f>
              </x14:cfvo>
              <x14:cfvo type="num">
                <xm:f>0</xm:f>
              </x14:cfvo>
              <x14:cfvo type="num">
                <xm:f>1</xm:f>
              </x14:cfvo>
              <x14:cfIcon iconSet="3TrafficLights1" iconId="2"/>
              <x14:cfIcon iconSet="3TrafficLights1" iconId="2"/>
              <x14:cfIcon iconSet="3Signs" iconId="0"/>
            </x14:iconSet>
          </x14:cfRule>
          <xm:sqref>B450:B454</xm:sqref>
        </x14:conditionalFormatting>
        <x14:conditionalFormatting xmlns:xm="http://schemas.microsoft.com/office/excel/2006/main">
          <x14:cfRule type="iconSet" priority="917" id="{DA355B3D-64BD-487B-8B9F-73EC959DB9E8}">
            <x14:iconSet showValue="0" custom="1">
              <x14:cfvo type="percent">
                <xm:f>0</xm:f>
              </x14:cfvo>
              <x14:cfvo type="num">
                <xm:f>0</xm:f>
              </x14:cfvo>
              <x14:cfvo type="num">
                <xm:f>1</xm:f>
              </x14:cfvo>
              <x14:cfIcon iconSet="3TrafficLights1" iconId="2"/>
              <x14:cfIcon iconSet="3TrafficLights1" iconId="2"/>
              <x14:cfIcon iconSet="3Signs" iconId="0"/>
            </x14:iconSet>
          </x14:cfRule>
          <xm:sqref>B455:B462 B468:B471 B437:B449</xm:sqref>
        </x14:conditionalFormatting>
        <x14:conditionalFormatting xmlns:xm="http://schemas.microsoft.com/office/excel/2006/main">
          <x14:cfRule type="iconSet" priority="888" id="{D95EF20B-5AD7-4786-82F6-863A3522CC41}">
            <x14:iconSet showValue="0" custom="1">
              <x14:cfvo type="percent">
                <xm:f>0</xm:f>
              </x14:cfvo>
              <x14:cfvo type="num">
                <xm:f>0</xm:f>
              </x14:cfvo>
              <x14:cfvo type="num">
                <xm:f>1</xm:f>
              </x14:cfvo>
              <x14:cfIcon iconSet="3TrafficLights1" iconId="2"/>
              <x14:cfIcon iconSet="3TrafficLights1" iconId="2"/>
              <x14:cfIcon iconSet="3Signs" iconId="0"/>
            </x14:iconSet>
          </x14:cfRule>
          <xm:sqref>B463:B466</xm:sqref>
        </x14:conditionalFormatting>
        <x14:conditionalFormatting xmlns:xm="http://schemas.microsoft.com/office/excel/2006/main">
          <x14:cfRule type="iconSet" priority="887" id="{1EB55655-004A-4968-BE3D-4E9BE8FB9D2B}">
            <x14:iconSet showValue="0" custom="1">
              <x14:cfvo type="percent">
                <xm:f>0</xm:f>
              </x14:cfvo>
              <x14:cfvo type="num">
                <xm:f>0</xm:f>
              </x14:cfvo>
              <x14:cfvo type="num">
                <xm:f>1</xm:f>
              </x14:cfvo>
              <x14:cfIcon iconSet="3TrafficLights1" iconId="2"/>
              <x14:cfIcon iconSet="3TrafficLights1" iconId="2"/>
              <x14:cfIcon iconSet="3Signs" iconId="0"/>
            </x14:iconSet>
          </x14:cfRule>
          <xm:sqref>B467</xm:sqref>
        </x14:conditionalFormatting>
        <x14:conditionalFormatting xmlns:xm="http://schemas.microsoft.com/office/excel/2006/main">
          <x14:cfRule type="iconSet" priority="2846" id="{976683BB-32CD-4B71-A7EF-B5088E1E805F}">
            <x14:iconSet showValue="0" custom="1">
              <x14:cfvo type="percent">
                <xm:f>0</xm:f>
              </x14:cfvo>
              <x14:cfvo type="num">
                <xm:f>0</xm:f>
              </x14:cfvo>
              <x14:cfvo type="num">
                <xm:f>1</xm:f>
              </x14:cfvo>
              <x14:cfIcon iconSet="3TrafficLights1" iconId="2"/>
              <x14:cfIcon iconSet="3TrafficLights1" iconId="2"/>
              <x14:cfIcon iconSet="3Signs" iconId="0"/>
            </x14:iconSet>
          </x14:cfRule>
          <xm:sqref>B472</xm:sqref>
        </x14:conditionalFormatting>
        <x14:conditionalFormatting xmlns:xm="http://schemas.microsoft.com/office/excel/2006/main">
          <x14:cfRule type="iconSet" priority="2785" id="{B7D00AD3-9E93-45FF-9442-2D566DD3A7D9}">
            <x14:iconSet showValue="0" custom="1">
              <x14:cfvo type="percent">
                <xm:f>0</xm:f>
              </x14:cfvo>
              <x14:cfvo type="num">
                <xm:f>0</xm:f>
              </x14:cfvo>
              <x14:cfvo type="num">
                <xm:f>1</xm:f>
              </x14:cfvo>
              <x14:cfIcon iconSet="3TrafficLights1" iconId="2"/>
              <x14:cfIcon iconSet="3TrafficLights1" iconId="2"/>
              <x14:cfIcon iconSet="3Signs" iconId="0"/>
            </x14:iconSet>
          </x14:cfRule>
          <xm:sqref>B473</xm:sqref>
        </x14:conditionalFormatting>
        <x14:conditionalFormatting xmlns:xm="http://schemas.microsoft.com/office/excel/2006/main">
          <x14:cfRule type="iconSet" priority="847" id="{788A47CF-62D5-45EE-9E37-FD8E3F8B6C9A}">
            <x14:iconSet showValue="0" custom="1">
              <x14:cfvo type="percent">
                <xm:f>0</xm:f>
              </x14:cfvo>
              <x14:cfvo type="num">
                <xm:f>0</xm:f>
              </x14:cfvo>
              <x14:cfvo type="num">
                <xm:f>1</xm:f>
              </x14:cfvo>
              <x14:cfIcon iconSet="3TrafficLights1" iconId="2"/>
              <x14:cfIcon iconSet="3TrafficLights1" iconId="2"/>
              <x14:cfIcon iconSet="3Signs" iconId="0"/>
            </x14:iconSet>
          </x14:cfRule>
          <xm:sqref>B488:B492</xm:sqref>
        </x14:conditionalFormatting>
        <x14:conditionalFormatting xmlns:xm="http://schemas.microsoft.com/office/excel/2006/main">
          <x14:cfRule type="iconSet" priority="875" id="{11737CC7-4A02-4D0D-89DB-BE1B93CB2CEE}">
            <x14:iconSet showValue="0" custom="1">
              <x14:cfvo type="percent">
                <xm:f>0</xm:f>
              </x14:cfvo>
              <x14:cfvo type="num">
                <xm:f>0</xm:f>
              </x14:cfvo>
              <x14:cfvo type="num">
                <xm:f>1</xm:f>
              </x14:cfvo>
              <x14:cfIcon iconSet="3TrafficLights1" iconId="2"/>
              <x14:cfIcon iconSet="3TrafficLights1" iconId="2"/>
              <x14:cfIcon iconSet="3Signs" iconId="0"/>
            </x14:iconSet>
          </x14:cfRule>
          <xm:sqref>B493:B500 B506:B509 B475:B487</xm:sqref>
        </x14:conditionalFormatting>
        <x14:conditionalFormatting xmlns:xm="http://schemas.microsoft.com/office/excel/2006/main">
          <x14:cfRule type="iconSet" priority="846" id="{26E12DE4-F2AD-45B0-BE1A-9381D98112BC}">
            <x14:iconSet showValue="0" custom="1">
              <x14:cfvo type="percent">
                <xm:f>0</xm:f>
              </x14:cfvo>
              <x14:cfvo type="num">
                <xm:f>0</xm:f>
              </x14:cfvo>
              <x14:cfvo type="num">
                <xm:f>1</xm:f>
              </x14:cfvo>
              <x14:cfIcon iconSet="3TrafficLights1" iconId="2"/>
              <x14:cfIcon iconSet="3TrafficLights1" iconId="2"/>
              <x14:cfIcon iconSet="3Signs" iconId="0"/>
            </x14:iconSet>
          </x14:cfRule>
          <xm:sqref>B501:B504</xm:sqref>
        </x14:conditionalFormatting>
        <x14:conditionalFormatting xmlns:xm="http://schemas.microsoft.com/office/excel/2006/main">
          <x14:cfRule type="iconSet" priority="845" id="{C46B57FE-C87A-40F4-AC72-92BDE76C175C}">
            <x14:iconSet showValue="0" custom="1">
              <x14:cfvo type="percent">
                <xm:f>0</xm:f>
              </x14:cfvo>
              <x14:cfvo type="num">
                <xm:f>0</xm:f>
              </x14:cfvo>
              <x14:cfvo type="num">
                <xm:f>1</xm:f>
              </x14:cfvo>
              <x14:cfIcon iconSet="3TrafficLights1" iconId="2"/>
              <x14:cfIcon iconSet="3TrafficLights1" iconId="2"/>
              <x14:cfIcon iconSet="3Signs" iconId="0"/>
            </x14:iconSet>
          </x14:cfRule>
          <xm:sqref>B505</xm:sqref>
        </x14:conditionalFormatting>
        <x14:conditionalFormatting xmlns:xm="http://schemas.microsoft.com/office/excel/2006/main">
          <x14:cfRule type="iconSet" priority="2803" id="{A9F8F413-5338-4ABF-A787-DCADD7FE596E}">
            <x14:iconSet showValue="0" custom="1">
              <x14:cfvo type="percent">
                <xm:f>0</xm:f>
              </x14:cfvo>
              <x14:cfvo type="num">
                <xm:f>0</xm:f>
              </x14:cfvo>
              <x14:cfvo type="num">
                <xm:f>1</xm:f>
              </x14:cfvo>
              <x14:cfIcon iconSet="3TrafficLights1" iconId="2"/>
              <x14:cfIcon iconSet="3TrafficLights1" iconId="2"/>
              <x14:cfIcon iconSet="3Signs" iconId="0"/>
            </x14:iconSet>
          </x14:cfRule>
          <xm:sqref>B510</xm:sqref>
        </x14:conditionalFormatting>
        <x14:conditionalFormatting xmlns:xm="http://schemas.microsoft.com/office/excel/2006/main">
          <x14:cfRule type="iconSet" priority="2742" id="{65FF77A8-480A-4479-B6B1-5F34B59518DC}">
            <x14:iconSet showValue="0" custom="1">
              <x14:cfvo type="percent">
                <xm:f>0</xm:f>
              </x14:cfvo>
              <x14:cfvo type="num">
                <xm:f>0</xm:f>
              </x14:cfvo>
              <x14:cfvo type="num">
                <xm:f>1</xm:f>
              </x14:cfvo>
              <x14:cfIcon iconSet="3TrafficLights1" iconId="2"/>
              <x14:cfIcon iconSet="3TrafficLights1" iconId="2"/>
              <x14:cfIcon iconSet="3Signs" iconId="0"/>
            </x14:iconSet>
          </x14:cfRule>
          <xm:sqref>B511</xm:sqref>
        </x14:conditionalFormatting>
        <x14:conditionalFormatting xmlns:xm="http://schemas.microsoft.com/office/excel/2006/main">
          <x14:cfRule type="iconSet" priority="805" id="{D70F933F-21D1-4E48-9195-4CCD70E8929F}">
            <x14:iconSet showValue="0" custom="1">
              <x14:cfvo type="percent">
                <xm:f>0</xm:f>
              </x14:cfvo>
              <x14:cfvo type="num">
                <xm:f>0</xm:f>
              </x14:cfvo>
              <x14:cfvo type="num">
                <xm:f>1</xm:f>
              </x14:cfvo>
              <x14:cfIcon iconSet="3TrafficLights1" iconId="2"/>
              <x14:cfIcon iconSet="3TrafficLights1" iconId="2"/>
              <x14:cfIcon iconSet="3Signs" iconId="0"/>
            </x14:iconSet>
          </x14:cfRule>
          <xm:sqref>B526:B530</xm:sqref>
        </x14:conditionalFormatting>
        <x14:conditionalFormatting xmlns:xm="http://schemas.microsoft.com/office/excel/2006/main">
          <x14:cfRule type="iconSet" priority="833" id="{C275D8AB-57F3-4990-B249-C71D2A12B707}">
            <x14:iconSet showValue="0" custom="1">
              <x14:cfvo type="percent">
                <xm:f>0</xm:f>
              </x14:cfvo>
              <x14:cfvo type="num">
                <xm:f>0</xm:f>
              </x14:cfvo>
              <x14:cfvo type="num">
                <xm:f>1</xm:f>
              </x14:cfvo>
              <x14:cfIcon iconSet="3TrafficLights1" iconId="2"/>
              <x14:cfIcon iconSet="3TrafficLights1" iconId="2"/>
              <x14:cfIcon iconSet="3Signs" iconId="0"/>
            </x14:iconSet>
          </x14:cfRule>
          <xm:sqref>B531:B538 B544:B547 B513:B525</xm:sqref>
        </x14:conditionalFormatting>
        <x14:conditionalFormatting xmlns:xm="http://schemas.microsoft.com/office/excel/2006/main">
          <x14:cfRule type="iconSet" priority="804" id="{FF5FA6BD-39B4-4FF1-9BEB-739C9E99EA23}">
            <x14:iconSet showValue="0" custom="1">
              <x14:cfvo type="percent">
                <xm:f>0</xm:f>
              </x14:cfvo>
              <x14:cfvo type="num">
                <xm:f>0</xm:f>
              </x14:cfvo>
              <x14:cfvo type="num">
                <xm:f>1</xm:f>
              </x14:cfvo>
              <x14:cfIcon iconSet="3TrafficLights1" iconId="2"/>
              <x14:cfIcon iconSet="3TrafficLights1" iconId="2"/>
              <x14:cfIcon iconSet="3Signs" iconId="0"/>
            </x14:iconSet>
          </x14:cfRule>
          <xm:sqref>B539:B542</xm:sqref>
        </x14:conditionalFormatting>
        <x14:conditionalFormatting xmlns:xm="http://schemas.microsoft.com/office/excel/2006/main">
          <x14:cfRule type="iconSet" priority="803" id="{99395BEC-BA59-48E1-B97F-B483F858D676}">
            <x14:iconSet showValue="0" custom="1">
              <x14:cfvo type="percent">
                <xm:f>0</xm:f>
              </x14:cfvo>
              <x14:cfvo type="num">
                <xm:f>0</xm:f>
              </x14:cfvo>
              <x14:cfvo type="num">
                <xm:f>1</xm:f>
              </x14:cfvo>
              <x14:cfIcon iconSet="3TrafficLights1" iconId="2"/>
              <x14:cfIcon iconSet="3TrafficLights1" iconId="2"/>
              <x14:cfIcon iconSet="3Signs" iconId="0"/>
            </x14:iconSet>
          </x14:cfRule>
          <xm:sqref>B543</xm:sqref>
        </x14:conditionalFormatting>
        <x14:conditionalFormatting xmlns:xm="http://schemas.microsoft.com/office/excel/2006/main">
          <x14:cfRule type="iconSet" priority="2760" id="{537B1877-1185-4B50-BA5E-53BF6906DA4E}">
            <x14:iconSet showValue="0" custom="1">
              <x14:cfvo type="percent">
                <xm:f>0</xm:f>
              </x14:cfvo>
              <x14:cfvo type="num">
                <xm:f>0</xm:f>
              </x14:cfvo>
              <x14:cfvo type="num">
                <xm:f>1</xm:f>
              </x14:cfvo>
              <x14:cfIcon iconSet="3TrafficLights1" iconId="2"/>
              <x14:cfIcon iconSet="3TrafficLights1" iconId="2"/>
              <x14:cfIcon iconSet="3Signs" iconId="0"/>
            </x14:iconSet>
          </x14:cfRule>
          <xm:sqref>B548</xm:sqref>
        </x14:conditionalFormatting>
        <x14:conditionalFormatting xmlns:xm="http://schemas.microsoft.com/office/excel/2006/main">
          <x14:cfRule type="iconSet" priority="2699" id="{4EDFCA1D-D171-475E-AAC5-754CB7EB15A8}">
            <x14:iconSet showValue="0" custom="1">
              <x14:cfvo type="percent">
                <xm:f>0</xm:f>
              </x14:cfvo>
              <x14:cfvo type="num">
                <xm:f>0</xm:f>
              </x14:cfvo>
              <x14:cfvo type="num">
                <xm:f>1</xm:f>
              </x14:cfvo>
              <x14:cfIcon iconSet="3TrafficLights1" iconId="2"/>
              <x14:cfIcon iconSet="3TrafficLights1" iconId="2"/>
              <x14:cfIcon iconSet="3Signs" iconId="0"/>
            </x14:iconSet>
          </x14:cfRule>
          <xm:sqref>B549</xm:sqref>
        </x14:conditionalFormatting>
        <x14:conditionalFormatting xmlns:xm="http://schemas.microsoft.com/office/excel/2006/main">
          <x14:cfRule type="iconSet" priority="763" id="{B05011A2-7CDC-41A0-ADA4-A1FFC9243068}">
            <x14:iconSet showValue="0" custom="1">
              <x14:cfvo type="percent">
                <xm:f>0</xm:f>
              </x14:cfvo>
              <x14:cfvo type="num">
                <xm:f>0</xm:f>
              </x14:cfvo>
              <x14:cfvo type="num">
                <xm:f>1</xm:f>
              </x14:cfvo>
              <x14:cfIcon iconSet="3TrafficLights1" iconId="2"/>
              <x14:cfIcon iconSet="3TrafficLights1" iconId="2"/>
              <x14:cfIcon iconSet="3Signs" iconId="0"/>
            </x14:iconSet>
          </x14:cfRule>
          <xm:sqref>B564:B568</xm:sqref>
        </x14:conditionalFormatting>
        <x14:conditionalFormatting xmlns:xm="http://schemas.microsoft.com/office/excel/2006/main">
          <x14:cfRule type="iconSet" priority="791" id="{0F6C14D8-19A5-420D-9C05-E13F66BE265C}">
            <x14:iconSet showValue="0" custom="1">
              <x14:cfvo type="percent">
                <xm:f>0</xm:f>
              </x14:cfvo>
              <x14:cfvo type="num">
                <xm:f>0</xm:f>
              </x14:cfvo>
              <x14:cfvo type="num">
                <xm:f>1</xm:f>
              </x14:cfvo>
              <x14:cfIcon iconSet="3TrafficLights1" iconId="2"/>
              <x14:cfIcon iconSet="3TrafficLights1" iconId="2"/>
              <x14:cfIcon iconSet="3Signs" iconId="0"/>
            </x14:iconSet>
          </x14:cfRule>
          <xm:sqref>B569:B576 B582:B585 B551:B563</xm:sqref>
        </x14:conditionalFormatting>
        <x14:conditionalFormatting xmlns:xm="http://schemas.microsoft.com/office/excel/2006/main">
          <x14:cfRule type="iconSet" priority="762" id="{6984C744-B76E-4B2B-8676-E4CC25F66AC2}">
            <x14:iconSet showValue="0" custom="1">
              <x14:cfvo type="percent">
                <xm:f>0</xm:f>
              </x14:cfvo>
              <x14:cfvo type="num">
                <xm:f>0</xm:f>
              </x14:cfvo>
              <x14:cfvo type="num">
                <xm:f>1</xm:f>
              </x14:cfvo>
              <x14:cfIcon iconSet="3TrafficLights1" iconId="2"/>
              <x14:cfIcon iconSet="3TrafficLights1" iconId="2"/>
              <x14:cfIcon iconSet="3Signs" iconId="0"/>
            </x14:iconSet>
          </x14:cfRule>
          <xm:sqref>B577:B580</xm:sqref>
        </x14:conditionalFormatting>
        <x14:conditionalFormatting xmlns:xm="http://schemas.microsoft.com/office/excel/2006/main">
          <x14:cfRule type="iconSet" priority="761" id="{DB1A1977-ABE2-4CCF-B7F5-9D73C578A607}">
            <x14:iconSet showValue="0" custom="1">
              <x14:cfvo type="percent">
                <xm:f>0</xm:f>
              </x14:cfvo>
              <x14:cfvo type="num">
                <xm:f>0</xm:f>
              </x14:cfvo>
              <x14:cfvo type="num">
                <xm:f>1</xm:f>
              </x14:cfvo>
              <x14:cfIcon iconSet="3TrafficLights1" iconId="2"/>
              <x14:cfIcon iconSet="3TrafficLights1" iconId="2"/>
              <x14:cfIcon iconSet="3Signs" iconId="0"/>
            </x14:iconSet>
          </x14:cfRule>
          <xm:sqref>B581</xm:sqref>
        </x14:conditionalFormatting>
        <x14:conditionalFormatting xmlns:xm="http://schemas.microsoft.com/office/excel/2006/main">
          <x14:cfRule type="iconSet" priority="2717" id="{BE8D2C13-DC73-4CA5-96AE-81E2FE35A210}">
            <x14:iconSet showValue="0" custom="1">
              <x14:cfvo type="percent">
                <xm:f>0</xm:f>
              </x14:cfvo>
              <x14:cfvo type="num">
                <xm:f>0</xm:f>
              </x14:cfvo>
              <x14:cfvo type="num">
                <xm:f>1</xm:f>
              </x14:cfvo>
              <x14:cfIcon iconSet="3TrafficLights1" iconId="2"/>
              <x14:cfIcon iconSet="3TrafficLights1" iconId="2"/>
              <x14:cfIcon iconSet="3Signs" iconId="0"/>
            </x14:iconSet>
          </x14:cfRule>
          <xm:sqref>B586</xm:sqref>
        </x14:conditionalFormatting>
        <x14:conditionalFormatting xmlns:xm="http://schemas.microsoft.com/office/excel/2006/main">
          <x14:cfRule type="iconSet" priority="2656" id="{32B1F131-36C2-4433-91BE-639F5C879A64}">
            <x14:iconSet showValue="0" custom="1">
              <x14:cfvo type="percent">
                <xm:f>0</xm:f>
              </x14:cfvo>
              <x14:cfvo type="num">
                <xm:f>0</xm:f>
              </x14:cfvo>
              <x14:cfvo type="num">
                <xm:f>1</xm:f>
              </x14:cfvo>
              <x14:cfIcon iconSet="3TrafficLights1" iconId="2"/>
              <x14:cfIcon iconSet="3TrafficLights1" iconId="2"/>
              <x14:cfIcon iconSet="3Signs" iconId="0"/>
            </x14:iconSet>
          </x14:cfRule>
          <xm:sqref>B587</xm:sqref>
        </x14:conditionalFormatting>
        <x14:conditionalFormatting xmlns:xm="http://schemas.microsoft.com/office/excel/2006/main">
          <x14:cfRule type="iconSet" priority="721" id="{6772B0B8-B2AB-48E6-8D8A-1EBE6410E527}">
            <x14:iconSet showValue="0" custom="1">
              <x14:cfvo type="percent">
                <xm:f>0</xm:f>
              </x14:cfvo>
              <x14:cfvo type="num">
                <xm:f>0</xm:f>
              </x14:cfvo>
              <x14:cfvo type="num">
                <xm:f>1</xm:f>
              </x14:cfvo>
              <x14:cfIcon iconSet="3TrafficLights1" iconId="2"/>
              <x14:cfIcon iconSet="3TrafficLights1" iconId="2"/>
              <x14:cfIcon iconSet="3Signs" iconId="0"/>
            </x14:iconSet>
          </x14:cfRule>
          <xm:sqref>B602:B606</xm:sqref>
        </x14:conditionalFormatting>
        <x14:conditionalFormatting xmlns:xm="http://schemas.microsoft.com/office/excel/2006/main">
          <x14:cfRule type="iconSet" priority="749" id="{A6818A78-00A7-40EC-82ED-47EEB3A17B81}">
            <x14:iconSet showValue="0" custom="1">
              <x14:cfvo type="percent">
                <xm:f>0</xm:f>
              </x14:cfvo>
              <x14:cfvo type="num">
                <xm:f>0</xm:f>
              </x14:cfvo>
              <x14:cfvo type="num">
                <xm:f>1</xm:f>
              </x14:cfvo>
              <x14:cfIcon iconSet="3TrafficLights1" iconId="2"/>
              <x14:cfIcon iconSet="3TrafficLights1" iconId="2"/>
              <x14:cfIcon iconSet="3Signs" iconId="0"/>
            </x14:iconSet>
          </x14:cfRule>
          <xm:sqref>B607:B614 B620:B623 B589:B601</xm:sqref>
        </x14:conditionalFormatting>
        <x14:conditionalFormatting xmlns:xm="http://schemas.microsoft.com/office/excel/2006/main">
          <x14:cfRule type="iconSet" priority="720" id="{57B59051-5A7E-45F6-8D36-F5A87B03926A}">
            <x14:iconSet showValue="0" custom="1">
              <x14:cfvo type="percent">
                <xm:f>0</xm:f>
              </x14:cfvo>
              <x14:cfvo type="num">
                <xm:f>0</xm:f>
              </x14:cfvo>
              <x14:cfvo type="num">
                <xm:f>1</xm:f>
              </x14:cfvo>
              <x14:cfIcon iconSet="3TrafficLights1" iconId="2"/>
              <x14:cfIcon iconSet="3TrafficLights1" iconId="2"/>
              <x14:cfIcon iconSet="3Signs" iconId="0"/>
            </x14:iconSet>
          </x14:cfRule>
          <xm:sqref>B615:B618</xm:sqref>
        </x14:conditionalFormatting>
        <x14:conditionalFormatting xmlns:xm="http://schemas.microsoft.com/office/excel/2006/main">
          <x14:cfRule type="iconSet" priority="719" id="{B257BA69-E31D-4831-B538-3E1B2691B30A}">
            <x14:iconSet showValue="0" custom="1">
              <x14:cfvo type="percent">
                <xm:f>0</xm:f>
              </x14:cfvo>
              <x14:cfvo type="num">
                <xm:f>0</xm:f>
              </x14:cfvo>
              <x14:cfvo type="num">
                <xm:f>1</xm:f>
              </x14:cfvo>
              <x14:cfIcon iconSet="3TrafficLights1" iconId="2"/>
              <x14:cfIcon iconSet="3TrafficLights1" iconId="2"/>
              <x14:cfIcon iconSet="3Signs" iconId="0"/>
            </x14:iconSet>
          </x14:cfRule>
          <xm:sqref>B619</xm:sqref>
        </x14:conditionalFormatting>
        <x14:conditionalFormatting xmlns:xm="http://schemas.microsoft.com/office/excel/2006/main">
          <x14:cfRule type="iconSet" priority="2674" id="{A8CBEDBC-37A8-4772-B366-D0D972DE7436}">
            <x14:iconSet showValue="0" custom="1">
              <x14:cfvo type="percent">
                <xm:f>0</xm:f>
              </x14:cfvo>
              <x14:cfvo type="num">
                <xm:f>0</xm:f>
              </x14:cfvo>
              <x14:cfvo type="num">
                <xm:f>1</xm:f>
              </x14:cfvo>
              <x14:cfIcon iconSet="3TrafficLights1" iconId="2"/>
              <x14:cfIcon iconSet="3TrafficLights1" iconId="2"/>
              <x14:cfIcon iconSet="3Signs" iconId="0"/>
            </x14:iconSet>
          </x14:cfRule>
          <xm:sqref>B624</xm:sqref>
        </x14:conditionalFormatting>
        <x14:conditionalFormatting xmlns:xm="http://schemas.microsoft.com/office/excel/2006/main">
          <x14:cfRule type="iconSet" priority="2613" id="{C9F87974-A2EC-4FC4-94E2-BF3DF7966AAE}">
            <x14:iconSet showValue="0" custom="1">
              <x14:cfvo type="percent">
                <xm:f>0</xm:f>
              </x14:cfvo>
              <x14:cfvo type="num">
                <xm:f>0</xm:f>
              </x14:cfvo>
              <x14:cfvo type="num">
                <xm:f>1</xm:f>
              </x14:cfvo>
              <x14:cfIcon iconSet="3TrafficLights1" iconId="2"/>
              <x14:cfIcon iconSet="3TrafficLights1" iconId="2"/>
              <x14:cfIcon iconSet="3Signs" iconId="0"/>
            </x14:iconSet>
          </x14:cfRule>
          <xm:sqref>B625</xm:sqref>
        </x14:conditionalFormatting>
        <x14:conditionalFormatting xmlns:xm="http://schemas.microsoft.com/office/excel/2006/main">
          <x14:cfRule type="iconSet" priority="679" id="{B740E863-75F2-4225-870E-4A8190C1F2B0}">
            <x14:iconSet showValue="0" custom="1">
              <x14:cfvo type="percent">
                <xm:f>0</xm:f>
              </x14:cfvo>
              <x14:cfvo type="num">
                <xm:f>0</xm:f>
              </x14:cfvo>
              <x14:cfvo type="num">
                <xm:f>1</xm:f>
              </x14:cfvo>
              <x14:cfIcon iconSet="3TrafficLights1" iconId="2"/>
              <x14:cfIcon iconSet="3TrafficLights1" iconId="2"/>
              <x14:cfIcon iconSet="3Signs" iconId="0"/>
            </x14:iconSet>
          </x14:cfRule>
          <xm:sqref>B640:B644</xm:sqref>
        </x14:conditionalFormatting>
        <x14:conditionalFormatting xmlns:xm="http://schemas.microsoft.com/office/excel/2006/main">
          <x14:cfRule type="iconSet" priority="707" id="{C6702789-047A-412D-9577-92D794066867}">
            <x14:iconSet showValue="0" custom="1">
              <x14:cfvo type="percent">
                <xm:f>0</xm:f>
              </x14:cfvo>
              <x14:cfvo type="num">
                <xm:f>0</xm:f>
              </x14:cfvo>
              <x14:cfvo type="num">
                <xm:f>1</xm:f>
              </x14:cfvo>
              <x14:cfIcon iconSet="3TrafficLights1" iconId="2"/>
              <x14:cfIcon iconSet="3TrafficLights1" iconId="2"/>
              <x14:cfIcon iconSet="3Signs" iconId="0"/>
            </x14:iconSet>
          </x14:cfRule>
          <xm:sqref>B645:B652 B658:B661 B627:B639</xm:sqref>
        </x14:conditionalFormatting>
        <x14:conditionalFormatting xmlns:xm="http://schemas.microsoft.com/office/excel/2006/main">
          <x14:cfRule type="iconSet" priority="678" id="{8F18CB89-4504-4BD4-96F0-B10DF92C67A2}">
            <x14:iconSet showValue="0" custom="1">
              <x14:cfvo type="percent">
                <xm:f>0</xm:f>
              </x14:cfvo>
              <x14:cfvo type="num">
                <xm:f>0</xm:f>
              </x14:cfvo>
              <x14:cfvo type="num">
                <xm:f>1</xm:f>
              </x14:cfvo>
              <x14:cfIcon iconSet="3TrafficLights1" iconId="2"/>
              <x14:cfIcon iconSet="3TrafficLights1" iconId="2"/>
              <x14:cfIcon iconSet="3Signs" iconId="0"/>
            </x14:iconSet>
          </x14:cfRule>
          <xm:sqref>B653:B656</xm:sqref>
        </x14:conditionalFormatting>
        <x14:conditionalFormatting xmlns:xm="http://schemas.microsoft.com/office/excel/2006/main">
          <x14:cfRule type="iconSet" priority="677" id="{96515D04-9CFC-4B34-BCBC-8EED6EC03BE0}">
            <x14:iconSet showValue="0" custom="1">
              <x14:cfvo type="percent">
                <xm:f>0</xm:f>
              </x14:cfvo>
              <x14:cfvo type="num">
                <xm:f>0</xm:f>
              </x14:cfvo>
              <x14:cfvo type="num">
                <xm:f>1</xm:f>
              </x14:cfvo>
              <x14:cfIcon iconSet="3TrafficLights1" iconId="2"/>
              <x14:cfIcon iconSet="3TrafficLights1" iconId="2"/>
              <x14:cfIcon iconSet="3Signs" iconId="0"/>
            </x14:iconSet>
          </x14:cfRule>
          <xm:sqref>B657</xm:sqref>
        </x14:conditionalFormatting>
        <x14:conditionalFormatting xmlns:xm="http://schemas.microsoft.com/office/excel/2006/main">
          <x14:cfRule type="iconSet" priority="2631" id="{EC6506E2-DFC7-4D89-8E23-CC5FC41A3E58}">
            <x14:iconSet showValue="0" custom="1">
              <x14:cfvo type="percent">
                <xm:f>0</xm:f>
              </x14:cfvo>
              <x14:cfvo type="num">
                <xm:f>0</xm:f>
              </x14:cfvo>
              <x14:cfvo type="num">
                <xm:f>1</xm:f>
              </x14:cfvo>
              <x14:cfIcon iconSet="3TrafficLights1" iconId="2"/>
              <x14:cfIcon iconSet="3TrafficLights1" iconId="2"/>
              <x14:cfIcon iconSet="3Signs" iconId="0"/>
            </x14:iconSet>
          </x14:cfRule>
          <xm:sqref>B662</xm:sqref>
        </x14:conditionalFormatting>
        <x14:conditionalFormatting xmlns:xm="http://schemas.microsoft.com/office/excel/2006/main">
          <x14:cfRule type="iconSet" priority="2570" id="{07BD793D-E044-4000-BF21-956BC4BD84F8}">
            <x14:iconSet showValue="0" custom="1">
              <x14:cfvo type="percent">
                <xm:f>0</xm:f>
              </x14:cfvo>
              <x14:cfvo type="num">
                <xm:f>0</xm:f>
              </x14:cfvo>
              <x14:cfvo type="num">
                <xm:f>1</xm:f>
              </x14:cfvo>
              <x14:cfIcon iconSet="3TrafficLights1" iconId="2"/>
              <x14:cfIcon iconSet="3TrafficLights1" iconId="2"/>
              <x14:cfIcon iconSet="3Signs" iconId="0"/>
            </x14:iconSet>
          </x14:cfRule>
          <xm:sqref>B663</xm:sqref>
        </x14:conditionalFormatting>
        <x14:conditionalFormatting xmlns:xm="http://schemas.microsoft.com/office/excel/2006/main">
          <x14:cfRule type="iconSet" priority="637" id="{B090CCE6-9D66-4AA2-9DAD-C2A28171D593}">
            <x14:iconSet showValue="0" custom="1">
              <x14:cfvo type="percent">
                <xm:f>0</xm:f>
              </x14:cfvo>
              <x14:cfvo type="num">
                <xm:f>0</xm:f>
              </x14:cfvo>
              <x14:cfvo type="num">
                <xm:f>1</xm:f>
              </x14:cfvo>
              <x14:cfIcon iconSet="3TrafficLights1" iconId="2"/>
              <x14:cfIcon iconSet="3TrafficLights1" iconId="2"/>
              <x14:cfIcon iconSet="3Signs" iconId="0"/>
            </x14:iconSet>
          </x14:cfRule>
          <xm:sqref>B678:B682</xm:sqref>
        </x14:conditionalFormatting>
        <x14:conditionalFormatting xmlns:xm="http://schemas.microsoft.com/office/excel/2006/main">
          <x14:cfRule type="iconSet" priority="665" id="{4E185B8F-1471-4E64-9741-2126ECE6582A}">
            <x14:iconSet showValue="0" custom="1">
              <x14:cfvo type="percent">
                <xm:f>0</xm:f>
              </x14:cfvo>
              <x14:cfvo type="num">
                <xm:f>0</xm:f>
              </x14:cfvo>
              <x14:cfvo type="num">
                <xm:f>1</xm:f>
              </x14:cfvo>
              <x14:cfIcon iconSet="3TrafficLights1" iconId="2"/>
              <x14:cfIcon iconSet="3TrafficLights1" iconId="2"/>
              <x14:cfIcon iconSet="3Signs" iconId="0"/>
            </x14:iconSet>
          </x14:cfRule>
          <xm:sqref>B683:B690 B696:B699 B665:B677</xm:sqref>
        </x14:conditionalFormatting>
        <x14:conditionalFormatting xmlns:xm="http://schemas.microsoft.com/office/excel/2006/main">
          <x14:cfRule type="iconSet" priority="636" id="{66B94570-0D83-479F-9793-F185C1F40599}">
            <x14:iconSet showValue="0" custom="1">
              <x14:cfvo type="percent">
                <xm:f>0</xm:f>
              </x14:cfvo>
              <x14:cfvo type="num">
                <xm:f>0</xm:f>
              </x14:cfvo>
              <x14:cfvo type="num">
                <xm:f>1</xm:f>
              </x14:cfvo>
              <x14:cfIcon iconSet="3TrafficLights1" iconId="2"/>
              <x14:cfIcon iconSet="3TrafficLights1" iconId="2"/>
              <x14:cfIcon iconSet="3Signs" iconId="0"/>
            </x14:iconSet>
          </x14:cfRule>
          <xm:sqref>B691:B694</xm:sqref>
        </x14:conditionalFormatting>
        <x14:conditionalFormatting xmlns:xm="http://schemas.microsoft.com/office/excel/2006/main">
          <x14:cfRule type="iconSet" priority="635" id="{CF93DE11-BD74-4512-860E-A64491AB9B81}">
            <x14:iconSet showValue="0" custom="1">
              <x14:cfvo type="percent">
                <xm:f>0</xm:f>
              </x14:cfvo>
              <x14:cfvo type="num">
                <xm:f>0</xm:f>
              </x14:cfvo>
              <x14:cfvo type="num">
                <xm:f>1</xm:f>
              </x14:cfvo>
              <x14:cfIcon iconSet="3TrafficLights1" iconId="2"/>
              <x14:cfIcon iconSet="3TrafficLights1" iconId="2"/>
              <x14:cfIcon iconSet="3Signs" iconId="0"/>
            </x14:iconSet>
          </x14:cfRule>
          <xm:sqref>B695</xm:sqref>
        </x14:conditionalFormatting>
        <x14:conditionalFormatting xmlns:xm="http://schemas.microsoft.com/office/excel/2006/main">
          <x14:cfRule type="iconSet" priority="2588" id="{21C36CCD-7288-4DF2-A083-BCDC5A74BF55}">
            <x14:iconSet showValue="0" custom="1">
              <x14:cfvo type="percent">
                <xm:f>0</xm:f>
              </x14:cfvo>
              <x14:cfvo type="num">
                <xm:f>0</xm:f>
              </x14:cfvo>
              <x14:cfvo type="num">
                <xm:f>1</xm:f>
              </x14:cfvo>
              <x14:cfIcon iconSet="3TrafficLights1" iconId="2"/>
              <x14:cfIcon iconSet="3TrafficLights1" iconId="2"/>
              <x14:cfIcon iconSet="3Signs" iconId="0"/>
            </x14:iconSet>
          </x14:cfRule>
          <xm:sqref>B700</xm:sqref>
        </x14:conditionalFormatting>
        <x14:conditionalFormatting xmlns:xm="http://schemas.microsoft.com/office/excel/2006/main">
          <x14:cfRule type="iconSet" priority="2527" id="{C90B4788-2F13-4678-875B-230632ADAD89}">
            <x14:iconSet showValue="0" custom="1">
              <x14:cfvo type="percent">
                <xm:f>0</xm:f>
              </x14:cfvo>
              <x14:cfvo type="num">
                <xm:f>0</xm:f>
              </x14:cfvo>
              <x14:cfvo type="num">
                <xm:f>1</xm:f>
              </x14:cfvo>
              <x14:cfIcon iconSet="3TrafficLights1" iconId="2"/>
              <x14:cfIcon iconSet="3TrafficLights1" iconId="2"/>
              <x14:cfIcon iconSet="3Signs" iconId="0"/>
            </x14:iconSet>
          </x14:cfRule>
          <xm:sqref>B701</xm:sqref>
        </x14:conditionalFormatting>
        <x14:conditionalFormatting xmlns:xm="http://schemas.microsoft.com/office/excel/2006/main">
          <x14:cfRule type="iconSet" priority="595" id="{947E82CD-394C-401D-91D3-10C7442CA4E6}">
            <x14:iconSet showValue="0" custom="1">
              <x14:cfvo type="percent">
                <xm:f>0</xm:f>
              </x14:cfvo>
              <x14:cfvo type="num">
                <xm:f>0</xm:f>
              </x14:cfvo>
              <x14:cfvo type="num">
                <xm:f>1</xm:f>
              </x14:cfvo>
              <x14:cfIcon iconSet="3TrafficLights1" iconId="2"/>
              <x14:cfIcon iconSet="3TrafficLights1" iconId="2"/>
              <x14:cfIcon iconSet="3Signs" iconId="0"/>
            </x14:iconSet>
          </x14:cfRule>
          <xm:sqref>B716:B720</xm:sqref>
        </x14:conditionalFormatting>
        <x14:conditionalFormatting xmlns:xm="http://schemas.microsoft.com/office/excel/2006/main">
          <x14:cfRule type="iconSet" priority="623" id="{73CE8360-D63E-49E8-B554-E59E883DE24E}">
            <x14:iconSet showValue="0" custom="1">
              <x14:cfvo type="percent">
                <xm:f>0</xm:f>
              </x14:cfvo>
              <x14:cfvo type="num">
                <xm:f>0</xm:f>
              </x14:cfvo>
              <x14:cfvo type="num">
                <xm:f>1</xm:f>
              </x14:cfvo>
              <x14:cfIcon iconSet="3TrafficLights1" iconId="2"/>
              <x14:cfIcon iconSet="3TrafficLights1" iconId="2"/>
              <x14:cfIcon iconSet="3Signs" iconId="0"/>
            </x14:iconSet>
          </x14:cfRule>
          <xm:sqref>B721:B728 B734:B737 B703:B715</xm:sqref>
        </x14:conditionalFormatting>
        <x14:conditionalFormatting xmlns:xm="http://schemas.microsoft.com/office/excel/2006/main">
          <x14:cfRule type="iconSet" priority="594" id="{1B5EBD02-4EA7-494E-801A-B2C27F30C1D3}">
            <x14:iconSet showValue="0" custom="1">
              <x14:cfvo type="percent">
                <xm:f>0</xm:f>
              </x14:cfvo>
              <x14:cfvo type="num">
                <xm:f>0</xm:f>
              </x14:cfvo>
              <x14:cfvo type="num">
                <xm:f>1</xm:f>
              </x14:cfvo>
              <x14:cfIcon iconSet="3TrafficLights1" iconId="2"/>
              <x14:cfIcon iconSet="3TrafficLights1" iconId="2"/>
              <x14:cfIcon iconSet="3Signs" iconId="0"/>
            </x14:iconSet>
          </x14:cfRule>
          <xm:sqref>B729:B732</xm:sqref>
        </x14:conditionalFormatting>
        <x14:conditionalFormatting xmlns:xm="http://schemas.microsoft.com/office/excel/2006/main">
          <x14:cfRule type="iconSet" priority="593" id="{B15CFE7B-7D3A-4BEB-B455-1F6D2BDAF139}">
            <x14:iconSet showValue="0" custom="1">
              <x14:cfvo type="percent">
                <xm:f>0</xm:f>
              </x14:cfvo>
              <x14:cfvo type="num">
                <xm:f>0</xm:f>
              </x14:cfvo>
              <x14:cfvo type="num">
                <xm:f>1</xm:f>
              </x14:cfvo>
              <x14:cfIcon iconSet="3TrafficLights1" iconId="2"/>
              <x14:cfIcon iconSet="3TrafficLights1" iconId="2"/>
              <x14:cfIcon iconSet="3Signs" iconId="0"/>
            </x14:iconSet>
          </x14:cfRule>
          <xm:sqref>B733</xm:sqref>
        </x14:conditionalFormatting>
        <x14:conditionalFormatting xmlns:xm="http://schemas.microsoft.com/office/excel/2006/main">
          <x14:cfRule type="iconSet" priority="2545" id="{30CC4DAE-4991-4E17-8B9A-7B5FEC98FC20}">
            <x14:iconSet showValue="0" custom="1">
              <x14:cfvo type="percent">
                <xm:f>0</xm:f>
              </x14:cfvo>
              <x14:cfvo type="num">
                <xm:f>0</xm:f>
              </x14:cfvo>
              <x14:cfvo type="num">
                <xm:f>1</xm:f>
              </x14:cfvo>
              <x14:cfIcon iconSet="3TrafficLights1" iconId="2"/>
              <x14:cfIcon iconSet="3TrafficLights1" iconId="2"/>
              <x14:cfIcon iconSet="3Signs" iconId="0"/>
            </x14:iconSet>
          </x14:cfRule>
          <xm:sqref>B738</xm:sqref>
        </x14:conditionalFormatting>
        <x14:conditionalFormatting xmlns:xm="http://schemas.microsoft.com/office/excel/2006/main">
          <x14:cfRule type="iconSet" priority="2484" id="{218BC89E-A208-4970-BB05-31A2B422EA14}">
            <x14:iconSet showValue="0" custom="1">
              <x14:cfvo type="percent">
                <xm:f>0</xm:f>
              </x14:cfvo>
              <x14:cfvo type="num">
                <xm:f>0</xm:f>
              </x14:cfvo>
              <x14:cfvo type="num">
                <xm:f>1</xm:f>
              </x14:cfvo>
              <x14:cfIcon iconSet="3TrafficLights1" iconId="2"/>
              <x14:cfIcon iconSet="3TrafficLights1" iconId="2"/>
              <x14:cfIcon iconSet="3Signs" iconId="0"/>
            </x14:iconSet>
          </x14:cfRule>
          <xm:sqref>B739</xm:sqref>
        </x14:conditionalFormatting>
        <x14:conditionalFormatting xmlns:xm="http://schemas.microsoft.com/office/excel/2006/main">
          <x14:cfRule type="iconSet" priority="553" id="{39616FBE-C04F-4CEA-8149-2325606C2B3D}">
            <x14:iconSet showValue="0" custom="1">
              <x14:cfvo type="percent">
                <xm:f>0</xm:f>
              </x14:cfvo>
              <x14:cfvo type="num">
                <xm:f>0</xm:f>
              </x14:cfvo>
              <x14:cfvo type="num">
                <xm:f>1</xm:f>
              </x14:cfvo>
              <x14:cfIcon iconSet="3TrafficLights1" iconId="2"/>
              <x14:cfIcon iconSet="3TrafficLights1" iconId="2"/>
              <x14:cfIcon iconSet="3Signs" iconId="0"/>
            </x14:iconSet>
          </x14:cfRule>
          <xm:sqref>B754:B758</xm:sqref>
        </x14:conditionalFormatting>
        <x14:conditionalFormatting xmlns:xm="http://schemas.microsoft.com/office/excel/2006/main">
          <x14:cfRule type="iconSet" priority="581" id="{05A8AEA9-CD2A-44B6-9614-553FB1872B14}">
            <x14:iconSet showValue="0" custom="1">
              <x14:cfvo type="percent">
                <xm:f>0</xm:f>
              </x14:cfvo>
              <x14:cfvo type="num">
                <xm:f>0</xm:f>
              </x14:cfvo>
              <x14:cfvo type="num">
                <xm:f>1</xm:f>
              </x14:cfvo>
              <x14:cfIcon iconSet="3TrafficLights1" iconId="2"/>
              <x14:cfIcon iconSet="3TrafficLights1" iconId="2"/>
              <x14:cfIcon iconSet="3Signs" iconId="0"/>
            </x14:iconSet>
          </x14:cfRule>
          <xm:sqref>B759:B766 B772:B775 B741:B753</xm:sqref>
        </x14:conditionalFormatting>
        <x14:conditionalFormatting xmlns:xm="http://schemas.microsoft.com/office/excel/2006/main">
          <x14:cfRule type="iconSet" priority="552" id="{2964E293-F887-4DB3-A389-AE01A135DDF2}">
            <x14:iconSet showValue="0" custom="1">
              <x14:cfvo type="percent">
                <xm:f>0</xm:f>
              </x14:cfvo>
              <x14:cfvo type="num">
                <xm:f>0</xm:f>
              </x14:cfvo>
              <x14:cfvo type="num">
                <xm:f>1</xm:f>
              </x14:cfvo>
              <x14:cfIcon iconSet="3TrafficLights1" iconId="2"/>
              <x14:cfIcon iconSet="3TrafficLights1" iconId="2"/>
              <x14:cfIcon iconSet="3Signs" iconId="0"/>
            </x14:iconSet>
          </x14:cfRule>
          <xm:sqref>B767:B770</xm:sqref>
        </x14:conditionalFormatting>
        <x14:conditionalFormatting xmlns:xm="http://schemas.microsoft.com/office/excel/2006/main">
          <x14:cfRule type="iconSet" priority="551" id="{A02E885D-0AB8-43E1-BD31-A37942653FAD}">
            <x14:iconSet showValue="0" custom="1">
              <x14:cfvo type="percent">
                <xm:f>0</xm:f>
              </x14:cfvo>
              <x14:cfvo type="num">
                <xm:f>0</xm:f>
              </x14:cfvo>
              <x14:cfvo type="num">
                <xm:f>1</xm:f>
              </x14:cfvo>
              <x14:cfIcon iconSet="3TrafficLights1" iconId="2"/>
              <x14:cfIcon iconSet="3TrafficLights1" iconId="2"/>
              <x14:cfIcon iconSet="3Signs" iconId="0"/>
            </x14:iconSet>
          </x14:cfRule>
          <xm:sqref>B771</xm:sqref>
        </x14:conditionalFormatting>
        <x14:conditionalFormatting xmlns:xm="http://schemas.microsoft.com/office/excel/2006/main">
          <x14:cfRule type="iconSet" priority="2502" id="{28439754-7774-45B4-9B29-48836BD93A64}">
            <x14:iconSet showValue="0" custom="1">
              <x14:cfvo type="percent">
                <xm:f>0</xm:f>
              </x14:cfvo>
              <x14:cfvo type="num">
                <xm:f>0</xm:f>
              </x14:cfvo>
              <x14:cfvo type="num">
                <xm:f>1</xm:f>
              </x14:cfvo>
              <x14:cfIcon iconSet="3TrafficLights1" iconId="2"/>
              <x14:cfIcon iconSet="3TrafficLights1" iconId="2"/>
              <x14:cfIcon iconSet="3Signs" iconId="0"/>
            </x14:iconSet>
          </x14:cfRule>
          <xm:sqref>B776</xm:sqref>
        </x14:conditionalFormatting>
        <x14:conditionalFormatting xmlns:xm="http://schemas.microsoft.com/office/excel/2006/main">
          <x14:cfRule type="expression" priority="4251" id="{5CE8B94B-1C6D-4CE8-A370-EEFFD1853A5D}">
            <xm:f>$F$9=('Data validation'!$B$4)</xm:f>
            <x14:dxf>
              <fill>
                <patternFill>
                  <bgColor theme="0" tint="-0.499984740745262"/>
                </patternFill>
              </fill>
            </x14:dxf>
          </x14:cfRule>
          <x14:cfRule type="expression" priority="4252" id="{1DDD45F4-489E-4590-8BA4-B7E42033663C}">
            <xm:f>$F$9=('Data validation'!$B$5)</xm:f>
            <x14:dxf>
              <fill>
                <patternFill>
                  <bgColor theme="0" tint="-0.499984740745262"/>
                </patternFill>
              </fill>
            </x14:dxf>
          </x14:cfRule>
          <xm:sqref>C11:F11</xm:sqref>
        </x14:conditionalFormatting>
        <x14:conditionalFormatting xmlns:xm="http://schemas.microsoft.com/office/excel/2006/main">
          <x14:cfRule type="iconSet" priority="4246" id="{F36F49B6-9ECF-41CE-98E0-F4D01ED6B30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M10:M11</xm:sqref>
        </x14:conditionalFormatting>
        <x14:conditionalFormatting xmlns:xm="http://schemas.microsoft.com/office/excel/2006/main">
          <x14:cfRule type="iconSet" priority="3414" id="{3CD9AE30-4392-4F75-8C8B-2E727C6BCBF2}">
            <x14:iconSet showValue="0" custom="1">
              <x14:cfvo type="percent">
                <xm:f>0</xm:f>
              </x14:cfvo>
              <x14:cfvo type="num">
                <xm:f>0</xm:f>
              </x14:cfvo>
              <x14:cfvo type="num">
                <xm:f>1</xm:f>
              </x14:cfvo>
              <x14:cfIcon iconSet="3TrafficLights1" iconId="2"/>
              <x14:cfIcon iconSet="3TrafficLights1" iconId="2"/>
              <x14:cfIcon iconSet="3Signs" iconId="0"/>
            </x14:iconSet>
          </x14:cfRule>
          <xm:sqref>S12:S13 S8:S9</xm:sqref>
        </x14:conditionalFormatting>
        <x14:conditionalFormatting xmlns:xm="http://schemas.microsoft.com/office/excel/2006/main">
          <x14:cfRule type="iconSet" priority="3880" id="{E0E5E869-20CC-454C-A9A7-D1EBA4B48DBF}">
            <x14:iconSet showValue="0" custom="1">
              <x14:cfvo type="percent">
                <xm:f>0</xm:f>
              </x14:cfvo>
              <x14:cfvo type="num">
                <xm:f>0</xm:f>
              </x14:cfvo>
              <x14:cfvo type="num">
                <xm:f>1</xm:f>
              </x14:cfvo>
              <x14:cfIcon iconSet="3TrafficLights1" iconId="2"/>
              <x14:cfIcon iconSet="3TrafficLights1" iconId="2"/>
              <x14:cfIcon iconSet="3Signs" iconId="0"/>
            </x14:iconSet>
          </x14:cfRule>
          <xm:sqref>S92:V92 S54:V54 B37:B44 B50:B53 B18:B31</xm:sqref>
        </x14:conditionalFormatting>
        <x14:conditionalFormatting xmlns:xm="http://schemas.microsoft.com/office/excel/2006/main">
          <x14:cfRule type="iconSet" priority="3685" id="{00000000-000E-0000-0400-0000540D0000}">
            <x14:iconSet iconSet="3Symbols" showValue="0" reverse="1">
              <x14:cfvo type="percent">
                <xm:f>0</xm:f>
              </x14:cfvo>
              <x14:cfvo type="num" gte="0">
                <xm:f>0</xm:f>
              </x14:cfvo>
              <x14:cfvo type="num">
                <xm:f>'Traffic Light System'!$C$8</xm:f>
              </x14:cfvo>
            </x14:iconSet>
          </x14:cfRule>
          <xm:sqref>T2</xm:sqref>
        </x14:conditionalFormatting>
        <x14:conditionalFormatting xmlns:xm="http://schemas.microsoft.com/office/excel/2006/main">
          <x14:cfRule type="iconSet" priority="3610" id="{D16B09B7-B34A-4681-8F09-4E6C971614F1}">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T8:V8</xm:sqref>
        </x14:conditionalFormatting>
        <x14:conditionalFormatting xmlns:xm="http://schemas.microsoft.com/office/excel/2006/main">
          <x14:cfRule type="iconSet" priority="3362" id="{654FDE90-09A4-4463-A589-EA2F34AA5273}">
            <x14:iconSet iconSet="3Symbols" showValue="0" custom="1">
              <x14:cfvo type="percent">
                <xm:f>0</xm:f>
              </x14:cfvo>
              <x14:cfvo type="num">
                <xm:f>1</xm:f>
              </x14:cfvo>
              <x14:cfvo type="num">
                <xm:f>5</xm:f>
              </x14:cfvo>
              <x14:cfIcon iconSet="3Symbols" iconId="2"/>
              <x14:cfIcon iconSet="3Symbols" iconId="1"/>
              <x14:cfIcon iconSet="3Symbols" iconId="0"/>
            </x14:iconSet>
          </x14:cfRule>
          <xm:sqref>U2</xm:sqref>
        </x14:conditionalFormatting>
      </x14:conditionalFormattings>
    </ext>
    <ext xmlns:x14="http://schemas.microsoft.com/office/spreadsheetml/2009/9/main" uri="{CCE6A557-97BC-4b89-ADB6-D9C93CAAB3DF}">
      <x14:dataValidations xmlns:xm="http://schemas.microsoft.com/office/excel/2006/main" xWindow="270" yWindow="626" count="2">
        <x14:dataValidation type="list" allowBlank="1" showInputMessage="1" showErrorMessage="1" xr:uid="{50819EEF-F482-4128-8F21-018A13EDB7BB}">
          <x14:formula1>
            <xm:f>'Data validation'!$B$4:$B$6</xm:f>
          </x14:formula1>
          <xm:sqref>F9</xm:sqref>
        </x14:dataValidation>
        <x14:dataValidation type="list" allowBlank="1" showInputMessage="1" showErrorMessage="1" xr:uid="{93196F5E-A94A-41F5-8040-EBFE77C106EA}">
          <x14:formula1>
            <xm:f>MasterOutputs!$B$9:$B$63</xm:f>
          </x14:formula1>
          <xm:sqref>C28:C42 C636:C650 C560:C574 C522:C536 C484:C498 C446:C460 C408:C422 C370:C384 C332:C346 C294:C308 C256:C270 C218:C232 C180:C194 C142:C156 C66:C80 C712:C726 C104:C118 C598:C612 C674:C688 C750:C764</xm:sqref>
        </x14:dataValidation>
      </x14:dataValidations>
    </ext>
  </extLst>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FAA370A-7743-48FC-BA8E-5D67A7841BBA}">
  <sheetPr codeName="Sheet9">
    <tabColor theme="9"/>
  </sheetPr>
  <dimension ref="A1:AA537"/>
  <sheetViews>
    <sheetView showGridLines="0" topLeftCell="C37" zoomScale="60" zoomScaleNormal="60" workbookViewId="0">
      <selection activeCell="E91" sqref="E91"/>
    </sheetView>
  </sheetViews>
  <sheetFormatPr defaultRowHeight="14.5" outlineLevelRow="2" x14ac:dyDescent="0.35"/>
  <cols>
    <col min="1" max="1" width="7.54296875" customWidth="1"/>
    <col min="2" max="2" width="43.54296875" customWidth="1"/>
    <col min="3" max="4" width="40.453125" customWidth="1"/>
    <col min="5" max="5" width="35.54296875" customWidth="1"/>
    <col min="6" max="11" width="27.54296875" customWidth="1"/>
    <col min="12" max="13" width="26.453125" customWidth="1"/>
    <col min="14" max="15" width="26.54296875" customWidth="1"/>
    <col min="16" max="16" width="42.453125" customWidth="1"/>
    <col min="17" max="17" width="9.453125" style="1"/>
  </cols>
  <sheetData>
    <row r="1" spans="1:21" ht="15" thickBot="1" x14ac:dyDescent="0.4"/>
    <row r="2" spans="1:21" ht="23.5" thickBot="1" x14ac:dyDescent="0.4">
      <c r="B2" s="782" t="s">
        <v>234</v>
      </c>
      <c r="C2" s="783"/>
      <c r="D2" s="783"/>
      <c r="E2" s="783"/>
      <c r="F2" s="783"/>
      <c r="G2" s="783"/>
      <c r="H2" s="783"/>
      <c r="I2" s="783"/>
      <c r="J2" s="783"/>
      <c r="K2" s="193"/>
      <c r="L2" s="112">
        <f>SUM(A9:A65)</f>
        <v>0</v>
      </c>
      <c r="M2" s="583" t="s">
        <v>12</v>
      </c>
      <c r="N2" s="584"/>
      <c r="O2" s="584"/>
      <c r="P2" s="182"/>
    </row>
    <row r="3" spans="1:21" ht="192" customHeight="1" thickBot="1" x14ac:dyDescent="0.4">
      <c r="B3" s="802" t="s">
        <v>235</v>
      </c>
      <c r="C3" s="803"/>
      <c r="D3" s="803"/>
      <c r="E3" s="803"/>
      <c r="F3" s="803"/>
      <c r="G3" s="803"/>
      <c r="H3" s="803"/>
      <c r="I3" s="803"/>
      <c r="J3" s="803"/>
      <c r="K3" s="803"/>
      <c r="L3" s="804"/>
      <c r="M3" s="220"/>
      <c r="N3" s="220"/>
      <c r="O3" s="220"/>
      <c r="P3" s="183"/>
    </row>
    <row r="5" spans="1:21" ht="21" x14ac:dyDescent="0.5">
      <c r="B5" s="806" t="str">
        <f>CONCATENATE("You are reporting for the period: ",IF('1 - Start Here'!B6='Reference Data'!F4," ",'1 - Start Here'!B6))</f>
        <v>You are reporting for the period: 1 April 2023 to 30 September 2023</v>
      </c>
      <c r="C5" s="806"/>
      <c r="D5" s="806"/>
      <c r="F5" s="698" t="str">
        <f>IF(B5="You are reporting for the period:  ", "&lt;&lt;&lt; Please select a reporting period on the 'Start Here' page","")</f>
        <v/>
      </c>
      <c r="G5" s="698"/>
      <c r="H5" s="698"/>
      <c r="I5" s="698"/>
      <c r="J5" s="82"/>
      <c r="K5" s="78"/>
      <c r="L5" s="805"/>
      <c r="M5" s="805"/>
      <c r="N5" s="805"/>
      <c r="O5" s="805"/>
      <c r="P5" s="805"/>
    </row>
    <row r="6" spans="1:21" x14ac:dyDescent="0.35">
      <c r="Q6"/>
    </row>
    <row r="7" spans="1:21" ht="19.5" customHeight="1" x14ac:dyDescent="0.35">
      <c r="A7" s="1"/>
      <c r="B7" s="598" t="s">
        <v>236</v>
      </c>
      <c r="C7" s="598"/>
      <c r="D7" s="598"/>
      <c r="E7" s="598"/>
      <c r="F7" s="290"/>
      <c r="G7" s="8"/>
      <c r="H7" s="8"/>
      <c r="I7" s="8"/>
      <c r="J7" s="8"/>
      <c r="Q7"/>
    </row>
    <row r="8" spans="1:21" ht="19.5" customHeight="1" thickBot="1" x14ac:dyDescent="0.4">
      <c r="A8" s="1"/>
      <c r="F8" s="8"/>
      <c r="G8" s="8"/>
      <c r="H8" s="8"/>
      <c r="I8" s="8"/>
      <c r="J8" s="8"/>
      <c r="Q8"/>
    </row>
    <row r="9" spans="1:21" ht="54" customHeight="1" thickBot="1" x14ac:dyDescent="0.4">
      <c r="A9" s="60">
        <f>IF(E9="&lt; Select &gt;",1,0)</f>
        <v>0</v>
      </c>
      <c r="B9" s="795" t="s">
        <v>237</v>
      </c>
      <c r="C9" s="796"/>
      <c r="D9" s="797"/>
      <c r="E9" s="276" t="s">
        <v>5551</v>
      </c>
      <c r="M9" s="216"/>
      <c r="N9" s="216"/>
      <c r="O9" s="217"/>
      <c r="P9" s="217"/>
      <c r="Q9" s="217"/>
      <c r="R9" s="218"/>
      <c r="S9" s="60"/>
      <c r="T9" s="60"/>
      <c r="U9" s="60"/>
    </row>
    <row r="10" spans="1:21" ht="19.5" customHeight="1" thickBot="1" x14ac:dyDescent="0.4">
      <c r="B10" s="789" t="s">
        <v>212</v>
      </c>
      <c r="C10" s="790"/>
      <c r="D10" s="790"/>
      <c r="E10" s="791"/>
      <c r="G10" s="8"/>
      <c r="H10" s="8"/>
      <c r="I10" s="8"/>
      <c r="J10" s="8"/>
      <c r="Q10"/>
    </row>
    <row r="11" spans="1:21" ht="71.25" customHeight="1" thickBot="1" x14ac:dyDescent="0.4">
      <c r="A11" s="60" t="str">
        <f>IF(AND(E9="No",ISBLANK(B11)),1,"")</f>
        <v/>
      </c>
      <c r="B11" s="792"/>
      <c r="C11" s="793"/>
      <c r="D11" s="793"/>
      <c r="E11" s="794"/>
      <c r="G11" s="8"/>
      <c r="H11" s="8"/>
      <c r="I11" s="8"/>
      <c r="J11" s="8"/>
      <c r="Q11"/>
    </row>
    <row r="12" spans="1:21" ht="19.5" customHeight="1" x14ac:dyDescent="0.35">
      <c r="Q12"/>
    </row>
    <row r="13" spans="1:21" ht="20.25" customHeight="1" x14ac:dyDescent="0.35">
      <c r="B13" s="598" t="s">
        <v>238</v>
      </c>
      <c r="C13" s="598"/>
      <c r="D13" s="598"/>
      <c r="E13" s="598"/>
      <c r="F13" s="598"/>
      <c r="G13" s="598"/>
      <c r="H13" s="598"/>
      <c r="I13" s="598"/>
      <c r="J13" s="598"/>
      <c r="K13" s="598"/>
      <c r="L13" s="598"/>
      <c r="M13" s="598"/>
      <c r="N13" s="598"/>
      <c r="O13" s="598"/>
      <c r="P13" s="598"/>
    </row>
    <row r="14" spans="1:21" ht="21.5" thickBot="1" x14ac:dyDescent="0.55000000000000004">
      <c r="B14" s="28"/>
      <c r="E14" s="82"/>
      <c r="F14" s="82"/>
      <c r="G14" s="82"/>
      <c r="H14" s="82"/>
      <c r="I14" s="82"/>
      <c r="J14" s="82"/>
      <c r="K14" s="78"/>
      <c r="L14" s="266"/>
      <c r="M14" s="266"/>
      <c r="N14" s="266"/>
      <c r="O14" s="266"/>
      <c r="P14" s="266"/>
    </row>
    <row r="15" spans="1:21" ht="15" hidden="1" thickBot="1" x14ac:dyDescent="0.4">
      <c r="F15" t="s">
        <v>214</v>
      </c>
      <c r="G15" s="202">
        <v>45017</v>
      </c>
      <c r="H15" s="202">
        <v>45383</v>
      </c>
      <c r="I15" s="202">
        <v>45748</v>
      </c>
      <c r="J15" s="202">
        <v>46113</v>
      </c>
      <c r="K15" s="202">
        <v>46478</v>
      </c>
      <c r="L15" s="202">
        <v>46844</v>
      </c>
      <c r="M15" s="202">
        <v>47209</v>
      </c>
      <c r="N15" s="202">
        <v>47574</v>
      </c>
    </row>
    <row r="16" spans="1:21" ht="30" customHeight="1" thickBot="1" x14ac:dyDescent="0.4">
      <c r="B16" s="621" t="s">
        <v>215</v>
      </c>
      <c r="C16" s="621" t="s">
        <v>216</v>
      </c>
      <c r="D16" s="621" t="s">
        <v>239</v>
      </c>
      <c r="E16" s="621" t="s">
        <v>240</v>
      </c>
      <c r="F16" s="255" t="s">
        <v>217</v>
      </c>
      <c r="G16" s="116" t="s">
        <v>218</v>
      </c>
      <c r="H16" s="116" t="s">
        <v>219</v>
      </c>
      <c r="I16" s="116" t="s">
        <v>220</v>
      </c>
      <c r="J16" s="116" t="s">
        <v>221</v>
      </c>
      <c r="K16" s="116" t="s">
        <v>222</v>
      </c>
      <c r="L16" s="116" t="s">
        <v>241</v>
      </c>
      <c r="M16" s="116" t="s">
        <v>242</v>
      </c>
      <c r="N16" s="116" t="s">
        <v>243</v>
      </c>
      <c r="O16" s="116" t="s">
        <v>244</v>
      </c>
      <c r="P16" s="621" t="s">
        <v>245</v>
      </c>
      <c r="Q16"/>
    </row>
    <row r="17" spans="1:27" ht="15" customHeight="1" thickBot="1" x14ac:dyDescent="0.4">
      <c r="B17" s="623"/>
      <c r="C17" s="623"/>
      <c r="D17" s="623"/>
      <c r="E17" s="623"/>
      <c r="F17" s="27" t="s">
        <v>167</v>
      </c>
      <c r="G17" s="27" t="s">
        <v>167</v>
      </c>
      <c r="H17" s="27" t="str">
        <f>IF(INDEX('Reference Data'!$G$5:$G$18,MATCH('Reference Data'!$C$4,'Reference Data'!$F$5:$F$21,0),1)&gt;=G15,"Actual","Forecast")</f>
        <v>Actual</v>
      </c>
      <c r="I17" s="27" t="str">
        <f>IF(INDEX('Reference Data'!$G$5:$G$18,MATCH('Reference Data'!$C$4,'Reference Data'!$F$5:$F$21,0),1)&gt;=H15,"Actual","Forecast")</f>
        <v>Forecast</v>
      </c>
      <c r="J17" s="27" t="str">
        <f>IF(INDEX('Reference Data'!$G$5:$G$18,MATCH('Reference Data'!$C$4,'Reference Data'!$F$5:$F$21,0),1)&gt;=I15,"Actual","Forecast")</f>
        <v>Forecast</v>
      </c>
      <c r="K17" s="27" t="str">
        <f>IF(INDEX('Reference Data'!$G$5:$G$18,MATCH('Reference Data'!$C$4,'Reference Data'!$F$5:$F$21,0),1)&gt;=J15,"Actual","Forecast")</f>
        <v>Forecast</v>
      </c>
      <c r="L17" s="27" t="str">
        <f>IF(INDEX('Reference Data'!$G$5:$G$18,MATCH('Reference Data'!$C$4,'Reference Data'!$F$5:$F$21,0),1)&gt;=K15,"Actual","Forecast")</f>
        <v>Forecast</v>
      </c>
      <c r="M17" s="27" t="str">
        <f>IF(INDEX('Reference Data'!$G$5:$G$18,MATCH('Reference Data'!$C$4,'Reference Data'!$F$5:$F$21,0),1)&gt;=L15,"Actual","Forecast")</f>
        <v>Forecast</v>
      </c>
      <c r="N17" s="27" t="str">
        <f>IF(INDEX('Reference Data'!$G$5:$G$18,MATCH('Reference Data'!$C$4,'Reference Data'!$F$5:$F$21,0),1)&gt;=M15,"Actual","Forecast")</f>
        <v>Forecast</v>
      </c>
      <c r="O17" s="340" t="str">
        <f>IF(INDEX('Reference Data'!$G$5:$G$18,MATCH('Reference Data'!$C$4,'Reference Data'!$F$5:$F$21,0),1)&gt;=N15,"Actual","Forecast")</f>
        <v>Forecast</v>
      </c>
      <c r="P17" s="622"/>
      <c r="Q17"/>
    </row>
    <row r="18" spans="1:27" ht="15" customHeight="1" thickBot="1" x14ac:dyDescent="0.4">
      <c r="B18" s="111" t="s">
        <v>246</v>
      </c>
      <c r="C18" s="273"/>
      <c r="D18" s="273"/>
      <c r="E18" s="273"/>
      <c r="F18" s="273"/>
      <c r="G18" s="273"/>
      <c r="H18" s="273"/>
      <c r="I18" s="273"/>
      <c r="J18" s="273"/>
      <c r="K18" s="273"/>
      <c r="L18" s="273"/>
      <c r="M18" s="273"/>
      <c r="N18" s="273"/>
      <c r="O18" s="807"/>
      <c r="P18" s="808"/>
      <c r="Q18"/>
    </row>
    <row r="19" spans="1:27" ht="30" customHeight="1" thickBot="1" x14ac:dyDescent="0.4">
      <c r="A19" s="1"/>
      <c r="B19" s="155" t="s">
        <v>247</v>
      </c>
      <c r="C19" s="270" t="s">
        <v>248</v>
      </c>
      <c r="D19" s="324"/>
      <c r="E19" s="324"/>
      <c r="F19" s="324"/>
      <c r="G19" s="324"/>
      <c r="H19" s="324"/>
      <c r="I19" s="324"/>
      <c r="J19" s="324"/>
      <c r="K19" s="324"/>
      <c r="L19" s="324"/>
      <c r="M19" s="324"/>
      <c r="N19" s="339"/>
      <c r="O19" s="809"/>
      <c r="P19" s="810"/>
      <c r="Q19"/>
      <c r="R19" s="1"/>
    </row>
    <row r="20" spans="1:27" ht="30" customHeight="1" thickBot="1" x14ac:dyDescent="0.4">
      <c r="A20" s="1"/>
      <c r="B20" s="156" t="s">
        <v>249</v>
      </c>
      <c r="C20" s="270" t="s">
        <v>250</v>
      </c>
      <c r="D20" s="324"/>
      <c r="E20" s="324"/>
      <c r="F20" s="324"/>
      <c r="G20" s="324"/>
      <c r="H20" s="324"/>
      <c r="I20" s="324"/>
      <c r="J20" s="324"/>
      <c r="K20" s="324"/>
      <c r="L20" s="324"/>
      <c r="M20" s="324"/>
      <c r="N20" s="324"/>
      <c r="O20" s="811"/>
      <c r="P20" s="812"/>
      <c r="Q20"/>
      <c r="R20" s="1"/>
    </row>
    <row r="21" spans="1:27" ht="18" customHeight="1" thickBot="1" x14ac:dyDescent="0.4">
      <c r="A21" s="1"/>
      <c r="B21" s="111" t="s">
        <v>251</v>
      </c>
      <c r="C21" s="152"/>
      <c r="D21" s="153"/>
      <c r="E21" s="273"/>
      <c r="F21" s="154"/>
      <c r="G21" s="154"/>
      <c r="H21" s="154"/>
      <c r="I21" s="154"/>
      <c r="J21" s="154"/>
      <c r="K21" s="154"/>
      <c r="L21" s="154"/>
      <c r="M21" s="152"/>
      <c r="N21" s="154"/>
      <c r="O21" s="813"/>
      <c r="P21" s="814"/>
      <c r="Q21"/>
      <c r="R21" s="1"/>
    </row>
    <row r="22" spans="1:27" ht="30" customHeight="1" x14ac:dyDescent="0.35">
      <c r="A22" s="1"/>
      <c r="B22" s="72" t="s">
        <v>5660</v>
      </c>
      <c r="C22" s="500" t="str">
        <f>INDEX(MasterOutcomes!$D$7:$D$150,MATCH('6 - Outcomes'!B22,MasterOutcomes!$C$7:$C$150,0))</f>
        <v>Number of pedestrians and cyclists</v>
      </c>
      <c r="D22" s="329" t="s">
        <v>3703</v>
      </c>
      <c r="E22" s="329" t="s">
        <v>5579</v>
      </c>
      <c r="F22" s="65">
        <v>1</v>
      </c>
      <c r="G22" s="66">
        <v>2</v>
      </c>
      <c r="H22" s="66">
        <v>3</v>
      </c>
      <c r="I22" s="66">
        <v>4</v>
      </c>
      <c r="J22" s="66">
        <v>5</v>
      </c>
      <c r="K22" s="47">
        <v>6</v>
      </c>
      <c r="L22" s="239">
        <v>7</v>
      </c>
      <c r="M22" s="239">
        <v>8</v>
      </c>
      <c r="N22" s="239">
        <v>9</v>
      </c>
      <c r="O22" s="341">
        <v>10</v>
      </c>
      <c r="P22" s="342"/>
      <c r="Q22"/>
      <c r="R22" s="1"/>
    </row>
    <row r="23" spans="1:27" ht="30" customHeight="1" x14ac:dyDescent="0.35">
      <c r="A23" s="1"/>
      <c r="B23" s="72" t="s">
        <v>5652</v>
      </c>
      <c r="C23" s="500" t="str">
        <f>INDEX(MasterOutcomes!$D$7:$D$150,MATCH('6 - Outcomes'!B23,MasterOutcomes!$C$7:$C$150,0))</f>
        <v>Vehicles per day</v>
      </c>
      <c r="D23" s="329" t="s">
        <v>3707</v>
      </c>
      <c r="E23" s="329" t="s">
        <v>5567</v>
      </c>
      <c r="F23" s="67">
        <v>1</v>
      </c>
      <c r="G23" s="68">
        <v>2</v>
      </c>
      <c r="H23" s="68">
        <v>3</v>
      </c>
      <c r="I23" s="68">
        <v>4</v>
      </c>
      <c r="J23" s="68">
        <v>5</v>
      </c>
      <c r="K23" s="203">
        <v>6</v>
      </c>
      <c r="L23" s="240">
        <v>7</v>
      </c>
      <c r="M23" s="240">
        <v>8</v>
      </c>
      <c r="N23" s="240">
        <v>9</v>
      </c>
      <c r="O23" s="335">
        <v>10</v>
      </c>
      <c r="P23" s="337"/>
      <c r="Q23"/>
      <c r="R23" s="1"/>
      <c r="AA23" s="291"/>
    </row>
    <row r="24" spans="1:27" ht="30" customHeight="1" x14ac:dyDescent="0.35">
      <c r="A24" s="1"/>
      <c r="B24" s="72" t="s">
        <v>5656</v>
      </c>
      <c r="C24" s="500" t="str">
        <f>INDEX(MasterOutcomes!$D$7:$D$150,MATCH('6 - Outcomes'!B24,MasterOutcomes!$C$7:$C$150,0))</f>
        <v>Minutes</v>
      </c>
      <c r="D24" s="329" t="s">
        <v>3711</v>
      </c>
      <c r="E24" s="329" t="s">
        <v>5579</v>
      </c>
      <c r="F24" s="67">
        <v>1</v>
      </c>
      <c r="G24" s="68">
        <v>2</v>
      </c>
      <c r="H24" s="68">
        <v>3</v>
      </c>
      <c r="I24" s="68">
        <v>4</v>
      </c>
      <c r="J24" s="68">
        <v>5</v>
      </c>
      <c r="K24" s="203">
        <v>6</v>
      </c>
      <c r="L24" s="240">
        <v>7</v>
      </c>
      <c r="M24" s="240">
        <v>8</v>
      </c>
      <c r="N24" s="240">
        <v>9</v>
      </c>
      <c r="O24" s="335">
        <v>10</v>
      </c>
      <c r="P24" s="337"/>
      <c r="Q24"/>
      <c r="R24" s="1"/>
      <c r="AA24" s="291"/>
    </row>
    <row r="25" spans="1:27" ht="30" customHeight="1" x14ac:dyDescent="0.35">
      <c r="A25" s="1"/>
      <c r="B25" s="72" t="s">
        <v>5658</v>
      </c>
      <c r="C25" s="500" t="str">
        <f>INDEX(MasterOutcomes!$D$7:$D$150,MATCH('6 - Outcomes'!B25,MasterOutcomes!$C$7:$C$150,0))</f>
        <v>Number of passengers</v>
      </c>
      <c r="D25" s="329" t="s">
        <v>3715</v>
      </c>
      <c r="E25" s="329" t="s">
        <v>3590</v>
      </c>
      <c r="F25" s="67">
        <v>1</v>
      </c>
      <c r="G25" s="68">
        <v>2</v>
      </c>
      <c r="H25" s="68">
        <v>3</v>
      </c>
      <c r="I25" s="68">
        <v>4</v>
      </c>
      <c r="J25" s="68">
        <v>5</v>
      </c>
      <c r="K25" s="203">
        <v>6</v>
      </c>
      <c r="L25" s="240">
        <v>7</v>
      </c>
      <c r="M25" s="240">
        <v>8</v>
      </c>
      <c r="N25" s="240">
        <v>9</v>
      </c>
      <c r="O25" s="335">
        <v>10</v>
      </c>
      <c r="P25" s="337"/>
      <c r="Q25"/>
      <c r="AA25" s="291"/>
    </row>
    <row r="26" spans="1:27" ht="30" customHeight="1" x14ac:dyDescent="0.35">
      <c r="A26" s="1"/>
      <c r="B26" s="72" t="s">
        <v>5662</v>
      </c>
      <c r="C26" s="500" t="str">
        <f>INDEX(MasterOutcomes!$D$7:$D$150,MATCH('6 - Outcomes'!B26,MasterOutcomes!$C$7:$C$150,0))</f>
        <v>Tonnes</v>
      </c>
      <c r="D26" s="329" t="s">
        <v>3719</v>
      </c>
      <c r="E26" s="329" t="s">
        <v>5590</v>
      </c>
      <c r="F26" s="67">
        <v>1</v>
      </c>
      <c r="G26" s="68">
        <v>2</v>
      </c>
      <c r="H26" s="68">
        <v>3</v>
      </c>
      <c r="I26" s="68">
        <v>4</v>
      </c>
      <c r="J26" s="68">
        <v>5</v>
      </c>
      <c r="K26" s="203">
        <v>6</v>
      </c>
      <c r="L26" s="240">
        <v>7</v>
      </c>
      <c r="M26" s="240">
        <v>8</v>
      </c>
      <c r="N26" s="240">
        <v>9</v>
      </c>
      <c r="O26" s="335">
        <v>10</v>
      </c>
      <c r="P26" s="337"/>
      <c r="Q26"/>
      <c r="AA26" s="291"/>
    </row>
    <row r="27" spans="1:27" ht="30" customHeight="1" x14ac:dyDescent="0.35">
      <c r="A27" s="1"/>
      <c r="B27" s="72" t="s">
        <v>5666</v>
      </c>
      <c r="C27" s="500" t="str">
        <f>INDEX(MasterOutcomes!$D$7:$D$150,MATCH('6 - Outcomes'!B27,MasterOutcomes!$C$7:$C$150,0))</f>
        <v>Dependent on pollutant – discuss with DLUHC</v>
      </c>
      <c r="D27" s="329" t="s">
        <v>5513</v>
      </c>
      <c r="E27" s="329" t="s">
        <v>5567</v>
      </c>
      <c r="F27" s="67">
        <v>1</v>
      </c>
      <c r="G27" s="68">
        <v>2</v>
      </c>
      <c r="H27" s="68">
        <v>3</v>
      </c>
      <c r="I27" s="68">
        <v>4</v>
      </c>
      <c r="J27" s="68">
        <v>5</v>
      </c>
      <c r="K27" s="203">
        <v>6</v>
      </c>
      <c r="L27" s="240">
        <v>7</v>
      </c>
      <c r="M27" s="240">
        <v>8</v>
      </c>
      <c r="N27" s="240">
        <v>9</v>
      </c>
      <c r="O27" s="335">
        <v>10</v>
      </c>
      <c r="P27" s="337"/>
      <c r="Q27"/>
    </row>
    <row r="28" spans="1:27" ht="30" customHeight="1" x14ac:dyDescent="0.35">
      <c r="A28" s="1"/>
      <c r="B28" s="72" t="s">
        <v>5685</v>
      </c>
      <c r="C28" s="500" t="str">
        <f>INDEX(MasterOutcomes!$D$7:$D$150,MATCH('6 - Outcomes'!B28,MasterOutcomes!$C$7:$C$150,0))</f>
        <v>Time (minutes)</v>
      </c>
      <c r="D28" s="329" t="s">
        <v>3719</v>
      </c>
      <c r="E28" s="329" t="s">
        <v>5579</v>
      </c>
      <c r="F28" s="67">
        <v>1</v>
      </c>
      <c r="G28" s="68">
        <v>2</v>
      </c>
      <c r="H28" s="68">
        <v>3</v>
      </c>
      <c r="I28" s="68">
        <v>4</v>
      </c>
      <c r="J28" s="68">
        <v>5</v>
      </c>
      <c r="K28" s="203">
        <v>6</v>
      </c>
      <c r="L28" s="240">
        <v>7</v>
      </c>
      <c r="M28" s="240">
        <v>8</v>
      </c>
      <c r="N28" s="240">
        <v>9</v>
      </c>
      <c r="O28" s="335">
        <v>10</v>
      </c>
      <c r="P28" s="337"/>
      <c r="Q28"/>
    </row>
    <row r="29" spans="1:27" ht="30" customHeight="1" x14ac:dyDescent="0.35">
      <c r="A29" s="1"/>
      <c r="B29" s="72" t="s">
        <v>5714</v>
      </c>
      <c r="C29" s="500" t="str">
        <f>INDEX(MasterOutcomes!$D$7:$D$150,MATCH('6 - Outcomes'!B29,MasterOutcomes!$C$7:$C$150,0))</f>
        <v>%</v>
      </c>
      <c r="D29" s="329" t="s">
        <v>5513</v>
      </c>
      <c r="E29" s="329" t="s">
        <v>5615</v>
      </c>
      <c r="F29" s="67">
        <v>1</v>
      </c>
      <c r="G29" s="68">
        <v>2</v>
      </c>
      <c r="H29" s="68">
        <v>3</v>
      </c>
      <c r="I29" s="68">
        <v>4</v>
      </c>
      <c r="J29" s="68">
        <v>5</v>
      </c>
      <c r="K29" s="203">
        <v>6</v>
      </c>
      <c r="L29" s="240">
        <v>7</v>
      </c>
      <c r="M29" s="240">
        <v>8</v>
      </c>
      <c r="N29" s="240">
        <v>9</v>
      </c>
      <c r="O29" s="335">
        <v>10</v>
      </c>
      <c r="P29" s="337"/>
      <c r="Q29"/>
    </row>
    <row r="30" spans="1:27" ht="30" customHeight="1" x14ac:dyDescent="0.35">
      <c r="A30" s="1"/>
      <c r="B30" s="72" t="s">
        <v>18</v>
      </c>
      <c r="C30" s="500" t="str">
        <f>INDEX(MasterOutcomes!$D$7:$D$150,MATCH('6 - Outcomes'!B30,MasterOutcomes!$C$7:$C$150,0))</f>
        <v>N/A</v>
      </c>
      <c r="D30" s="329"/>
      <c r="E30" s="329"/>
      <c r="F30" s="67"/>
      <c r="G30" s="68"/>
      <c r="H30" s="68"/>
      <c r="I30" s="68"/>
      <c r="J30" s="68"/>
      <c r="K30" s="203"/>
      <c r="L30" s="240"/>
      <c r="M30" s="240"/>
      <c r="N30" s="240"/>
      <c r="O30" s="335"/>
      <c r="P30" s="337"/>
      <c r="Q30"/>
    </row>
    <row r="31" spans="1:27" ht="30" customHeight="1" x14ac:dyDescent="0.35">
      <c r="A31" s="1"/>
      <c r="B31" s="72" t="s">
        <v>18</v>
      </c>
      <c r="C31" s="500" t="str">
        <f>INDEX(MasterOutcomes!$D$7:$D$150,MATCH('6 - Outcomes'!B31,MasterOutcomes!$C$7:$C$150,0))</f>
        <v>N/A</v>
      </c>
      <c r="D31" s="329"/>
      <c r="E31" s="329"/>
      <c r="F31" s="67"/>
      <c r="G31" s="68"/>
      <c r="H31" s="68"/>
      <c r="I31" s="68"/>
      <c r="J31" s="68"/>
      <c r="K31" s="203"/>
      <c r="L31" s="240"/>
      <c r="M31" s="240"/>
      <c r="N31" s="240"/>
      <c r="O31" s="335"/>
      <c r="P31" s="337"/>
      <c r="Q31"/>
    </row>
    <row r="32" spans="1:27" ht="30" customHeight="1" x14ac:dyDescent="0.35">
      <c r="A32" s="1"/>
      <c r="B32" s="72" t="s">
        <v>18</v>
      </c>
      <c r="C32" s="500" t="str">
        <f>INDEX(MasterOutcomes!$D$7:$D$150,MATCH('6 - Outcomes'!B32,MasterOutcomes!$C$7:$C$150,0))</f>
        <v>N/A</v>
      </c>
      <c r="D32" s="329"/>
      <c r="E32" s="329"/>
      <c r="F32" s="67"/>
      <c r="G32" s="68"/>
      <c r="H32" s="68"/>
      <c r="I32" s="68"/>
      <c r="J32" s="68"/>
      <c r="K32" s="204"/>
      <c r="L32" s="240"/>
      <c r="M32" s="240"/>
      <c r="N32" s="240"/>
      <c r="O32" s="335"/>
      <c r="P32" s="337"/>
      <c r="Q32"/>
    </row>
    <row r="33" spans="1:17" ht="30" customHeight="1" x14ac:dyDescent="0.35">
      <c r="A33" s="1"/>
      <c r="B33" s="72" t="s">
        <v>18</v>
      </c>
      <c r="C33" s="500" t="str">
        <f>INDEX(MasterOutcomes!$D$7:$D$150,MATCH('6 - Outcomes'!B33,MasterOutcomes!$C$7:$C$150,0))</f>
        <v>N/A</v>
      </c>
      <c r="D33" s="329"/>
      <c r="E33" s="329"/>
      <c r="F33" s="67"/>
      <c r="G33" s="68"/>
      <c r="H33" s="68"/>
      <c r="I33" s="68"/>
      <c r="J33" s="68"/>
      <c r="K33" s="204"/>
      <c r="L33" s="240"/>
      <c r="M33" s="240"/>
      <c r="N33" s="240"/>
      <c r="O33" s="335"/>
      <c r="P33" s="337"/>
      <c r="Q33"/>
    </row>
    <row r="34" spans="1:17" ht="30" customHeight="1" x14ac:dyDescent="0.35">
      <c r="A34" s="1"/>
      <c r="B34" s="72" t="s">
        <v>18</v>
      </c>
      <c r="C34" s="500" t="str">
        <f>INDEX(MasterOutcomes!$D$7:$D$150,MATCH('6 - Outcomes'!B34,MasterOutcomes!$C$7:$C$150,0))</f>
        <v>N/A</v>
      </c>
      <c r="D34" s="329"/>
      <c r="E34" s="329"/>
      <c r="F34" s="67"/>
      <c r="G34" s="68"/>
      <c r="H34" s="68"/>
      <c r="I34" s="68"/>
      <c r="J34" s="68"/>
      <c r="K34" s="203"/>
      <c r="L34" s="240"/>
      <c r="M34" s="240"/>
      <c r="N34" s="240"/>
      <c r="O34" s="335"/>
      <c r="P34" s="337"/>
      <c r="Q34"/>
    </row>
    <row r="35" spans="1:17" ht="30" customHeight="1" x14ac:dyDescent="0.35">
      <c r="A35" s="1"/>
      <c r="B35" s="72" t="s">
        <v>18</v>
      </c>
      <c r="C35" s="500" t="str">
        <f>INDEX(MasterOutcomes!$D$7:$D$150,MATCH('6 - Outcomes'!B35,MasterOutcomes!$C$7:$C$150,0))</f>
        <v>N/A</v>
      </c>
      <c r="D35" s="329"/>
      <c r="E35" s="329"/>
      <c r="F35" s="67"/>
      <c r="G35" s="68"/>
      <c r="H35" s="68"/>
      <c r="I35" s="68"/>
      <c r="J35" s="68"/>
      <c r="K35" s="203"/>
      <c r="L35" s="240"/>
      <c r="M35" s="240"/>
      <c r="N35" s="240"/>
      <c r="O35" s="335"/>
      <c r="P35" s="337"/>
      <c r="Q35"/>
    </row>
    <row r="36" spans="1:17" ht="30" customHeight="1" x14ac:dyDescent="0.35">
      <c r="A36" s="1"/>
      <c r="B36" s="72" t="s">
        <v>18</v>
      </c>
      <c r="C36" s="500" t="str">
        <f>INDEX(MasterOutcomes!$D$7:$D$150,MATCH('6 - Outcomes'!B36,MasterOutcomes!$C$7:$C$150,0))</f>
        <v>N/A</v>
      </c>
      <c r="D36" s="329"/>
      <c r="E36" s="329"/>
      <c r="F36" s="67"/>
      <c r="G36" s="68"/>
      <c r="H36" s="68"/>
      <c r="I36" s="68"/>
      <c r="J36" s="68"/>
      <c r="K36" s="203"/>
      <c r="L36" s="240"/>
      <c r="M36" s="240"/>
      <c r="N36" s="240"/>
      <c r="O36" s="335"/>
      <c r="P36" s="337"/>
      <c r="Q36"/>
    </row>
    <row r="37" spans="1:17" ht="30" customHeight="1" x14ac:dyDescent="0.35">
      <c r="A37" s="1"/>
      <c r="B37" s="72" t="s">
        <v>18</v>
      </c>
      <c r="C37" s="500" t="str">
        <f>INDEX(MasterOutcomes!$D$7:$D$150,MATCH('6 - Outcomes'!B37,MasterOutcomes!$C$7:$C$150,0))</f>
        <v>N/A</v>
      </c>
      <c r="D37" s="329"/>
      <c r="E37" s="329"/>
      <c r="F37" s="67"/>
      <c r="G37" s="68"/>
      <c r="H37" s="68"/>
      <c r="I37" s="68"/>
      <c r="J37" s="68"/>
      <c r="K37" s="204"/>
      <c r="L37" s="240"/>
      <c r="M37" s="240"/>
      <c r="N37" s="240"/>
      <c r="O37" s="335"/>
      <c r="P37" s="337"/>
      <c r="Q37"/>
    </row>
    <row r="38" spans="1:17" ht="30" customHeight="1" x14ac:dyDescent="0.35">
      <c r="A38" s="1"/>
      <c r="B38" s="72" t="s">
        <v>18</v>
      </c>
      <c r="C38" s="500" t="str">
        <f>INDEX(MasterOutcomes!$D$7:$D$150,MATCH('6 - Outcomes'!B38,MasterOutcomes!$C$7:$C$150,0))</f>
        <v>N/A</v>
      </c>
      <c r="D38" s="329"/>
      <c r="E38" s="329"/>
      <c r="F38" s="67"/>
      <c r="G38" s="68"/>
      <c r="H38" s="68"/>
      <c r="I38" s="68"/>
      <c r="J38" s="68"/>
      <c r="K38" s="204"/>
      <c r="L38" s="240"/>
      <c r="M38" s="240"/>
      <c r="N38" s="240"/>
      <c r="O38" s="335"/>
      <c r="P38" s="337"/>
      <c r="Q38"/>
    </row>
    <row r="39" spans="1:17" ht="30" customHeight="1" x14ac:dyDescent="0.35">
      <c r="A39" s="1"/>
      <c r="B39" s="72" t="s">
        <v>18</v>
      </c>
      <c r="C39" s="500" t="str">
        <f>INDEX(MasterOutcomes!$D$7:$D$150,MATCH('6 - Outcomes'!B39,MasterOutcomes!$C$7:$C$150,0))</f>
        <v>N/A</v>
      </c>
      <c r="D39" s="329"/>
      <c r="E39" s="329"/>
      <c r="F39" s="67"/>
      <c r="G39" s="68"/>
      <c r="H39" s="68"/>
      <c r="I39" s="68"/>
      <c r="J39" s="68"/>
      <c r="K39" s="205"/>
      <c r="L39" s="240"/>
      <c r="M39" s="240"/>
      <c r="N39" s="240"/>
      <c r="O39" s="335"/>
      <c r="P39" s="337"/>
      <c r="Q39"/>
    </row>
    <row r="40" spans="1:17" ht="30" customHeight="1" x14ac:dyDescent="0.35">
      <c r="A40" s="1"/>
      <c r="B40" s="72" t="s">
        <v>18</v>
      </c>
      <c r="C40" s="500" t="str">
        <f>INDEX(MasterOutcomes!$D$7:$D$150,MATCH('6 - Outcomes'!B40,MasterOutcomes!$C$7:$C$150,0))</f>
        <v>N/A</v>
      </c>
      <c r="D40" s="329"/>
      <c r="E40" s="330"/>
      <c r="F40" s="67"/>
      <c r="G40" s="68"/>
      <c r="H40" s="68"/>
      <c r="I40" s="68"/>
      <c r="J40" s="68"/>
      <c r="K40" s="204"/>
      <c r="L40" s="240"/>
      <c r="M40" s="240"/>
      <c r="N40" s="240"/>
      <c r="O40" s="335"/>
      <c r="P40" s="337"/>
      <c r="Q40"/>
    </row>
    <row r="41" spans="1:17" ht="30" customHeight="1" thickBot="1" x14ac:dyDescent="0.4">
      <c r="A41" s="1"/>
      <c r="B41" s="72" t="s">
        <v>18</v>
      </c>
      <c r="C41" s="500" t="str">
        <f>INDEX(MasterOutcomes!$D$7:$D$150,MATCH('6 - Outcomes'!B41,MasterOutcomes!$C$7:$C$150,0))</f>
        <v>N/A</v>
      </c>
      <c r="D41" s="330"/>
      <c r="E41" s="344"/>
      <c r="F41" s="274"/>
      <c r="G41" s="70"/>
      <c r="H41" s="70"/>
      <c r="I41" s="70"/>
      <c r="J41" s="70"/>
      <c r="K41" s="206"/>
      <c r="L41" s="241"/>
      <c r="M41" s="241"/>
      <c r="N41" s="241"/>
      <c r="O41" s="336"/>
      <c r="P41" s="338"/>
      <c r="Q41"/>
    </row>
    <row r="42" spans="1:17" ht="15.75" customHeight="1" thickBot="1" x14ac:dyDescent="0.4">
      <c r="A42" s="1"/>
      <c r="B42" s="113" t="s">
        <v>253</v>
      </c>
      <c r="C42" s="114"/>
      <c r="D42" s="115"/>
      <c r="E42" s="238"/>
      <c r="F42" s="238"/>
      <c r="G42" s="238"/>
      <c r="H42" s="238"/>
      <c r="I42" s="238"/>
      <c r="J42" s="238"/>
      <c r="K42" s="238"/>
      <c r="L42" s="238"/>
      <c r="M42" s="815"/>
      <c r="N42" s="815"/>
      <c r="O42" s="238"/>
      <c r="P42" s="343"/>
      <c r="Q42"/>
    </row>
    <row r="43" spans="1:17" ht="30" customHeight="1" x14ac:dyDescent="0.35">
      <c r="A43" s="1"/>
      <c r="B43" s="75"/>
      <c r="C43" s="271"/>
      <c r="D43" s="331"/>
      <c r="E43" s="345"/>
      <c r="F43" s="66"/>
      <c r="G43" s="66"/>
      <c r="H43" s="66"/>
      <c r="I43" s="66"/>
      <c r="J43" s="66"/>
      <c r="K43" s="66"/>
      <c r="L43" s="66"/>
      <c r="M43" s="66"/>
      <c r="N43" s="66"/>
      <c r="O43" s="334"/>
      <c r="P43" s="342"/>
      <c r="Q43"/>
    </row>
    <row r="44" spans="1:17" ht="30" customHeight="1" x14ac:dyDescent="0.35">
      <c r="A44" s="1"/>
      <c r="B44" s="76"/>
      <c r="C44" s="272"/>
      <c r="D44" s="332"/>
      <c r="E44" s="346"/>
      <c r="F44" s="68"/>
      <c r="G44" s="68"/>
      <c r="H44" s="68"/>
      <c r="I44" s="68"/>
      <c r="J44" s="68"/>
      <c r="K44" s="68"/>
      <c r="L44" s="68"/>
      <c r="M44" s="68"/>
      <c r="N44" s="68"/>
      <c r="O44" s="335"/>
      <c r="P44" s="337"/>
      <c r="Q44"/>
    </row>
    <row r="45" spans="1:17" ht="30" customHeight="1" x14ac:dyDescent="0.35">
      <c r="A45" s="1"/>
      <c r="B45" s="76"/>
      <c r="C45" s="272"/>
      <c r="D45" s="332"/>
      <c r="E45" s="346"/>
      <c r="F45" s="68"/>
      <c r="G45" s="68"/>
      <c r="H45" s="68"/>
      <c r="I45" s="68"/>
      <c r="J45" s="68"/>
      <c r="K45" s="68"/>
      <c r="L45" s="68"/>
      <c r="M45" s="68"/>
      <c r="N45" s="68"/>
      <c r="O45" s="335"/>
      <c r="P45" s="337"/>
      <c r="Q45"/>
    </row>
    <row r="46" spans="1:17" ht="30" customHeight="1" x14ac:dyDescent="0.35">
      <c r="A46" s="1"/>
      <c r="B46" s="76"/>
      <c r="C46" s="272"/>
      <c r="D46" s="332"/>
      <c r="E46" s="346"/>
      <c r="F46" s="68"/>
      <c r="G46" s="68"/>
      <c r="H46" s="68"/>
      <c r="I46" s="68"/>
      <c r="J46" s="68"/>
      <c r="K46" s="68"/>
      <c r="L46" s="68"/>
      <c r="M46" s="68"/>
      <c r="N46" s="68"/>
      <c r="O46" s="335"/>
      <c r="P46" s="337"/>
      <c r="Q46"/>
    </row>
    <row r="47" spans="1:17" ht="30" customHeight="1" x14ac:dyDescent="0.35">
      <c r="A47" s="1"/>
      <c r="B47" s="277"/>
      <c r="C47" s="272"/>
      <c r="D47" s="332"/>
      <c r="E47" s="346"/>
      <c r="F47" s="68"/>
      <c r="G47" s="68"/>
      <c r="H47" s="68"/>
      <c r="I47" s="68"/>
      <c r="J47" s="68"/>
      <c r="K47" s="68"/>
      <c r="L47" s="68"/>
      <c r="M47" s="68"/>
      <c r="N47" s="68"/>
      <c r="O47" s="335"/>
      <c r="P47" s="337"/>
      <c r="Q47"/>
    </row>
    <row r="48" spans="1:17" ht="30" customHeight="1" x14ac:dyDescent="0.35">
      <c r="A48" s="1"/>
      <c r="B48" s="325"/>
      <c r="C48" s="326"/>
      <c r="D48" s="332"/>
      <c r="E48" s="346"/>
      <c r="F48" s="68"/>
      <c r="G48" s="68"/>
      <c r="H48" s="68"/>
      <c r="I48" s="68"/>
      <c r="J48" s="68"/>
      <c r="K48" s="68"/>
      <c r="L48" s="68"/>
      <c r="M48" s="68"/>
      <c r="N48" s="68"/>
      <c r="O48" s="335"/>
      <c r="P48" s="337"/>
      <c r="Q48"/>
    </row>
    <row r="49" spans="1:17" ht="30" customHeight="1" x14ac:dyDescent="0.35">
      <c r="A49" s="1"/>
      <c r="B49" s="76"/>
      <c r="C49" s="272"/>
      <c r="D49" s="332"/>
      <c r="E49" s="346"/>
      <c r="F49" s="68"/>
      <c r="G49" s="68"/>
      <c r="H49" s="68"/>
      <c r="I49" s="68"/>
      <c r="J49" s="68"/>
      <c r="K49" s="68"/>
      <c r="L49" s="68"/>
      <c r="M49" s="68"/>
      <c r="N49" s="68"/>
      <c r="O49" s="335"/>
      <c r="P49" s="337"/>
      <c r="Q49"/>
    </row>
    <row r="50" spans="1:17" ht="30" customHeight="1" x14ac:dyDescent="0.35">
      <c r="A50" s="1"/>
      <c r="B50" s="76"/>
      <c r="C50" s="272"/>
      <c r="D50" s="332"/>
      <c r="E50" s="346"/>
      <c r="F50" s="68"/>
      <c r="G50" s="68"/>
      <c r="H50" s="68"/>
      <c r="I50" s="68"/>
      <c r="J50" s="68"/>
      <c r="K50" s="68"/>
      <c r="L50" s="68"/>
      <c r="M50" s="68"/>
      <c r="N50" s="68"/>
      <c r="O50" s="335"/>
      <c r="P50" s="337"/>
      <c r="Q50"/>
    </row>
    <row r="51" spans="1:17" ht="30" customHeight="1" x14ac:dyDescent="0.35">
      <c r="A51" s="1"/>
      <c r="B51" s="76"/>
      <c r="C51" s="272"/>
      <c r="D51" s="332"/>
      <c r="E51" s="346"/>
      <c r="F51" s="68"/>
      <c r="G51" s="68"/>
      <c r="H51" s="68"/>
      <c r="I51" s="68"/>
      <c r="J51" s="68"/>
      <c r="K51" s="68"/>
      <c r="L51" s="68"/>
      <c r="M51" s="68"/>
      <c r="N51" s="68"/>
      <c r="O51" s="335"/>
      <c r="P51" s="337"/>
      <c r="Q51"/>
    </row>
    <row r="52" spans="1:17" ht="30" customHeight="1" thickBot="1" x14ac:dyDescent="0.4">
      <c r="A52" s="1"/>
      <c r="B52" s="327"/>
      <c r="C52" s="328"/>
      <c r="D52" s="333"/>
      <c r="E52" s="347"/>
      <c r="F52" s="70"/>
      <c r="G52" s="70"/>
      <c r="H52" s="70"/>
      <c r="I52" s="70"/>
      <c r="J52" s="70"/>
      <c r="K52" s="70"/>
      <c r="L52" s="70"/>
      <c r="M52" s="70"/>
      <c r="N52" s="70"/>
      <c r="O52" s="336"/>
      <c r="P52" s="338"/>
      <c r="Q52"/>
    </row>
    <row r="54" spans="1:17" ht="18" x14ac:dyDescent="0.35">
      <c r="B54" s="598" t="s">
        <v>254</v>
      </c>
      <c r="C54" s="598"/>
      <c r="D54" s="598"/>
      <c r="E54" s="598"/>
      <c r="F54" s="598"/>
      <c r="G54" s="598"/>
      <c r="H54" s="598"/>
      <c r="I54" s="598"/>
      <c r="J54" s="598"/>
      <c r="K54" s="598"/>
      <c r="L54" s="598"/>
      <c r="M54" s="598"/>
      <c r="N54" s="598"/>
      <c r="O54" s="598"/>
    </row>
    <row r="55" spans="1:17" ht="15" thickBot="1" x14ac:dyDescent="0.4">
      <c r="A55" s="221"/>
      <c r="P55" s="1"/>
      <c r="Q55"/>
    </row>
    <row r="56" spans="1:17" ht="15" customHeight="1" x14ac:dyDescent="0.35">
      <c r="A56" s="221"/>
      <c r="B56" s="621" t="s">
        <v>215</v>
      </c>
      <c r="C56" s="621" t="s">
        <v>216</v>
      </c>
      <c r="D56" s="684" t="s">
        <v>217</v>
      </c>
      <c r="E56" s="801"/>
      <c r="F56" s="801"/>
      <c r="G56" s="801"/>
      <c r="H56" s="801"/>
      <c r="I56" s="801"/>
      <c r="J56" s="801"/>
      <c r="K56" s="801"/>
      <c r="L56" s="801"/>
      <c r="M56" s="801"/>
      <c r="N56" s="801"/>
      <c r="O56" s="801"/>
      <c r="P56" s="1"/>
      <c r="Q56"/>
    </row>
    <row r="57" spans="1:17" ht="15.75" customHeight="1" thickBot="1" x14ac:dyDescent="0.4">
      <c r="A57" s="221"/>
      <c r="B57" s="622"/>
      <c r="C57" s="622"/>
      <c r="D57" s="686"/>
      <c r="E57" s="800"/>
      <c r="F57" s="800"/>
      <c r="G57" s="800"/>
      <c r="H57" s="800"/>
      <c r="I57" s="800"/>
      <c r="J57" s="800"/>
      <c r="K57" s="800"/>
      <c r="L57" s="800"/>
      <c r="M57" s="800"/>
      <c r="N57" s="800"/>
      <c r="O57" s="800"/>
      <c r="P57" s="1"/>
      <c r="Q57"/>
    </row>
    <row r="58" spans="1:17" ht="15" thickBot="1" x14ac:dyDescent="0.4">
      <c r="A58" s="221"/>
      <c r="B58" s="622"/>
      <c r="C58" s="622"/>
      <c r="D58" s="265">
        <v>43922</v>
      </c>
      <c r="E58" s="265">
        <v>43952</v>
      </c>
      <c r="F58" s="265">
        <v>43983</v>
      </c>
      <c r="G58" s="265">
        <v>44013</v>
      </c>
      <c r="H58" s="265">
        <v>44044</v>
      </c>
      <c r="I58" s="265">
        <v>44075</v>
      </c>
      <c r="J58" s="265">
        <v>44105</v>
      </c>
      <c r="K58" s="265">
        <v>44136</v>
      </c>
      <c r="L58" s="265">
        <v>44166</v>
      </c>
      <c r="M58" s="265">
        <v>44197</v>
      </c>
      <c r="N58" s="265">
        <v>44228</v>
      </c>
      <c r="O58" s="265">
        <v>44256</v>
      </c>
      <c r="P58" s="1"/>
      <c r="Q58"/>
    </row>
    <row r="59" spans="1:17" ht="15.75" customHeight="1" thickBot="1" x14ac:dyDescent="0.4">
      <c r="A59" s="221"/>
      <c r="B59" s="622"/>
      <c r="C59" s="622"/>
      <c r="D59" s="27" t="s">
        <v>167</v>
      </c>
      <c r="E59" s="27" t="s">
        <v>167</v>
      </c>
      <c r="F59" s="27" t="s">
        <v>167</v>
      </c>
      <c r="G59" s="27" t="s">
        <v>167</v>
      </c>
      <c r="H59" s="27" t="s">
        <v>167</v>
      </c>
      <c r="I59" s="27" t="s">
        <v>167</v>
      </c>
      <c r="J59" s="27" t="s">
        <v>167</v>
      </c>
      <c r="K59" s="27" t="s">
        <v>167</v>
      </c>
      <c r="L59" s="27" t="s">
        <v>167</v>
      </c>
      <c r="M59" s="27" t="s">
        <v>167</v>
      </c>
      <c r="N59" s="27" t="s">
        <v>167</v>
      </c>
      <c r="O59" s="27" t="s">
        <v>167</v>
      </c>
      <c r="P59" s="1"/>
      <c r="Q59"/>
    </row>
    <row r="60" spans="1:17" ht="15" thickBot="1" x14ac:dyDescent="0.4">
      <c r="A60" s="1"/>
      <c r="B60" s="261" t="s">
        <v>255</v>
      </c>
      <c r="C60" s="262" t="s">
        <v>256</v>
      </c>
      <c r="D60" s="263">
        <v>1</v>
      </c>
      <c r="E60" s="264">
        <v>1</v>
      </c>
      <c r="F60" s="264">
        <v>1</v>
      </c>
      <c r="G60" s="264">
        <v>11</v>
      </c>
      <c r="H60" s="264">
        <v>1</v>
      </c>
      <c r="I60" s="264">
        <v>1</v>
      </c>
      <c r="J60" s="264">
        <v>1</v>
      </c>
      <c r="K60" s="264">
        <v>1</v>
      </c>
      <c r="L60" s="264">
        <v>1</v>
      </c>
      <c r="M60" s="264">
        <v>1</v>
      </c>
      <c r="N60" s="264">
        <v>11</v>
      </c>
      <c r="O60" s="264">
        <v>1</v>
      </c>
      <c r="P60" s="1"/>
      <c r="Q60"/>
    </row>
    <row r="61" spans="1:17" ht="15.75" customHeight="1" x14ac:dyDescent="0.35">
      <c r="A61" s="1"/>
      <c r="B61" s="621" t="s">
        <v>257</v>
      </c>
      <c r="C61" s="621" t="s">
        <v>258</v>
      </c>
      <c r="D61" s="685" t="s">
        <v>218</v>
      </c>
      <c r="E61" s="799"/>
      <c r="F61" s="799"/>
      <c r="G61" s="799"/>
      <c r="H61" s="799"/>
      <c r="I61" s="799"/>
      <c r="J61" s="799"/>
      <c r="K61" s="799"/>
      <c r="L61" s="799"/>
      <c r="M61" s="799"/>
      <c r="N61" s="799"/>
      <c r="O61" s="799"/>
      <c r="P61" s="1"/>
      <c r="Q61"/>
    </row>
    <row r="62" spans="1:17" ht="16.5" customHeight="1" thickBot="1" x14ac:dyDescent="0.4">
      <c r="A62" s="1"/>
      <c r="B62" s="622"/>
      <c r="C62" s="622"/>
      <c r="D62" s="686"/>
      <c r="E62" s="800"/>
      <c r="F62" s="800"/>
      <c r="G62" s="800"/>
      <c r="H62" s="800"/>
      <c r="I62" s="800"/>
      <c r="J62" s="800"/>
      <c r="K62" s="800"/>
      <c r="L62" s="800"/>
      <c r="M62" s="800"/>
      <c r="N62" s="800"/>
      <c r="O62" s="800"/>
      <c r="P62" s="1"/>
      <c r="Q62"/>
    </row>
    <row r="63" spans="1:17" ht="16.5" customHeight="1" thickBot="1" x14ac:dyDescent="0.4">
      <c r="A63" s="1"/>
      <c r="B63" s="622"/>
      <c r="C63" s="622"/>
      <c r="D63" s="265">
        <v>44287</v>
      </c>
      <c r="E63" s="265">
        <v>44317</v>
      </c>
      <c r="F63" s="265">
        <v>44348</v>
      </c>
      <c r="G63" s="265">
        <v>44378</v>
      </c>
      <c r="H63" s="265">
        <v>44409</v>
      </c>
      <c r="I63" s="265">
        <v>44440</v>
      </c>
      <c r="J63" s="265">
        <v>44470</v>
      </c>
      <c r="K63" s="265">
        <v>44501</v>
      </c>
      <c r="L63" s="265">
        <v>44531</v>
      </c>
      <c r="M63" s="265">
        <v>44562</v>
      </c>
      <c r="N63" s="265">
        <v>44593</v>
      </c>
      <c r="O63" s="265">
        <v>44621</v>
      </c>
      <c r="P63" s="1"/>
      <c r="Q63"/>
    </row>
    <row r="64" spans="1:17" ht="16.5" customHeight="1" thickBot="1" x14ac:dyDescent="0.4">
      <c r="A64" s="1"/>
      <c r="B64" s="622"/>
      <c r="C64" s="622"/>
      <c r="D64" s="27" t="s">
        <v>167</v>
      </c>
      <c r="E64" s="27" t="s">
        <v>167</v>
      </c>
      <c r="F64" s="27" t="s">
        <v>167</v>
      </c>
      <c r="G64" s="27" t="s">
        <v>167</v>
      </c>
      <c r="H64" s="27" t="s">
        <v>167</v>
      </c>
      <c r="I64" s="27" t="s">
        <v>167</v>
      </c>
      <c r="J64" s="27" t="s">
        <v>167</v>
      </c>
      <c r="K64" s="27" t="s">
        <v>167</v>
      </c>
      <c r="L64" s="27" t="s">
        <v>167</v>
      </c>
      <c r="M64" s="27" t="s">
        <v>167</v>
      </c>
      <c r="N64" s="27" t="s">
        <v>167</v>
      </c>
      <c r="O64" s="27" t="s">
        <v>167</v>
      </c>
      <c r="P64" s="1"/>
      <c r="Q64"/>
    </row>
    <row r="65" spans="1:17" ht="15" thickBot="1" x14ac:dyDescent="0.4">
      <c r="A65" s="1"/>
      <c r="B65" s="275" t="s">
        <v>252</v>
      </c>
      <c r="C65" s="278" t="s">
        <v>18</v>
      </c>
      <c r="D65" s="263">
        <v>1</v>
      </c>
      <c r="E65" s="264">
        <v>1</v>
      </c>
      <c r="F65" s="264">
        <v>1</v>
      </c>
      <c r="G65" s="264">
        <v>11</v>
      </c>
      <c r="H65" s="264">
        <v>1</v>
      </c>
      <c r="I65" s="264">
        <v>1</v>
      </c>
      <c r="J65" s="264">
        <v>1</v>
      </c>
      <c r="K65" s="264">
        <v>1</v>
      </c>
      <c r="L65" s="264">
        <v>1</v>
      </c>
      <c r="M65" s="264">
        <v>1</v>
      </c>
      <c r="N65" s="264">
        <v>11</v>
      </c>
      <c r="O65" s="264">
        <v>1</v>
      </c>
      <c r="P65" s="1"/>
      <c r="Q65"/>
    </row>
    <row r="66" spans="1:17" x14ac:dyDescent="0.35">
      <c r="D66" s="685" t="s">
        <v>219</v>
      </c>
      <c r="E66" s="799"/>
      <c r="F66" s="799"/>
      <c r="G66" s="799"/>
      <c r="H66" s="799"/>
      <c r="I66" s="799"/>
      <c r="J66" s="799"/>
      <c r="K66" s="799"/>
      <c r="L66" s="799"/>
      <c r="M66" s="799"/>
      <c r="N66" s="799"/>
      <c r="O66" s="799"/>
      <c r="P66" s="1"/>
      <c r="Q66"/>
    </row>
    <row r="67" spans="1:17" ht="15" thickBot="1" x14ac:dyDescent="0.4">
      <c r="D67" s="686"/>
      <c r="E67" s="800"/>
      <c r="F67" s="800"/>
      <c r="G67" s="800"/>
      <c r="H67" s="800"/>
      <c r="I67" s="800"/>
      <c r="J67" s="800"/>
      <c r="K67" s="800"/>
      <c r="L67" s="800"/>
      <c r="M67" s="800"/>
      <c r="N67" s="800"/>
      <c r="O67" s="800"/>
      <c r="P67" s="1"/>
      <c r="Q67"/>
    </row>
    <row r="68" spans="1:17" ht="15" thickBot="1" x14ac:dyDescent="0.4">
      <c r="D68" s="265">
        <v>44652</v>
      </c>
      <c r="E68" s="265">
        <v>44682</v>
      </c>
      <c r="F68" s="265">
        <v>44713</v>
      </c>
      <c r="G68" s="265">
        <v>44743</v>
      </c>
      <c r="H68" s="265">
        <v>44774</v>
      </c>
      <c r="I68" s="265">
        <v>44805</v>
      </c>
      <c r="J68" s="265">
        <v>44835</v>
      </c>
      <c r="K68" s="265">
        <v>44866</v>
      </c>
      <c r="L68" s="265">
        <v>44896</v>
      </c>
      <c r="M68" s="265">
        <v>44927</v>
      </c>
      <c r="N68" s="265">
        <v>44958</v>
      </c>
      <c r="O68" s="265">
        <v>44986</v>
      </c>
      <c r="P68" s="1"/>
      <c r="Q68"/>
    </row>
    <row r="69" spans="1:17" ht="15" thickBot="1" x14ac:dyDescent="0.4">
      <c r="D69" s="27" t="str">
        <f>IF(INDEX('Reference Data'!$G$5:$G$18,MATCH('Reference Data'!$C$4,'Reference Data'!$F$5:$F$21,0),1)&gt;D68,"Actual","Forecast")</f>
        <v>Actual</v>
      </c>
      <c r="E69" s="27" t="str">
        <f>IF(INDEX('Reference Data'!$G$5:$G$18,MATCH('Reference Data'!$C$4,'Reference Data'!$F$5:$F$21,0),1)&gt;E68,"Actual","Forecast")</f>
        <v>Actual</v>
      </c>
      <c r="F69" s="27" t="str">
        <f>IF(INDEX('Reference Data'!$G$5:$G$18,MATCH('Reference Data'!$C$4,'Reference Data'!$F$5:$F$21,0),1)&gt;F68,"Actual","Forecast")</f>
        <v>Actual</v>
      </c>
      <c r="G69" s="27" t="str">
        <f>IF(INDEX('Reference Data'!$G$5:$G$18,MATCH('Reference Data'!$C$4,'Reference Data'!$F$5:$F$21,0),1)&gt;G68,"Actual","Forecast")</f>
        <v>Actual</v>
      </c>
      <c r="H69" s="27" t="str">
        <f>IF(INDEX('Reference Data'!$G$5:$G$18,MATCH('Reference Data'!$C$4,'Reference Data'!$F$5:$F$21,0),1)&gt;H68,"Actual","Forecast")</f>
        <v>Actual</v>
      </c>
      <c r="I69" s="27" t="str">
        <f>IF(INDEX('Reference Data'!$G$5:$G$18,MATCH('Reference Data'!$C$4,'Reference Data'!$F$5:$F$21,0),1)&gt;I68,"Actual","Forecast")</f>
        <v>Actual</v>
      </c>
      <c r="J69" s="27" t="str">
        <f>IF(INDEX('Reference Data'!$G$5:$G$18,MATCH('Reference Data'!$C$4,'Reference Data'!$F$5:$F$21,0),1)&gt;J68,"Actual","Forecast")</f>
        <v>Actual</v>
      </c>
      <c r="K69" s="27" t="str">
        <f>IF(INDEX('Reference Data'!$G$5:$G$18,MATCH('Reference Data'!$C$4,'Reference Data'!$F$5:$F$21,0),1)&gt;K68,"Actual","Forecast")</f>
        <v>Actual</v>
      </c>
      <c r="L69" s="27" t="str">
        <f>IF(INDEX('Reference Data'!$G$5:$G$18,MATCH('Reference Data'!$C$4,'Reference Data'!$F$5:$F$21,0),1)&gt;L68,"Actual","Forecast")</f>
        <v>Actual</v>
      </c>
      <c r="M69" s="27" t="str">
        <f>IF(INDEX('Reference Data'!$G$5:$G$18,MATCH('Reference Data'!$C$4,'Reference Data'!$F$5:$F$21,0),1)&gt;M68,"Actual","Forecast")</f>
        <v>Actual</v>
      </c>
      <c r="N69" s="27" t="str">
        <f>IF(INDEX('Reference Data'!$G$5:$G$18,MATCH('Reference Data'!$C$4,'Reference Data'!$F$5:$F$21,0),1)&gt;N68,"Actual","Forecast")</f>
        <v>Actual</v>
      </c>
      <c r="O69" s="27" t="str">
        <f>IF(INDEX('Reference Data'!$G$5:$G$18,MATCH('Reference Data'!$C$4,'Reference Data'!$F$5:$F$21,0),1)&gt;O68,"Actual","Forecast")</f>
        <v>Actual</v>
      </c>
      <c r="P69" s="1"/>
      <c r="Q69"/>
    </row>
    <row r="70" spans="1:17" ht="15" thickBot="1" x14ac:dyDescent="0.4">
      <c r="D70" s="263">
        <v>1</v>
      </c>
      <c r="E70" s="264">
        <v>1</v>
      </c>
      <c r="F70" s="264">
        <v>1</v>
      </c>
      <c r="G70" s="264">
        <v>11</v>
      </c>
      <c r="H70" s="264">
        <v>1</v>
      </c>
      <c r="I70" s="264">
        <v>1</v>
      </c>
      <c r="J70" s="264">
        <v>1</v>
      </c>
      <c r="K70" s="264">
        <v>1</v>
      </c>
      <c r="L70" s="264">
        <v>1</v>
      </c>
      <c r="M70" s="264">
        <v>1</v>
      </c>
      <c r="N70" s="264">
        <v>11</v>
      </c>
      <c r="O70" s="264">
        <v>1</v>
      </c>
      <c r="P70" s="1"/>
      <c r="Q70"/>
    </row>
    <row r="71" spans="1:17" x14ac:dyDescent="0.35">
      <c r="D71" s="685" t="s">
        <v>220</v>
      </c>
      <c r="E71" s="799"/>
      <c r="F71" s="799"/>
      <c r="G71" s="799"/>
      <c r="H71" s="799"/>
      <c r="I71" s="799"/>
      <c r="J71" s="799"/>
      <c r="K71" s="799"/>
      <c r="L71" s="799"/>
      <c r="M71" s="799"/>
      <c r="N71" s="799"/>
      <c r="O71" s="799"/>
      <c r="P71" s="1"/>
      <c r="Q71"/>
    </row>
    <row r="72" spans="1:17" ht="15" thickBot="1" x14ac:dyDescent="0.4">
      <c r="D72" s="686"/>
      <c r="E72" s="800"/>
      <c r="F72" s="800"/>
      <c r="G72" s="800"/>
      <c r="H72" s="800"/>
      <c r="I72" s="800"/>
      <c r="J72" s="800"/>
      <c r="K72" s="800"/>
      <c r="L72" s="800"/>
      <c r="M72" s="800"/>
      <c r="N72" s="800"/>
      <c r="O72" s="800"/>
      <c r="P72" s="1"/>
      <c r="Q72"/>
    </row>
    <row r="73" spans="1:17" ht="15" thickBot="1" x14ac:dyDescent="0.4">
      <c r="D73" s="265">
        <v>45017</v>
      </c>
      <c r="E73" s="265">
        <v>45047</v>
      </c>
      <c r="F73" s="265">
        <v>45078</v>
      </c>
      <c r="G73" s="265">
        <v>45108</v>
      </c>
      <c r="H73" s="265">
        <v>45139</v>
      </c>
      <c r="I73" s="265">
        <v>45170</v>
      </c>
      <c r="J73" s="265">
        <v>45200</v>
      </c>
      <c r="K73" s="265">
        <v>45231</v>
      </c>
      <c r="L73" s="265">
        <v>45261</v>
      </c>
      <c r="M73" s="265">
        <v>45292</v>
      </c>
      <c r="N73" s="265">
        <v>45323</v>
      </c>
      <c r="O73" s="265">
        <v>45352</v>
      </c>
      <c r="P73" s="1"/>
      <c r="Q73"/>
    </row>
    <row r="74" spans="1:17" ht="15" thickBot="1" x14ac:dyDescent="0.4">
      <c r="D74" s="27" t="str">
        <f>IF(INDEX('Reference Data'!$G$5:$G$18,MATCH('Reference Data'!$C$4,'Reference Data'!$F$5:$F$21,0),1)&gt;D73,"Actual","Forecast")</f>
        <v>Actual</v>
      </c>
      <c r="E74" s="27" t="str">
        <f>IF(INDEX('Reference Data'!$G$5:$G$18,MATCH('Reference Data'!$C$4,'Reference Data'!$F$5:$F$21,0),1)&gt;E73,"Actual","Forecast")</f>
        <v>Actual</v>
      </c>
      <c r="F74" s="27" t="str">
        <f>IF(INDEX('Reference Data'!$G$5:$G$18,MATCH('Reference Data'!$C$4,'Reference Data'!$F$5:$F$21,0),1)&gt;F73,"Actual","Forecast")</f>
        <v>Actual</v>
      </c>
      <c r="G74" s="27" t="str">
        <f>IF(INDEX('Reference Data'!$G$5:$G$18,MATCH('Reference Data'!$C$4,'Reference Data'!$F$5:$F$21,0),1)&gt;G73,"Actual","Forecast")</f>
        <v>Actual</v>
      </c>
      <c r="H74" s="27" t="str">
        <f>IF(INDEX('Reference Data'!$G$5:$G$18,MATCH('Reference Data'!$C$4,'Reference Data'!$F$5:$F$21,0),1)&gt;H73,"Actual","Forecast")</f>
        <v>Actual</v>
      </c>
      <c r="I74" s="27" t="str">
        <f>IF(INDEX('Reference Data'!$G$5:$G$18,MATCH('Reference Data'!$C$4,'Reference Data'!$F$5:$F$21,0),1)&gt;I73,"Actual","Forecast")</f>
        <v>Actual</v>
      </c>
      <c r="J74" s="27" t="str">
        <f>IF(INDEX('Reference Data'!$G$5:$G$18,MATCH('Reference Data'!$C$4,'Reference Data'!$F$5:$F$21,0),1)&gt;J73,"Actual","Forecast")</f>
        <v>Forecast</v>
      </c>
      <c r="K74" s="27" t="str">
        <f>IF(INDEX('Reference Data'!$G$5:$G$18,MATCH('Reference Data'!$C$4,'Reference Data'!$F$5:$F$21,0),1)&gt;K73,"Actual","Forecast")</f>
        <v>Forecast</v>
      </c>
      <c r="L74" s="27" t="str">
        <f>IF(INDEX('Reference Data'!$G$5:$G$18,MATCH('Reference Data'!$C$4,'Reference Data'!$F$5:$F$21,0),1)&gt;L73,"Actual","Forecast")</f>
        <v>Forecast</v>
      </c>
      <c r="M74" s="27" t="str">
        <f>IF(INDEX('Reference Data'!$G$5:$G$18,MATCH('Reference Data'!$C$4,'Reference Data'!$F$5:$F$21,0),1)&gt;M73,"Actual","Forecast")</f>
        <v>Forecast</v>
      </c>
      <c r="N74" s="27" t="str">
        <f>IF(INDEX('Reference Data'!$G$5:$G$18,MATCH('Reference Data'!$C$4,'Reference Data'!$F$5:$F$21,0),1)&gt;N73,"Actual","Forecast")</f>
        <v>Forecast</v>
      </c>
      <c r="O74" s="27" t="str">
        <f>IF(INDEX('Reference Data'!$G$5:$G$18,MATCH('Reference Data'!$C$4,'Reference Data'!$F$5:$F$21,0),1)&gt;O73,"Actual","Forecast")</f>
        <v>Forecast</v>
      </c>
      <c r="P74" s="1"/>
      <c r="Q74"/>
    </row>
    <row r="75" spans="1:17" ht="15" thickBot="1" x14ac:dyDescent="0.4">
      <c r="D75" s="263">
        <v>1</v>
      </c>
      <c r="E75" s="264">
        <v>1</v>
      </c>
      <c r="F75" s="264">
        <v>1</v>
      </c>
      <c r="G75" s="264">
        <v>11</v>
      </c>
      <c r="H75" s="264">
        <v>1</v>
      </c>
      <c r="I75" s="264">
        <v>1</v>
      </c>
      <c r="J75" s="264">
        <v>1</v>
      </c>
      <c r="K75" s="264">
        <v>1</v>
      </c>
      <c r="L75" s="264">
        <v>1</v>
      </c>
      <c r="M75" s="264">
        <v>1</v>
      </c>
      <c r="N75" s="264">
        <v>11</v>
      </c>
      <c r="O75" s="264">
        <v>1</v>
      </c>
      <c r="P75" s="1"/>
      <c r="Q75"/>
    </row>
    <row r="76" spans="1:17" x14ac:dyDescent="0.35">
      <c r="D76" s="685" t="s">
        <v>221</v>
      </c>
      <c r="E76" s="799"/>
      <c r="F76" s="799"/>
      <c r="G76" s="799"/>
      <c r="H76" s="799"/>
      <c r="I76" s="799"/>
      <c r="J76" s="799"/>
      <c r="K76" s="799"/>
      <c r="L76" s="799"/>
      <c r="M76" s="799"/>
      <c r="N76" s="799"/>
      <c r="O76" s="799"/>
      <c r="P76" s="1"/>
      <c r="Q76"/>
    </row>
    <row r="77" spans="1:17" ht="15" thickBot="1" x14ac:dyDescent="0.4">
      <c r="D77" s="686"/>
      <c r="E77" s="800"/>
      <c r="F77" s="800"/>
      <c r="G77" s="800"/>
      <c r="H77" s="800"/>
      <c r="I77" s="800"/>
      <c r="J77" s="800"/>
      <c r="K77" s="800"/>
      <c r="L77" s="800"/>
      <c r="M77" s="800"/>
      <c r="N77" s="800"/>
      <c r="O77" s="800"/>
      <c r="P77" s="1"/>
      <c r="Q77"/>
    </row>
    <row r="78" spans="1:17" ht="15" thickBot="1" x14ac:dyDescent="0.4">
      <c r="D78" s="265">
        <v>45383</v>
      </c>
      <c r="E78" s="265">
        <v>45413</v>
      </c>
      <c r="F78" s="265">
        <v>45444</v>
      </c>
      <c r="G78" s="265">
        <v>45474</v>
      </c>
      <c r="H78" s="265">
        <v>45505</v>
      </c>
      <c r="I78" s="265">
        <v>45536</v>
      </c>
      <c r="J78" s="265">
        <v>45566</v>
      </c>
      <c r="K78" s="265">
        <v>45597</v>
      </c>
      <c r="L78" s="265">
        <v>45627</v>
      </c>
      <c r="M78" s="265">
        <v>45658</v>
      </c>
      <c r="N78" s="265">
        <v>45689</v>
      </c>
      <c r="O78" s="265">
        <v>45717</v>
      </c>
      <c r="P78" s="1"/>
      <c r="Q78"/>
    </row>
    <row r="79" spans="1:17" ht="15" thickBot="1" x14ac:dyDescent="0.4">
      <c r="D79" s="27" t="str">
        <f>IF(INDEX('Reference Data'!$G$5:$G$18,MATCH('Reference Data'!$C$4,'Reference Data'!$F$5:$F$21,0),1)&gt;D78,"Actual","Forecast")</f>
        <v>Forecast</v>
      </c>
      <c r="E79" s="27" t="str">
        <f>IF(INDEX('Reference Data'!$G$5:$G$18,MATCH('Reference Data'!$C$4,'Reference Data'!$F$5:$F$21,0),1)&gt;E78,"Actual","Forecast")</f>
        <v>Forecast</v>
      </c>
      <c r="F79" s="27" t="str">
        <f>IF(INDEX('Reference Data'!$G$5:$G$18,MATCH('Reference Data'!$C$4,'Reference Data'!$F$5:$F$21,0),1)&gt;F78,"Actual","Forecast")</f>
        <v>Forecast</v>
      </c>
      <c r="G79" s="27" t="str">
        <f>IF(INDEX('Reference Data'!$G$5:$G$18,MATCH('Reference Data'!$C$4,'Reference Data'!$F$5:$F$21,0),1)&gt;G78,"Actual","Forecast")</f>
        <v>Forecast</v>
      </c>
      <c r="H79" s="27" t="str">
        <f>IF(INDEX('Reference Data'!$G$5:$G$18,MATCH('Reference Data'!$C$4,'Reference Data'!$F$5:$F$21,0),1)&gt;H78,"Actual","Forecast")</f>
        <v>Forecast</v>
      </c>
      <c r="I79" s="27" t="str">
        <f>IF(INDEX('Reference Data'!$G$5:$G$18,MATCH('Reference Data'!$C$4,'Reference Data'!$F$5:$F$21,0),1)&gt;I78,"Actual","Forecast")</f>
        <v>Forecast</v>
      </c>
      <c r="J79" s="27" t="str">
        <f>IF(INDEX('Reference Data'!$G$5:$G$18,MATCH('Reference Data'!$C$4,'Reference Data'!$F$5:$F$21,0),1)&gt;J78,"Actual","Forecast")</f>
        <v>Forecast</v>
      </c>
      <c r="K79" s="27" t="str">
        <f>IF(INDEX('Reference Data'!$G$5:$G$18,MATCH('Reference Data'!$C$4,'Reference Data'!$F$5:$F$21,0),1)&gt;K78,"Actual","Forecast")</f>
        <v>Forecast</v>
      </c>
      <c r="L79" s="27" t="str">
        <f>IF(INDEX('Reference Data'!$G$5:$G$18,MATCH('Reference Data'!$C$4,'Reference Data'!$F$5:$F$21,0),1)&gt;L78,"Actual","Forecast")</f>
        <v>Forecast</v>
      </c>
      <c r="M79" s="27" t="str">
        <f>IF(INDEX('Reference Data'!$G$5:$G$18,MATCH('Reference Data'!$C$4,'Reference Data'!$F$5:$F$21,0),1)&gt;M78,"Actual","Forecast")</f>
        <v>Forecast</v>
      </c>
      <c r="N79" s="27" t="str">
        <f>IF(INDEX('Reference Data'!$G$5:$G$18,MATCH('Reference Data'!$C$4,'Reference Data'!$F$5:$F$21,0),1)&gt;N78,"Actual","Forecast")</f>
        <v>Forecast</v>
      </c>
      <c r="O79" s="27" t="str">
        <f>IF(INDEX('Reference Data'!$G$5:$G$18,MATCH('Reference Data'!$C$4,'Reference Data'!$F$5:$F$21,0),1)&gt;O78,"Actual","Forecast")</f>
        <v>Forecast</v>
      </c>
      <c r="P79" s="1"/>
      <c r="Q79"/>
    </row>
    <row r="80" spans="1:17" ht="15" thickBot="1" x14ac:dyDescent="0.4">
      <c r="D80" s="263">
        <v>1</v>
      </c>
      <c r="E80" s="264">
        <v>1</v>
      </c>
      <c r="F80" s="264">
        <v>1</v>
      </c>
      <c r="G80" s="264">
        <v>11</v>
      </c>
      <c r="H80" s="264">
        <v>1</v>
      </c>
      <c r="I80" s="264">
        <v>1</v>
      </c>
      <c r="J80" s="264">
        <v>1</v>
      </c>
      <c r="K80" s="264">
        <v>1</v>
      </c>
      <c r="L80" s="264">
        <v>1</v>
      </c>
      <c r="M80" s="264">
        <v>1</v>
      </c>
      <c r="N80" s="264">
        <v>11</v>
      </c>
      <c r="O80" s="264">
        <v>1</v>
      </c>
      <c r="P80" s="1"/>
      <c r="Q80"/>
    </row>
    <row r="81" spans="1:17" ht="15" customHeight="1" x14ac:dyDescent="0.35">
      <c r="B81" s="798" t="s">
        <v>259</v>
      </c>
      <c r="D81" s="685" t="s">
        <v>222</v>
      </c>
      <c r="E81" s="799"/>
      <c r="F81" s="799"/>
      <c r="G81" s="799"/>
      <c r="H81" s="799"/>
      <c r="I81" s="799"/>
      <c r="J81" s="799"/>
      <c r="K81" s="799"/>
      <c r="L81" s="799"/>
      <c r="M81" s="799"/>
      <c r="N81" s="799"/>
      <c r="O81" s="799"/>
      <c r="P81" s="1"/>
      <c r="Q81"/>
    </row>
    <row r="82" spans="1:17" ht="15.75" customHeight="1" thickBot="1" x14ac:dyDescent="0.4">
      <c r="B82" s="798"/>
      <c r="D82" s="686"/>
      <c r="E82" s="800"/>
      <c r="F82" s="800"/>
      <c r="G82" s="800"/>
      <c r="H82" s="800"/>
      <c r="I82" s="800"/>
      <c r="J82" s="800"/>
      <c r="K82" s="800"/>
      <c r="L82" s="800"/>
      <c r="M82" s="800"/>
      <c r="N82" s="800"/>
      <c r="O82" s="800"/>
      <c r="P82" s="1"/>
      <c r="Q82"/>
    </row>
    <row r="83" spans="1:17" ht="15" thickBot="1" x14ac:dyDescent="0.4">
      <c r="B83" s="798"/>
      <c r="D83" s="265">
        <v>45748</v>
      </c>
      <c r="E83" s="265">
        <v>45778</v>
      </c>
      <c r="F83" s="265">
        <v>45809</v>
      </c>
      <c r="G83" s="265">
        <v>45839</v>
      </c>
      <c r="H83" s="265">
        <v>45870</v>
      </c>
      <c r="I83" s="265">
        <v>45901</v>
      </c>
      <c r="J83" s="265">
        <v>45931</v>
      </c>
      <c r="K83" s="265">
        <v>45962</v>
      </c>
      <c r="L83" s="265">
        <v>45992</v>
      </c>
      <c r="M83" s="265">
        <v>46023</v>
      </c>
      <c r="N83" s="265">
        <v>46054</v>
      </c>
      <c r="O83" s="265">
        <v>46082</v>
      </c>
      <c r="P83" s="1"/>
      <c r="Q83"/>
    </row>
    <row r="84" spans="1:17" ht="15" thickBot="1" x14ac:dyDescent="0.4">
      <c r="B84" s="798"/>
      <c r="D84" s="27" t="str">
        <f>IF(INDEX('Reference Data'!$G$5:$G$18,MATCH('Reference Data'!$C$4,'Reference Data'!$F$5:$F$21,0),1)&gt;D83,"Actual","Forecast")</f>
        <v>Forecast</v>
      </c>
      <c r="E84" s="27" t="str">
        <f>IF(INDEX('Reference Data'!$G$5:$G$18,MATCH('Reference Data'!$C$4,'Reference Data'!$F$5:$F$21,0),1)&gt;E83,"Actual","Forecast")</f>
        <v>Forecast</v>
      </c>
      <c r="F84" s="27" t="str">
        <f>IF(INDEX('Reference Data'!$G$5:$G$18,MATCH('Reference Data'!$C$4,'Reference Data'!$F$5:$F$21,0),1)&gt;F83,"Actual","Forecast")</f>
        <v>Forecast</v>
      </c>
      <c r="G84" s="27" t="str">
        <f>IF(INDEX('Reference Data'!$G$5:$G$18,MATCH('Reference Data'!$C$4,'Reference Data'!$F$5:$F$21,0),1)&gt;G83,"Actual","Forecast")</f>
        <v>Forecast</v>
      </c>
      <c r="H84" s="27" t="str">
        <f>IF(INDEX('Reference Data'!$G$5:$G$18,MATCH('Reference Data'!$C$4,'Reference Data'!$F$5:$F$21,0),1)&gt;H83,"Actual","Forecast")</f>
        <v>Forecast</v>
      </c>
      <c r="I84" s="27" t="str">
        <f>IF(INDEX('Reference Data'!$G$5:$G$18,MATCH('Reference Data'!$C$4,'Reference Data'!$F$5:$F$21,0),1)&gt;I83,"Actual","Forecast")</f>
        <v>Forecast</v>
      </c>
      <c r="J84" s="27" t="str">
        <f>IF(INDEX('Reference Data'!$G$5:$G$18,MATCH('Reference Data'!$C$4,'Reference Data'!$F$5:$F$21,0),1)&gt;J83,"Actual","Forecast")</f>
        <v>Forecast</v>
      </c>
      <c r="K84" s="27" t="str">
        <f>IF(INDEX('Reference Data'!$G$5:$G$18,MATCH('Reference Data'!$C$4,'Reference Data'!$F$5:$F$21,0),1)&gt;K83,"Actual","Forecast")</f>
        <v>Forecast</v>
      </c>
      <c r="L84" s="27" t="str">
        <f>IF(INDEX('Reference Data'!$G$5:$G$18,MATCH('Reference Data'!$C$4,'Reference Data'!$F$5:$F$21,0),1)&gt;L83,"Actual","Forecast")</f>
        <v>Forecast</v>
      </c>
      <c r="M84" s="27" t="str">
        <f>IF(INDEX('Reference Data'!$G$5:$G$18,MATCH('Reference Data'!$C$4,'Reference Data'!$F$5:$F$21,0),1)&gt;M83,"Actual","Forecast")</f>
        <v>Forecast</v>
      </c>
      <c r="N84" s="27" t="str">
        <f>IF(INDEX('Reference Data'!$G$5:$G$18,MATCH('Reference Data'!$C$4,'Reference Data'!$F$5:$F$21,0),1)&gt;N83,"Actual","Forecast")</f>
        <v>Forecast</v>
      </c>
      <c r="O84" s="27" t="str">
        <f>IF(INDEX('Reference Data'!$G$5:$G$18,MATCH('Reference Data'!$C$4,'Reference Data'!$F$5:$F$21,0),1)&gt;O83,"Actual","Forecast")</f>
        <v>Forecast</v>
      </c>
      <c r="P84" s="1"/>
      <c r="Q84"/>
    </row>
    <row r="85" spans="1:17" ht="15" thickBot="1" x14ac:dyDescent="0.4">
      <c r="B85" s="798"/>
      <c r="D85" s="263">
        <v>1</v>
      </c>
      <c r="E85" s="264">
        <v>1</v>
      </c>
      <c r="F85" s="264">
        <v>1</v>
      </c>
      <c r="G85" s="264">
        <v>11</v>
      </c>
      <c r="H85" s="264">
        <v>1</v>
      </c>
      <c r="I85" s="264">
        <v>1</v>
      </c>
      <c r="J85" s="264">
        <v>1</v>
      </c>
      <c r="K85" s="264">
        <v>1</v>
      </c>
      <c r="L85" s="264">
        <v>1</v>
      </c>
      <c r="M85" s="264">
        <v>1</v>
      </c>
      <c r="N85" s="264">
        <v>11</v>
      </c>
      <c r="O85" s="264">
        <v>1</v>
      </c>
      <c r="P85" s="1"/>
      <c r="Q85"/>
    </row>
    <row r="86" spans="1:17" x14ac:dyDescent="0.35">
      <c r="D86" t="s">
        <v>260</v>
      </c>
      <c r="P86" s="1"/>
      <c r="Q86"/>
    </row>
    <row r="87" spans="1:17" ht="14.25" customHeight="1" thickBot="1" x14ac:dyDescent="0.4">
      <c r="B87" s="59"/>
      <c r="C87" s="59"/>
      <c r="D87" s="59"/>
      <c r="E87" s="59"/>
      <c r="F87" s="59"/>
      <c r="P87" s="1"/>
      <c r="Q87"/>
    </row>
    <row r="88" spans="1:17" ht="15" customHeight="1" outlineLevel="1" x14ac:dyDescent="0.35">
      <c r="A88" s="221"/>
      <c r="B88" s="621" t="s">
        <v>215</v>
      </c>
      <c r="C88" s="621" t="s">
        <v>216</v>
      </c>
      <c r="D88" s="684" t="s">
        <v>217</v>
      </c>
      <c r="E88" s="801"/>
      <c r="F88" s="801"/>
      <c r="G88" s="801"/>
      <c r="H88" s="801"/>
      <c r="I88" s="801"/>
      <c r="J88" s="801"/>
      <c r="K88" s="801"/>
      <c r="L88" s="801"/>
      <c r="M88" s="801"/>
      <c r="N88" s="801"/>
      <c r="O88" s="801"/>
      <c r="P88" s="1"/>
      <c r="Q88"/>
    </row>
    <row r="89" spans="1:17" ht="15.75" customHeight="1" outlineLevel="1" thickBot="1" x14ac:dyDescent="0.4">
      <c r="A89" s="221"/>
      <c r="B89" s="622"/>
      <c r="C89" s="622"/>
      <c r="D89" s="686"/>
      <c r="E89" s="800"/>
      <c r="F89" s="800"/>
      <c r="G89" s="800"/>
      <c r="H89" s="800"/>
      <c r="I89" s="800"/>
      <c r="J89" s="800"/>
      <c r="K89" s="800"/>
      <c r="L89" s="800"/>
      <c r="M89" s="800"/>
      <c r="N89" s="800"/>
      <c r="O89" s="800"/>
      <c r="P89" s="1"/>
      <c r="Q89"/>
    </row>
    <row r="90" spans="1:17" ht="15" outlineLevel="1" thickBot="1" x14ac:dyDescent="0.4">
      <c r="A90" s="221"/>
      <c r="B90" s="622"/>
      <c r="C90" s="622"/>
      <c r="D90" s="265">
        <v>43922</v>
      </c>
      <c r="E90" s="265">
        <v>43952</v>
      </c>
      <c r="F90" s="265">
        <v>43983</v>
      </c>
      <c r="G90" s="265">
        <v>44013</v>
      </c>
      <c r="H90" s="265">
        <v>44044</v>
      </c>
      <c r="I90" s="265">
        <v>44075</v>
      </c>
      <c r="J90" s="265">
        <v>44105</v>
      </c>
      <c r="K90" s="265">
        <v>44136</v>
      </c>
      <c r="L90" s="265">
        <v>44166</v>
      </c>
      <c r="M90" s="265">
        <v>44197</v>
      </c>
      <c r="N90" s="265">
        <v>44228</v>
      </c>
      <c r="O90" s="265">
        <v>44256</v>
      </c>
      <c r="P90" s="1"/>
      <c r="Q90"/>
    </row>
    <row r="91" spans="1:17" ht="15.75" customHeight="1" outlineLevel="1" thickBot="1" x14ac:dyDescent="0.4">
      <c r="A91" s="221"/>
      <c r="B91" s="622"/>
      <c r="C91" s="622"/>
      <c r="D91" s="27" t="s">
        <v>167</v>
      </c>
      <c r="E91" s="27" t="s">
        <v>167</v>
      </c>
      <c r="F91" s="27" t="s">
        <v>167</v>
      </c>
      <c r="G91" s="27" t="s">
        <v>167</v>
      </c>
      <c r="H91" s="27" t="s">
        <v>167</v>
      </c>
      <c r="I91" s="27" t="s">
        <v>167</v>
      </c>
      <c r="J91" s="27" t="s">
        <v>167</v>
      </c>
      <c r="K91" s="27" t="s">
        <v>167</v>
      </c>
      <c r="L91" s="27" t="s">
        <v>167</v>
      </c>
      <c r="M91" s="27" t="s">
        <v>167</v>
      </c>
      <c r="N91" s="27" t="s">
        <v>167</v>
      </c>
      <c r="O91" s="27" t="s">
        <v>167</v>
      </c>
      <c r="P91" s="1"/>
      <c r="Q91"/>
    </row>
    <row r="92" spans="1:17" ht="15" outlineLevel="1" thickBot="1" x14ac:dyDescent="0.4">
      <c r="A92" s="1"/>
      <c r="B92" s="261" t="s">
        <v>255</v>
      </c>
      <c r="C92" s="262" t="s">
        <v>256</v>
      </c>
      <c r="D92" s="263"/>
      <c r="E92" s="264"/>
      <c r="F92" s="264"/>
      <c r="G92" s="264"/>
      <c r="H92" s="264"/>
      <c r="I92" s="264"/>
      <c r="J92" s="264"/>
      <c r="K92" s="264"/>
      <c r="L92" s="264"/>
      <c r="M92" s="264"/>
      <c r="N92" s="264"/>
      <c r="O92" s="264"/>
      <c r="P92" s="1"/>
      <c r="Q92"/>
    </row>
    <row r="93" spans="1:17" ht="15.75" customHeight="1" outlineLevel="1" x14ac:dyDescent="0.35">
      <c r="A93" s="1"/>
      <c r="B93" s="621" t="s">
        <v>257</v>
      </c>
      <c r="C93" s="621" t="s">
        <v>261</v>
      </c>
      <c r="D93" s="685" t="s">
        <v>218</v>
      </c>
      <c r="E93" s="799"/>
      <c r="F93" s="799"/>
      <c r="G93" s="799"/>
      <c r="H93" s="799"/>
      <c r="I93" s="799"/>
      <c r="J93" s="799"/>
      <c r="K93" s="799"/>
      <c r="L93" s="799"/>
      <c r="M93" s="799"/>
      <c r="N93" s="799"/>
      <c r="O93" s="799"/>
      <c r="P93" s="1"/>
      <c r="Q93"/>
    </row>
    <row r="94" spans="1:17" ht="16.5" customHeight="1" outlineLevel="1" thickBot="1" x14ac:dyDescent="0.4">
      <c r="A94" s="1"/>
      <c r="B94" s="622"/>
      <c r="C94" s="622"/>
      <c r="D94" s="686"/>
      <c r="E94" s="800"/>
      <c r="F94" s="800"/>
      <c r="G94" s="800"/>
      <c r="H94" s="800"/>
      <c r="I94" s="800"/>
      <c r="J94" s="800"/>
      <c r="K94" s="800"/>
      <c r="L94" s="800"/>
      <c r="M94" s="800"/>
      <c r="N94" s="800"/>
      <c r="O94" s="800"/>
      <c r="P94" s="1"/>
      <c r="Q94"/>
    </row>
    <row r="95" spans="1:17" ht="16.5" customHeight="1" outlineLevel="1" thickBot="1" x14ac:dyDescent="0.4">
      <c r="A95" s="1"/>
      <c r="B95" s="622"/>
      <c r="C95" s="622"/>
      <c r="D95" s="265">
        <v>44287</v>
      </c>
      <c r="E95" s="265">
        <v>44317</v>
      </c>
      <c r="F95" s="265">
        <v>44348</v>
      </c>
      <c r="G95" s="265">
        <v>44378</v>
      </c>
      <c r="H95" s="265">
        <v>44409</v>
      </c>
      <c r="I95" s="265">
        <v>44440</v>
      </c>
      <c r="J95" s="265">
        <v>44470</v>
      </c>
      <c r="K95" s="265">
        <v>44501</v>
      </c>
      <c r="L95" s="265">
        <v>44531</v>
      </c>
      <c r="M95" s="265">
        <v>44562</v>
      </c>
      <c r="N95" s="265">
        <v>44593</v>
      </c>
      <c r="O95" s="265">
        <v>44621</v>
      </c>
      <c r="P95" s="1"/>
      <c r="Q95"/>
    </row>
    <row r="96" spans="1:17" ht="16.5" customHeight="1" outlineLevel="1" thickBot="1" x14ac:dyDescent="0.4">
      <c r="A96" s="1"/>
      <c r="B96" s="622"/>
      <c r="C96" s="622"/>
      <c r="D96" s="27" t="s">
        <v>167</v>
      </c>
      <c r="E96" s="27" t="s">
        <v>167</v>
      </c>
      <c r="F96" s="27" t="s">
        <v>167</v>
      </c>
      <c r="G96" s="27" t="s">
        <v>167</v>
      </c>
      <c r="H96" s="27" t="s">
        <v>167</v>
      </c>
      <c r="I96" s="27" t="s">
        <v>167</v>
      </c>
      <c r="J96" s="27" t="s">
        <v>167</v>
      </c>
      <c r="K96" s="27" t="s">
        <v>167</v>
      </c>
      <c r="L96" s="27" t="s">
        <v>167</v>
      </c>
      <c r="M96" s="27" t="s">
        <v>167</v>
      </c>
      <c r="N96" s="27" t="s">
        <v>167</v>
      </c>
      <c r="O96" s="27" t="s">
        <v>167</v>
      </c>
      <c r="P96" s="1"/>
      <c r="Q96"/>
    </row>
    <row r="97" spans="1:17" ht="15" outlineLevel="1" thickBot="1" x14ac:dyDescent="0.4">
      <c r="A97" s="1"/>
      <c r="B97" s="275"/>
      <c r="C97" s="278"/>
      <c r="D97" s="263"/>
      <c r="E97" s="264"/>
      <c r="F97" s="263"/>
      <c r="G97" s="264"/>
      <c r="H97" s="263"/>
      <c r="I97" s="264"/>
      <c r="J97" s="263"/>
      <c r="K97" s="264"/>
      <c r="L97" s="263"/>
      <c r="M97" s="264"/>
      <c r="N97" s="263"/>
      <c r="O97" s="264"/>
      <c r="P97" s="1"/>
      <c r="Q97"/>
    </row>
    <row r="98" spans="1:17" outlineLevel="1" x14ac:dyDescent="0.35">
      <c r="D98" s="685" t="s">
        <v>219</v>
      </c>
      <c r="E98" s="799"/>
      <c r="F98" s="799"/>
      <c r="G98" s="799"/>
      <c r="H98" s="799"/>
      <c r="I98" s="799"/>
      <c r="J98" s="799"/>
      <c r="K98" s="799"/>
      <c r="L98" s="799"/>
      <c r="M98" s="799"/>
      <c r="N98" s="799"/>
      <c r="O98" s="799"/>
      <c r="P98" s="1"/>
      <c r="Q98"/>
    </row>
    <row r="99" spans="1:17" ht="15" outlineLevel="1" thickBot="1" x14ac:dyDescent="0.4">
      <c r="D99" s="686"/>
      <c r="E99" s="800"/>
      <c r="F99" s="800"/>
      <c r="G99" s="800"/>
      <c r="H99" s="800"/>
      <c r="I99" s="800"/>
      <c r="J99" s="800"/>
      <c r="K99" s="800"/>
      <c r="L99" s="800"/>
      <c r="M99" s="800"/>
      <c r="N99" s="800"/>
      <c r="O99" s="800"/>
      <c r="P99" s="1"/>
      <c r="Q99"/>
    </row>
    <row r="100" spans="1:17" ht="15" outlineLevel="1" thickBot="1" x14ac:dyDescent="0.4">
      <c r="D100" s="265">
        <v>44652</v>
      </c>
      <c r="E100" s="265">
        <v>44682</v>
      </c>
      <c r="F100" s="265">
        <v>44713</v>
      </c>
      <c r="G100" s="265">
        <v>44743</v>
      </c>
      <c r="H100" s="265">
        <v>44774</v>
      </c>
      <c r="I100" s="265">
        <v>44805</v>
      </c>
      <c r="J100" s="265">
        <v>44835</v>
      </c>
      <c r="K100" s="265">
        <v>44866</v>
      </c>
      <c r="L100" s="265">
        <v>44896</v>
      </c>
      <c r="M100" s="265">
        <v>44927</v>
      </c>
      <c r="N100" s="265">
        <v>44958</v>
      </c>
      <c r="O100" s="265">
        <v>44986</v>
      </c>
      <c r="P100" s="1"/>
      <c r="Q100"/>
    </row>
    <row r="101" spans="1:17" ht="15" outlineLevel="1" thickBot="1" x14ac:dyDescent="0.4">
      <c r="D101" s="27" t="str">
        <f>IF(INDEX('Reference Data'!$G$5:$G$18,MATCH('Reference Data'!$C$4,'Reference Data'!$F$5:$F$21,0),1)&gt;D100,"Actual","Forecast")</f>
        <v>Actual</v>
      </c>
      <c r="E101" s="27" t="str">
        <f>IF(INDEX('Reference Data'!$G$5:$G$18,MATCH('Reference Data'!$C$4,'Reference Data'!$F$5:$F$21,0),1)&gt;E100,"Actual","Forecast")</f>
        <v>Actual</v>
      </c>
      <c r="F101" s="27" t="str">
        <f>IF(INDEX('Reference Data'!$G$5:$G$18,MATCH('Reference Data'!$C$4,'Reference Data'!$F$5:$F$21,0),1)&gt;F100,"Actual","Forecast")</f>
        <v>Actual</v>
      </c>
      <c r="G101" s="27" t="str">
        <f>IF(INDEX('Reference Data'!$G$5:$G$18,MATCH('Reference Data'!$C$4,'Reference Data'!$F$5:$F$21,0),1)&gt;G100,"Actual","Forecast")</f>
        <v>Actual</v>
      </c>
      <c r="H101" s="27" t="str">
        <f>IF(INDEX('Reference Data'!$G$5:$G$18,MATCH('Reference Data'!$C$4,'Reference Data'!$F$5:$F$21,0),1)&gt;H100,"Actual","Forecast")</f>
        <v>Actual</v>
      </c>
      <c r="I101" s="27" t="str">
        <f>IF(INDEX('Reference Data'!$G$5:$G$18,MATCH('Reference Data'!$C$4,'Reference Data'!$F$5:$F$21,0),1)&gt;I100,"Actual","Forecast")</f>
        <v>Actual</v>
      </c>
      <c r="J101" s="27" t="str">
        <f>IF(INDEX('Reference Data'!$G$5:$G$18,MATCH('Reference Data'!$C$4,'Reference Data'!$F$5:$F$21,0),1)&gt;J100,"Actual","Forecast")</f>
        <v>Actual</v>
      </c>
      <c r="K101" s="27" t="str">
        <f>IF(INDEX('Reference Data'!$G$5:$G$18,MATCH('Reference Data'!$C$4,'Reference Data'!$F$5:$F$21,0),1)&gt;K100,"Actual","Forecast")</f>
        <v>Actual</v>
      </c>
      <c r="L101" s="27" t="str">
        <f>IF(INDEX('Reference Data'!$G$5:$G$18,MATCH('Reference Data'!$C$4,'Reference Data'!$F$5:$F$21,0),1)&gt;L100,"Actual","Forecast")</f>
        <v>Actual</v>
      </c>
      <c r="M101" s="27" t="str">
        <f>IF(INDEX('Reference Data'!$G$5:$G$18,MATCH('Reference Data'!$C$4,'Reference Data'!$F$5:$F$21,0),1)&gt;M100,"Actual","Forecast")</f>
        <v>Actual</v>
      </c>
      <c r="N101" s="27" t="str">
        <f>IF(INDEX('Reference Data'!$G$5:$G$18,MATCH('Reference Data'!$C$4,'Reference Data'!$F$5:$F$21,0),1)&gt;N100,"Actual","Forecast")</f>
        <v>Actual</v>
      </c>
      <c r="O101" s="27" t="str">
        <f>IF(INDEX('Reference Data'!$G$5:$G$18,MATCH('Reference Data'!$C$4,'Reference Data'!$F$5:$F$21,0),1)&gt;O100,"Actual","Forecast")</f>
        <v>Actual</v>
      </c>
      <c r="P101" s="1"/>
      <c r="Q101"/>
    </row>
    <row r="102" spans="1:17" ht="15" outlineLevel="1" thickBot="1" x14ac:dyDescent="0.4">
      <c r="D102" s="263"/>
      <c r="E102" s="264"/>
      <c r="F102" s="263"/>
      <c r="G102" s="264"/>
      <c r="H102" s="263"/>
      <c r="I102" s="264"/>
      <c r="J102" s="263"/>
      <c r="K102" s="264"/>
      <c r="L102" s="263"/>
      <c r="M102" s="264"/>
      <c r="N102" s="263"/>
      <c r="O102" s="264"/>
      <c r="P102" s="1"/>
      <c r="Q102"/>
    </row>
    <row r="103" spans="1:17" outlineLevel="1" x14ac:dyDescent="0.35">
      <c r="D103" s="685" t="s">
        <v>220</v>
      </c>
      <c r="E103" s="799"/>
      <c r="F103" s="799"/>
      <c r="G103" s="799"/>
      <c r="H103" s="799"/>
      <c r="I103" s="799"/>
      <c r="J103" s="799"/>
      <c r="K103" s="799"/>
      <c r="L103" s="799"/>
      <c r="M103" s="799"/>
      <c r="N103" s="799"/>
      <c r="O103" s="799"/>
      <c r="P103" s="1"/>
      <c r="Q103"/>
    </row>
    <row r="104" spans="1:17" ht="15" outlineLevel="1" thickBot="1" x14ac:dyDescent="0.4">
      <c r="D104" s="686"/>
      <c r="E104" s="800"/>
      <c r="F104" s="800"/>
      <c r="G104" s="800"/>
      <c r="H104" s="800"/>
      <c r="I104" s="800"/>
      <c r="J104" s="800"/>
      <c r="K104" s="800"/>
      <c r="L104" s="800"/>
      <c r="M104" s="800"/>
      <c r="N104" s="800"/>
      <c r="O104" s="800"/>
      <c r="P104" s="1"/>
      <c r="Q104"/>
    </row>
    <row r="105" spans="1:17" ht="15" outlineLevel="1" thickBot="1" x14ac:dyDescent="0.4">
      <c r="D105" s="265">
        <v>45017</v>
      </c>
      <c r="E105" s="265">
        <v>45047</v>
      </c>
      <c r="F105" s="265">
        <v>45078</v>
      </c>
      <c r="G105" s="265">
        <v>45108</v>
      </c>
      <c r="H105" s="265">
        <v>45139</v>
      </c>
      <c r="I105" s="265">
        <v>45170</v>
      </c>
      <c r="J105" s="265">
        <v>45200</v>
      </c>
      <c r="K105" s="265">
        <v>45231</v>
      </c>
      <c r="L105" s="265">
        <v>45261</v>
      </c>
      <c r="M105" s="265">
        <v>45292</v>
      </c>
      <c r="N105" s="265">
        <v>45323</v>
      </c>
      <c r="O105" s="265">
        <v>45352</v>
      </c>
      <c r="P105" s="1"/>
      <c r="Q105"/>
    </row>
    <row r="106" spans="1:17" ht="15" outlineLevel="1" thickBot="1" x14ac:dyDescent="0.4">
      <c r="D106" s="27" t="str">
        <f>IF(INDEX('Reference Data'!$G$5:$G$18,MATCH('Reference Data'!$C$4,'Reference Data'!$F$5:$F$21,0),1)&gt;D105,"Actual","Forecast")</f>
        <v>Actual</v>
      </c>
      <c r="E106" s="27" t="str">
        <f>IF(INDEX('Reference Data'!$G$5:$G$18,MATCH('Reference Data'!$C$4,'Reference Data'!$F$5:$F$21,0),1)&gt;E105,"Actual","Forecast")</f>
        <v>Actual</v>
      </c>
      <c r="F106" s="27" t="str">
        <f>IF(INDEX('Reference Data'!$G$5:$G$18,MATCH('Reference Data'!$C$4,'Reference Data'!$F$5:$F$21,0),1)&gt;F105,"Actual","Forecast")</f>
        <v>Actual</v>
      </c>
      <c r="G106" s="27" t="str">
        <f>IF(INDEX('Reference Data'!$G$5:$G$18,MATCH('Reference Data'!$C$4,'Reference Data'!$F$5:$F$21,0),1)&gt;G105,"Actual","Forecast")</f>
        <v>Actual</v>
      </c>
      <c r="H106" s="27" t="str">
        <f>IF(INDEX('Reference Data'!$G$5:$G$18,MATCH('Reference Data'!$C$4,'Reference Data'!$F$5:$F$21,0),1)&gt;H105,"Actual","Forecast")</f>
        <v>Actual</v>
      </c>
      <c r="I106" s="27" t="str">
        <f>IF(INDEX('Reference Data'!$G$5:$G$18,MATCH('Reference Data'!$C$4,'Reference Data'!$F$5:$F$21,0),1)&gt;I105,"Actual","Forecast")</f>
        <v>Actual</v>
      </c>
      <c r="J106" s="27" t="str">
        <f>IF(INDEX('Reference Data'!$G$5:$G$18,MATCH('Reference Data'!$C$4,'Reference Data'!$F$5:$F$21,0),1)&gt;J105,"Actual","Forecast")</f>
        <v>Forecast</v>
      </c>
      <c r="K106" s="27" t="str">
        <f>IF(INDEX('Reference Data'!$G$5:$G$18,MATCH('Reference Data'!$C$4,'Reference Data'!$F$5:$F$21,0),1)&gt;K105,"Actual","Forecast")</f>
        <v>Forecast</v>
      </c>
      <c r="L106" s="27" t="str">
        <f>IF(INDEX('Reference Data'!$G$5:$G$18,MATCH('Reference Data'!$C$4,'Reference Data'!$F$5:$F$21,0),1)&gt;L105,"Actual","Forecast")</f>
        <v>Forecast</v>
      </c>
      <c r="M106" s="27" t="str">
        <f>IF(INDEX('Reference Data'!$G$5:$G$18,MATCH('Reference Data'!$C$4,'Reference Data'!$F$5:$F$21,0),1)&gt;M105,"Actual","Forecast")</f>
        <v>Forecast</v>
      </c>
      <c r="N106" s="27" t="str">
        <f>IF(INDEX('Reference Data'!$G$5:$G$18,MATCH('Reference Data'!$C$4,'Reference Data'!$F$5:$F$21,0),1)&gt;N105,"Actual","Forecast")</f>
        <v>Forecast</v>
      </c>
      <c r="O106" s="27" t="str">
        <f>IF(INDEX('Reference Data'!$G$5:$G$18,MATCH('Reference Data'!$C$4,'Reference Data'!$F$5:$F$21,0),1)&gt;O105,"Actual","Forecast")</f>
        <v>Forecast</v>
      </c>
      <c r="P106" s="1"/>
      <c r="Q106"/>
    </row>
    <row r="107" spans="1:17" ht="15" outlineLevel="1" thickBot="1" x14ac:dyDescent="0.4">
      <c r="D107" s="263"/>
      <c r="E107" s="264"/>
      <c r="F107" s="263"/>
      <c r="G107" s="264"/>
      <c r="H107" s="263"/>
      <c r="I107" s="264"/>
      <c r="J107" s="263"/>
      <c r="K107" s="264"/>
      <c r="L107" s="263"/>
      <c r="M107" s="264"/>
      <c r="N107" s="263"/>
      <c r="O107" s="264"/>
      <c r="P107" s="1"/>
      <c r="Q107"/>
    </row>
    <row r="108" spans="1:17" outlineLevel="1" x14ac:dyDescent="0.35">
      <c r="D108" s="685" t="s">
        <v>221</v>
      </c>
      <c r="E108" s="799"/>
      <c r="F108" s="799"/>
      <c r="G108" s="799"/>
      <c r="H108" s="799"/>
      <c r="I108" s="799"/>
      <c r="J108" s="799"/>
      <c r="K108" s="799"/>
      <c r="L108" s="799"/>
      <c r="M108" s="799"/>
      <c r="N108" s="799"/>
      <c r="O108" s="799"/>
      <c r="P108" s="1"/>
      <c r="Q108"/>
    </row>
    <row r="109" spans="1:17" ht="15" outlineLevel="1" thickBot="1" x14ac:dyDescent="0.4">
      <c r="D109" s="686"/>
      <c r="E109" s="800"/>
      <c r="F109" s="800"/>
      <c r="G109" s="800"/>
      <c r="H109" s="800"/>
      <c r="I109" s="800"/>
      <c r="J109" s="800"/>
      <c r="K109" s="800"/>
      <c r="L109" s="800"/>
      <c r="M109" s="800"/>
      <c r="N109" s="800"/>
      <c r="O109" s="800"/>
      <c r="P109" s="1"/>
      <c r="Q109"/>
    </row>
    <row r="110" spans="1:17" ht="15" outlineLevel="1" thickBot="1" x14ac:dyDescent="0.4">
      <c r="D110" s="265">
        <v>45383</v>
      </c>
      <c r="E110" s="265">
        <v>45413</v>
      </c>
      <c r="F110" s="265">
        <v>45444</v>
      </c>
      <c r="G110" s="265">
        <v>45474</v>
      </c>
      <c r="H110" s="265">
        <v>45505</v>
      </c>
      <c r="I110" s="265">
        <v>45536</v>
      </c>
      <c r="J110" s="265">
        <v>45566</v>
      </c>
      <c r="K110" s="265">
        <v>45597</v>
      </c>
      <c r="L110" s="265">
        <v>45627</v>
      </c>
      <c r="M110" s="265">
        <v>45658</v>
      </c>
      <c r="N110" s="265">
        <v>45689</v>
      </c>
      <c r="O110" s="265">
        <v>45717</v>
      </c>
      <c r="P110" s="1"/>
      <c r="Q110"/>
    </row>
    <row r="111" spans="1:17" ht="15" outlineLevel="1" thickBot="1" x14ac:dyDescent="0.4">
      <c r="D111" s="27" t="str">
        <f>IF(INDEX('Reference Data'!$G$5:$G$18,MATCH('Reference Data'!$C$4,'Reference Data'!$F$5:$F$21,0),1)&gt;D110,"Actual","Forecast")</f>
        <v>Forecast</v>
      </c>
      <c r="E111" s="27" t="str">
        <f>IF(INDEX('Reference Data'!$G$5:$G$18,MATCH('Reference Data'!$C$4,'Reference Data'!$F$5:$F$21,0),1)&gt;E110,"Actual","Forecast")</f>
        <v>Forecast</v>
      </c>
      <c r="F111" s="27" t="str">
        <f>IF(INDEX('Reference Data'!$G$5:$G$18,MATCH('Reference Data'!$C$4,'Reference Data'!$F$5:$F$21,0),1)&gt;F110,"Actual","Forecast")</f>
        <v>Forecast</v>
      </c>
      <c r="G111" s="27" t="str">
        <f>IF(INDEX('Reference Data'!$G$5:$G$18,MATCH('Reference Data'!$C$4,'Reference Data'!$F$5:$F$21,0),1)&gt;G110,"Actual","Forecast")</f>
        <v>Forecast</v>
      </c>
      <c r="H111" s="27" t="str">
        <f>IF(INDEX('Reference Data'!$G$5:$G$18,MATCH('Reference Data'!$C$4,'Reference Data'!$F$5:$F$21,0),1)&gt;H110,"Actual","Forecast")</f>
        <v>Forecast</v>
      </c>
      <c r="I111" s="27" t="str">
        <f>IF(INDEX('Reference Data'!$G$5:$G$18,MATCH('Reference Data'!$C$4,'Reference Data'!$F$5:$F$21,0),1)&gt;I110,"Actual","Forecast")</f>
        <v>Forecast</v>
      </c>
      <c r="J111" s="27" t="str">
        <f>IF(INDEX('Reference Data'!$G$5:$G$18,MATCH('Reference Data'!$C$4,'Reference Data'!$F$5:$F$21,0),1)&gt;J110,"Actual","Forecast")</f>
        <v>Forecast</v>
      </c>
      <c r="K111" s="27" t="str">
        <f>IF(INDEX('Reference Data'!$G$5:$G$18,MATCH('Reference Data'!$C$4,'Reference Data'!$F$5:$F$21,0),1)&gt;K110,"Actual","Forecast")</f>
        <v>Forecast</v>
      </c>
      <c r="L111" s="27" t="str">
        <f>IF(INDEX('Reference Data'!$G$5:$G$18,MATCH('Reference Data'!$C$4,'Reference Data'!$F$5:$F$21,0),1)&gt;L110,"Actual","Forecast")</f>
        <v>Forecast</v>
      </c>
      <c r="M111" s="27" t="str">
        <f>IF(INDEX('Reference Data'!$G$5:$G$18,MATCH('Reference Data'!$C$4,'Reference Data'!$F$5:$F$21,0),1)&gt;M110,"Actual","Forecast")</f>
        <v>Forecast</v>
      </c>
      <c r="N111" s="27" t="str">
        <f>IF(INDEX('Reference Data'!$G$5:$G$18,MATCH('Reference Data'!$C$4,'Reference Data'!$F$5:$F$21,0),1)&gt;N110,"Actual","Forecast")</f>
        <v>Forecast</v>
      </c>
      <c r="O111" s="27" t="str">
        <f>IF(INDEX('Reference Data'!$G$5:$G$18,MATCH('Reference Data'!$C$4,'Reference Data'!$F$5:$F$21,0),1)&gt;O110,"Actual","Forecast")</f>
        <v>Forecast</v>
      </c>
      <c r="P111" s="1"/>
      <c r="Q111"/>
    </row>
    <row r="112" spans="1:17" ht="15" outlineLevel="1" thickBot="1" x14ac:dyDescent="0.4">
      <c r="D112" s="263"/>
      <c r="E112" s="264"/>
      <c r="F112" s="263"/>
      <c r="G112" s="264"/>
      <c r="H112" s="263"/>
      <c r="I112" s="264"/>
      <c r="J112" s="263"/>
      <c r="K112" s="264"/>
      <c r="L112" s="263"/>
      <c r="M112" s="264"/>
      <c r="N112" s="263"/>
      <c r="O112" s="264"/>
      <c r="P112" s="1"/>
      <c r="Q112"/>
    </row>
    <row r="113" spans="1:17" ht="15" customHeight="1" outlineLevel="1" x14ac:dyDescent="0.35">
      <c r="B113" s="798" t="s">
        <v>259</v>
      </c>
      <c r="D113" s="685" t="s">
        <v>222</v>
      </c>
      <c r="E113" s="799"/>
      <c r="F113" s="799"/>
      <c r="G113" s="799"/>
      <c r="H113" s="799"/>
      <c r="I113" s="799"/>
      <c r="J113" s="799"/>
      <c r="K113" s="799"/>
      <c r="L113" s="799"/>
      <c r="M113" s="799"/>
      <c r="N113" s="799"/>
      <c r="O113" s="799"/>
      <c r="P113" s="1"/>
      <c r="Q113"/>
    </row>
    <row r="114" spans="1:17" ht="15.75" customHeight="1" outlineLevel="1" thickBot="1" x14ac:dyDescent="0.4">
      <c r="B114" s="798"/>
      <c r="D114" s="686"/>
      <c r="E114" s="800"/>
      <c r="F114" s="800"/>
      <c r="G114" s="800"/>
      <c r="H114" s="800"/>
      <c r="I114" s="800"/>
      <c r="J114" s="800"/>
      <c r="K114" s="800"/>
      <c r="L114" s="800"/>
      <c r="M114" s="800"/>
      <c r="N114" s="800"/>
      <c r="O114" s="800"/>
      <c r="P114" s="1"/>
      <c r="Q114"/>
    </row>
    <row r="115" spans="1:17" ht="15" outlineLevel="1" thickBot="1" x14ac:dyDescent="0.4">
      <c r="B115" s="798"/>
      <c r="D115" s="265">
        <v>45748</v>
      </c>
      <c r="E115" s="265">
        <v>45778</v>
      </c>
      <c r="F115" s="265">
        <v>45809</v>
      </c>
      <c r="G115" s="265">
        <v>45839</v>
      </c>
      <c r="H115" s="265">
        <v>45870</v>
      </c>
      <c r="I115" s="265">
        <v>45901</v>
      </c>
      <c r="J115" s="265">
        <v>45931</v>
      </c>
      <c r="K115" s="265">
        <v>45962</v>
      </c>
      <c r="L115" s="265">
        <v>45992</v>
      </c>
      <c r="M115" s="265">
        <v>46023</v>
      </c>
      <c r="N115" s="265">
        <v>46054</v>
      </c>
      <c r="O115" s="265">
        <v>46082</v>
      </c>
      <c r="P115" s="1"/>
      <c r="Q115"/>
    </row>
    <row r="116" spans="1:17" ht="15" outlineLevel="1" thickBot="1" x14ac:dyDescent="0.4">
      <c r="B116" s="798"/>
      <c r="D116" s="27" t="str">
        <f>IF(INDEX('Reference Data'!$G$5:$G$18,MATCH('Reference Data'!$C$4,'Reference Data'!$F$5:$F$21,0),1)&gt;D115,"Actual","Forecast")</f>
        <v>Forecast</v>
      </c>
      <c r="E116" s="27" t="str">
        <f>IF(INDEX('Reference Data'!$G$5:$G$18,MATCH('Reference Data'!$C$4,'Reference Data'!$F$5:$F$21,0),1)&gt;E115,"Actual","Forecast")</f>
        <v>Forecast</v>
      </c>
      <c r="F116" s="27" t="str">
        <f>IF(INDEX('Reference Data'!$G$5:$G$18,MATCH('Reference Data'!$C$4,'Reference Data'!$F$5:$F$21,0),1)&gt;F115,"Actual","Forecast")</f>
        <v>Forecast</v>
      </c>
      <c r="G116" s="27" t="str">
        <f>IF(INDEX('Reference Data'!$G$5:$G$18,MATCH('Reference Data'!$C$4,'Reference Data'!$F$5:$F$21,0),1)&gt;G115,"Actual","Forecast")</f>
        <v>Forecast</v>
      </c>
      <c r="H116" s="27" t="str">
        <f>IF(INDEX('Reference Data'!$G$5:$G$18,MATCH('Reference Data'!$C$4,'Reference Data'!$F$5:$F$21,0),1)&gt;H115,"Actual","Forecast")</f>
        <v>Forecast</v>
      </c>
      <c r="I116" s="27" t="str">
        <f>IF(INDEX('Reference Data'!$G$5:$G$18,MATCH('Reference Data'!$C$4,'Reference Data'!$F$5:$F$21,0),1)&gt;I115,"Actual","Forecast")</f>
        <v>Forecast</v>
      </c>
      <c r="J116" s="27" t="str">
        <f>IF(INDEX('Reference Data'!$G$5:$G$18,MATCH('Reference Data'!$C$4,'Reference Data'!$F$5:$F$21,0),1)&gt;J115,"Actual","Forecast")</f>
        <v>Forecast</v>
      </c>
      <c r="K116" s="27" t="str">
        <f>IF(INDEX('Reference Data'!$G$5:$G$18,MATCH('Reference Data'!$C$4,'Reference Data'!$F$5:$F$21,0),1)&gt;K115,"Actual","Forecast")</f>
        <v>Forecast</v>
      </c>
      <c r="L116" s="27" t="str">
        <f>IF(INDEX('Reference Data'!$G$5:$G$18,MATCH('Reference Data'!$C$4,'Reference Data'!$F$5:$F$21,0),1)&gt;L115,"Actual","Forecast")</f>
        <v>Forecast</v>
      </c>
      <c r="M116" s="27" t="str">
        <f>IF(INDEX('Reference Data'!$G$5:$G$18,MATCH('Reference Data'!$C$4,'Reference Data'!$F$5:$F$21,0),1)&gt;M115,"Actual","Forecast")</f>
        <v>Forecast</v>
      </c>
      <c r="N116" s="27" t="str">
        <f>IF(INDEX('Reference Data'!$G$5:$G$18,MATCH('Reference Data'!$C$4,'Reference Data'!$F$5:$F$21,0),1)&gt;N115,"Actual","Forecast")</f>
        <v>Forecast</v>
      </c>
      <c r="O116" s="27" t="str">
        <f>IF(INDEX('Reference Data'!$G$5:$G$18,MATCH('Reference Data'!$C$4,'Reference Data'!$F$5:$F$21,0),1)&gt;O115,"Actual","Forecast")</f>
        <v>Forecast</v>
      </c>
      <c r="P116" s="1"/>
      <c r="Q116"/>
    </row>
    <row r="117" spans="1:17" ht="15" outlineLevel="1" thickBot="1" x14ac:dyDescent="0.4">
      <c r="B117" s="798"/>
      <c r="D117" s="263"/>
      <c r="E117" s="264"/>
      <c r="F117" s="263"/>
      <c r="G117" s="264"/>
      <c r="H117" s="263"/>
      <c r="I117" s="264"/>
      <c r="J117" s="263"/>
      <c r="K117" s="264"/>
      <c r="L117" s="263"/>
      <c r="M117" s="264"/>
      <c r="N117" s="263"/>
      <c r="O117" s="264"/>
      <c r="P117" s="1"/>
      <c r="Q117"/>
    </row>
    <row r="118" spans="1:17" outlineLevel="1" x14ac:dyDescent="0.35">
      <c r="D118" t="s">
        <v>260</v>
      </c>
      <c r="P118" s="1"/>
      <c r="Q118"/>
    </row>
    <row r="119" spans="1:17" ht="14.25" customHeight="1" outlineLevel="1" thickBot="1" x14ac:dyDescent="0.4">
      <c r="B119" s="59"/>
      <c r="C119" s="59"/>
      <c r="D119" s="59"/>
      <c r="E119" s="59"/>
      <c r="F119" s="59"/>
      <c r="P119" s="1"/>
      <c r="Q119"/>
    </row>
    <row r="120" spans="1:17" ht="15" customHeight="1" outlineLevel="2" x14ac:dyDescent="0.35">
      <c r="A120" s="221"/>
      <c r="B120" s="621" t="s">
        <v>215</v>
      </c>
      <c r="C120" s="621" t="s">
        <v>216</v>
      </c>
      <c r="D120" s="684" t="s">
        <v>217</v>
      </c>
      <c r="E120" s="801"/>
      <c r="F120" s="801"/>
      <c r="G120" s="801"/>
      <c r="H120" s="801"/>
      <c r="I120" s="801"/>
      <c r="J120" s="801"/>
      <c r="K120" s="801"/>
      <c r="L120" s="801"/>
      <c r="M120" s="801"/>
      <c r="N120" s="801"/>
      <c r="O120" s="801"/>
      <c r="P120" s="1"/>
      <c r="Q120"/>
    </row>
    <row r="121" spans="1:17" ht="15.75" customHeight="1" outlineLevel="2" thickBot="1" x14ac:dyDescent="0.4">
      <c r="A121" s="221"/>
      <c r="B121" s="622"/>
      <c r="C121" s="622"/>
      <c r="D121" s="686"/>
      <c r="E121" s="800"/>
      <c r="F121" s="800"/>
      <c r="G121" s="800"/>
      <c r="H121" s="800"/>
      <c r="I121" s="800"/>
      <c r="J121" s="800"/>
      <c r="K121" s="800"/>
      <c r="L121" s="800"/>
      <c r="M121" s="800"/>
      <c r="N121" s="800"/>
      <c r="O121" s="800"/>
      <c r="P121" s="1"/>
      <c r="Q121"/>
    </row>
    <row r="122" spans="1:17" ht="15" outlineLevel="2" thickBot="1" x14ac:dyDescent="0.4">
      <c r="A122" s="221"/>
      <c r="B122" s="622"/>
      <c r="C122" s="622"/>
      <c r="D122" s="265">
        <v>43922</v>
      </c>
      <c r="E122" s="265">
        <v>43952</v>
      </c>
      <c r="F122" s="265">
        <v>43983</v>
      </c>
      <c r="G122" s="265">
        <v>44013</v>
      </c>
      <c r="H122" s="265">
        <v>44044</v>
      </c>
      <c r="I122" s="265">
        <v>44075</v>
      </c>
      <c r="J122" s="265">
        <v>44105</v>
      </c>
      <c r="K122" s="265">
        <v>44136</v>
      </c>
      <c r="L122" s="265">
        <v>44166</v>
      </c>
      <c r="M122" s="265">
        <v>44197</v>
      </c>
      <c r="N122" s="265">
        <v>44228</v>
      </c>
      <c r="O122" s="265">
        <v>44256</v>
      </c>
      <c r="P122" s="1"/>
      <c r="Q122"/>
    </row>
    <row r="123" spans="1:17" ht="15.75" customHeight="1" outlineLevel="2" thickBot="1" x14ac:dyDescent="0.4">
      <c r="A123" s="221"/>
      <c r="B123" s="622"/>
      <c r="C123" s="622"/>
      <c r="D123" s="27" t="s">
        <v>167</v>
      </c>
      <c r="E123" s="27" t="s">
        <v>167</v>
      </c>
      <c r="F123" s="27" t="s">
        <v>167</v>
      </c>
      <c r="G123" s="27" t="s">
        <v>167</v>
      </c>
      <c r="H123" s="27" t="s">
        <v>167</v>
      </c>
      <c r="I123" s="27" t="s">
        <v>167</v>
      </c>
      <c r="J123" s="27" t="s">
        <v>167</v>
      </c>
      <c r="K123" s="27" t="s">
        <v>167</v>
      </c>
      <c r="L123" s="27" t="s">
        <v>167</v>
      </c>
      <c r="M123" s="27" t="s">
        <v>167</v>
      </c>
      <c r="N123" s="27" t="s">
        <v>167</v>
      </c>
      <c r="O123" s="27" t="s">
        <v>167</v>
      </c>
      <c r="P123" s="1"/>
      <c r="Q123"/>
    </row>
    <row r="124" spans="1:17" ht="15" outlineLevel="2" thickBot="1" x14ac:dyDescent="0.4">
      <c r="A124" s="1"/>
      <c r="B124" s="261" t="s">
        <v>255</v>
      </c>
      <c r="C124" s="262" t="s">
        <v>256</v>
      </c>
      <c r="D124" s="263"/>
      <c r="E124" s="264"/>
      <c r="F124" s="264"/>
      <c r="G124" s="264"/>
      <c r="H124" s="264"/>
      <c r="I124" s="264"/>
      <c r="J124" s="264"/>
      <c r="K124" s="264"/>
      <c r="L124" s="264"/>
      <c r="M124" s="264"/>
      <c r="N124" s="264"/>
      <c r="O124" s="264"/>
      <c r="P124" s="1"/>
      <c r="Q124"/>
    </row>
    <row r="125" spans="1:17" ht="15.75" customHeight="1" outlineLevel="2" x14ac:dyDescent="0.35">
      <c r="A125" s="1"/>
      <c r="B125" s="621" t="s">
        <v>257</v>
      </c>
      <c r="C125" s="621" t="s">
        <v>261</v>
      </c>
      <c r="D125" s="685" t="s">
        <v>218</v>
      </c>
      <c r="E125" s="799"/>
      <c r="F125" s="799"/>
      <c r="G125" s="799"/>
      <c r="H125" s="799"/>
      <c r="I125" s="799"/>
      <c r="J125" s="799"/>
      <c r="K125" s="799"/>
      <c r="L125" s="799"/>
      <c r="M125" s="799"/>
      <c r="N125" s="799"/>
      <c r="O125" s="799"/>
      <c r="P125" s="1"/>
      <c r="Q125"/>
    </row>
    <row r="126" spans="1:17" ht="16.5" customHeight="1" outlineLevel="2" thickBot="1" x14ac:dyDescent="0.4">
      <c r="A126" s="1"/>
      <c r="B126" s="622"/>
      <c r="C126" s="622"/>
      <c r="D126" s="686"/>
      <c r="E126" s="800"/>
      <c r="F126" s="800"/>
      <c r="G126" s="800"/>
      <c r="H126" s="800"/>
      <c r="I126" s="800"/>
      <c r="J126" s="800"/>
      <c r="K126" s="800"/>
      <c r="L126" s="800"/>
      <c r="M126" s="800"/>
      <c r="N126" s="800"/>
      <c r="O126" s="800"/>
      <c r="P126" s="1"/>
      <c r="Q126"/>
    </row>
    <row r="127" spans="1:17" ht="16.5" customHeight="1" outlineLevel="2" thickBot="1" x14ac:dyDescent="0.4">
      <c r="A127" s="1"/>
      <c r="B127" s="622"/>
      <c r="C127" s="622"/>
      <c r="D127" s="265">
        <v>44287</v>
      </c>
      <c r="E127" s="265">
        <v>44317</v>
      </c>
      <c r="F127" s="265">
        <v>44348</v>
      </c>
      <c r="G127" s="265">
        <v>44378</v>
      </c>
      <c r="H127" s="265">
        <v>44409</v>
      </c>
      <c r="I127" s="265">
        <v>44440</v>
      </c>
      <c r="J127" s="265">
        <v>44470</v>
      </c>
      <c r="K127" s="265">
        <v>44501</v>
      </c>
      <c r="L127" s="265">
        <v>44531</v>
      </c>
      <c r="M127" s="265">
        <v>44562</v>
      </c>
      <c r="N127" s="265">
        <v>44593</v>
      </c>
      <c r="O127" s="265">
        <v>44621</v>
      </c>
      <c r="P127" s="1"/>
      <c r="Q127"/>
    </row>
    <row r="128" spans="1:17" ht="16.5" customHeight="1" outlineLevel="2" thickBot="1" x14ac:dyDescent="0.4">
      <c r="A128" s="1"/>
      <c r="B128" s="622"/>
      <c r="C128" s="622"/>
      <c r="D128" s="27" t="s">
        <v>167</v>
      </c>
      <c r="E128" s="27" t="s">
        <v>167</v>
      </c>
      <c r="F128" s="27" t="s">
        <v>167</v>
      </c>
      <c r="G128" s="27" t="s">
        <v>167</v>
      </c>
      <c r="H128" s="27" t="s">
        <v>167</v>
      </c>
      <c r="I128" s="27" t="s">
        <v>167</v>
      </c>
      <c r="J128" s="27" t="s">
        <v>167</v>
      </c>
      <c r="K128" s="27" t="s">
        <v>167</v>
      </c>
      <c r="L128" s="27" t="s">
        <v>167</v>
      </c>
      <c r="M128" s="27" t="s">
        <v>167</v>
      </c>
      <c r="N128" s="27" t="s">
        <v>167</v>
      </c>
      <c r="O128" s="27" t="s">
        <v>167</v>
      </c>
      <c r="P128" s="1"/>
      <c r="Q128"/>
    </row>
    <row r="129" spans="1:17" ht="15" outlineLevel="2" thickBot="1" x14ac:dyDescent="0.4">
      <c r="A129" s="1"/>
      <c r="B129" s="275" t="s">
        <v>252</v>
      </c>
      <c r="C129" s="278"/>
      <c r="D129" s="263"/>
      <c r="E129" s="264"/>
      <c r="F129" s="263"/>
      <c r="G129" s="264"/>
      <c r="H129" s="263"/>
      <c r="I129" s="264"/>
      <c r="J129" s="263"/>
      <c r="K129" s="264"/>
      <c r="L129" s="263"/>
      <c r="M129" s="264"/>
      <c r="N129" s="263"/>
      <c r="O129" s="264"/>
      <c r="P129" s="1"/>
      <c r="Q129"/>
    </row>
    <row r="130" spans="1:17" outlineLevel="2" x14ac:dyDescent="0.35">
      <c r="D130" s="685" t="s">
        <v>219</v>
      </c>
      <c r="E130" s="799"/>
      <c r="F130" s="799"/>
      <c r="G130" s="799"/>
      <c r="H130" s="799"/>
      <c r="I130" s="799"/>
      <c r="J130" s="799"/>
      <c r="K130" s="799"/>
      <c r="L130" s="799"/>
      <c r="M130" s="799"/>
      <c r="N130" s="799"/>
      <c r="O130" s="799"/>
      <c r="P130" s="1"/>
      <c r="Q130"/>
    </row>
    <row r="131" spans="1:17" ht="15" outlineLevel="2" thickBot="1" x14ac:dyDescent="0.4">
      <c r="D131" s="686"/>
      <c r="E131" s="800"/>
      <c r="F131" s="800"/>
      <c r="G131" s="800"/>
      <c r="H131" s="800"/>
      <c r="I131" s="800"/>
      <c r="J131" s="800"/>
      <c r="K131" s="800"/>
      <c r="L131" s="800"/>
      <c r="M131" s="800"/>
      <c r="N131" s="800"/>
      <c r="O131" s="800"/>
      <c r="P131" s="1"/>
      <c r="Q131"/>
    </row>
    <row r="132" spans="1:17" ht="15" outlineLevel="2" thickBot="1" x14ac:dyDescent="0.4">
      <c r="D132" s="265">
        <v>44652</v>
      </c>
      <c r="E132" s="265">
        <v>44682</v>
      </c>
      <c r="F132" s="265">
        <v>44713</v>
      </c>
      <c r="G132" s="265">
        <v>44743</v>
      </c>
      <c r="H132" s="265">
        <v>44774</v>
      </c>
      <c r="I132" s="265">
        <v>44805</v>
      </c>
      <c r="J132" s="265">
        <v>44835</v>
      </c>
      <c r="K132" s="265">
        <v>44866</v>
      </c>
      <c r="L132" s="265">
        <v>44896</v>
      </c>
      <c r="M132" s="265">
        <v>44927</v>
      </c>
      <c r="N132" s="265">
        <v>44958</v>
      </c>
      <c r="O132" s="265">
        <v>44986</v>
      </c>
      <c r="P132" s="1"/>
      <c r="Q132"/>
    </row>
    <row r="133" spans="1:17" ht="15" outlineLevel="2" thickBot="1" x14ac:dyDescent="0.4">
      <c r="D133" s="27" t="str">
        <f>IF(INDEX('Reference Data'!$G$5:$G$18,MATCH('Reference Data'!$C$4,'Reference Data'!$F$5:$F$21,0),1)&gt;D132,"Actual","Forecast")</f>
        <v>Actual</v>
      </c>
      <c r="E133" s="27" t="str">
        <f>IF(INDEX('Reference Data'!$G$5:$G$18,MATCH('Reference Data'!$C$4,'Reference Data'!$F$5:$F$21,0),1)&gt;E132,"Actual","Forecast")</f>
        <v>Actual</v>
      </c>
      <c r="F133" s="27" t="str">
        <f>IF(INDEX('Reference Data'!$G$5:$G$18,MATCH('Reference Data'!$C$4,'Reference Data'!$F$5:$F$21,0),1)&gt;F132,"Actual","Forecast")</f>
        <v>Actual</v>
      </c>
      <c r="G133" s="27" t="str">
        <f>IF(INDEX('Reference Data'!$G$5:$G$18,MATCH('Reference Data'!$C$4,'Reference Data'!$F$5:$F$21,0),1)&gt;G132,"Actual","Forecast")</f>
        <v>Actual</v>
      </c>
      <c r="H133" s="27" t="str">
        <f>IF(INDEX('Reference Data'!$G$5:$G$18,MATCH('Reference Data'!$C$4,'Reference Data'!$F$5:$F$21,0),1)&gt;H132,"Actual","Forecast")</f>
        <v>Actual</v>
      </c>
      <c r="I133" s="27" t="str">
        <f>IF(INDEX('Reference Data'!$G$5:$G$18,MATCH('Reference Data'!$C$4,'Reference Data'!$F$5:$F$21,0),1)&gt;I132,"Actual","Forecast")</f>
        <v>Actual</v>
      </c>
      <c r="J133" s="27" t="str">
        <f>IF(INDEX('Reference Data'!$G$5:$G$18,MATCH('Reference Data'!$C$4,'Reference Data'!$F$5:$F$21,0),1)&gt;J132,"Actual","Forecast")</f>
        <v>Actual</v>
      </c>
      <c r="K133" s="27" t="str">
        <f>IF(INDEX('Reference Data'!$G$5:$G$18,MATCH('Reference Data'!$C$4,'Reference Data'!$F$5:$F$21,0),1)&gt;K132,"Actual","Forecast")</f>
        <v>Actual</v>
      </c>
      <c r="L133" s="27" t="str">
        <f>IF(INDEX('Reference Data'!$G$5:$G$18,MATCH('Reference Data'!$C$4,'Reference Data'!$F$5:$F$21,0),1)&gt;L132,"Actual","Forecast")</f>
        <v>Actual</v>
      </c>
      <c r="M133" s="27" t="str">
        <f>IF(INDEX('Reference Data'!$G$5:$G$18,MATCH('Reference Data'!$C$4,'Reference Data'!$F$5:$F$21,0),1)&gt;M132,"Actual","Forecast")</f>
        <v>Actual</v>
      </c>
      <c r="N133" s="27" t="str">
        <f>IF(INDEX('Reference Data'!$G$5:$G$18,MATCH('Reference Data'!$C$4,'Reference Data'!$F$5:$F$21,0),1)&gt;N132,"Actual","Forecast")</f>
        <v>Actual</v>
      </c>
      <c r="O133" s="27" t="str">
        <f>IF(INDEX('Reference Data'!$G$5:$G$18,MATCH('Reference Data'!$C$4,'Reference Data'!$F$5:$F$21,0),1)&gt;O132,"Actual","Forecast")</f>
        <v>Actual</v>
      </c>
      <c r="P133" s="1"/>
      <c r="Q133"/>
    </row>
    <row r="134" spans="1:17" ht="15" outlineLevel="2" thickBot="1" x14ac:dyDescent="0.4">
      <c r="D134" s="263"/>
      <c r="E134" s="264"/>
      <c r="F134" s="263"/>
      <c r="G134" s="264"/>
      <c r="H134" s="263"/>
      <c r="I134" s="264"/>
      <c r="J134" s="263"/>
      <c r="K134" s="264"/>
      <c r="L134" s="263"/>
      <c r="M134" s="264"/>
      <c r="N134" s="263"/>
      <c r="O134" s="264"/>
      <c r="P134" s="1"/>
      <c r="Q134"/>
    </row>
    <row r="135" spans="1:17" outlineLevel="2" x14ac:dyDescent="0.35">
      <c r="D135" s="685" t="s">
        <v>220</v>
      </c>
      <c r="E135" s="799"/>
      <c r="F135" s="799"/>
      <c r="G135" s="799"/>
      <c r="H135" s="799"/>
      <c r="I135" s="799"/>
      <c r="J135" s="799"/>
      <c r="K135" s="799"/>
      <c r="L135" s="799"/>
      <c r="M135" s="799"/>
      <c r="N135" s="799"/>
      <c r="O135" s="799"/>
      <c r="P135" s="1"/>
      <c r="Q135"/>
    </row>
    <row r="136" spans="1:17" ht="15" outlineLevel="2" thickBot="1" x14ac:dyDescent="0.4">
      <c r="D136" s="686"/>
      <c r="E136" s="800"/>
      <c r="F136" s="800"/>
      <c r="G136" s="800"/>
      <c r="H136" s="800"/>
      <c r="I136" s="800"/>
      <c r="J136" s="800"/>
      <c r="K136" s="800"/>
      <c r="L136" s="800"/>
      <c r="M136" s="800"/>
      <c r="N136" s="800"/>
      <c r="O136" s="800"/>
      <c r="P136" s="1"/>
      <c r="Q136"/>
    </row>
    <row r="137" spans="1:17" ht="15" outlineLevel="2" thickBot="1" x14ac:dyDescent="0.4">
      <c r="D137" s="265">
        <v>45017</v>
      </c>
      <c r="E137" s="265">
        <v>45047</v>
      </c>
      <c r="F137" s="265">
        <v>45078</v>
      </c>
      <c r="G137" s="265">
        <v>45108</v>
      </c>
      <c r="H137" s="265">
        <v>45139</v>
      </c>
      <c r="I137" s="265">
        <v>45170</v>
      </c>
      <c r="J137" s="265">
        <v>45200</v>
      </c>
      <c r="K137" s="265">
        <v>45231</v>
      </c>
      <c r="L137" s="265">
        <v>45261</v>
      </c>
      <c r="M137" s="265">
        <v>45292</v>
      </c>
      <c r="N137" s="265">
        <v>45323</v>
      </c>
      <c r="O137" s="265">
        <v>45352</v>
      </c>
      <c r="P137" s="1"/>
      <c r="Q137"/>
    </row>
    <row r="138" spans="1:17" ht="15" outlineLevel="2" thickBot="1" x14ac:dyDescent="0.4">
      <c r="D138" s="27" t="str">
        <f>IF(INDEX('Reference Data'!$G$5:$G$18,MATCH('Reference Data'!$C$4,'Reference Data'!$F$5:$F$21,0),1)&gt;D137,"Actual","Forecast")</f>
        <v>Actual</v>
      </c>
      <c r="E138" s="27" t="str">
        <f>IF(INDEX('Reference Data'!$G$5:$G$18,MATCH('Reference Data'!$C$4,'Reference Data'!$F$5:$F$21,0),1)&gt;E137,"Actual","Forecast")</f>
        <v>Actual</v>
      </c>
      <c r="F138" s="27" t="str">
        <f>IF(INDEX('Reference Data'!$G$5:$G$18,MATCH('Reference Data'!$C$4,'Reference Data'!$F$5:$F$21,0),1)&gt;F137,"Actual","Forecast")</f>
        <v>Actual</v>
      </c>
      <c r="G138" s="27" t="str">
        <f>IF(INDEX('Reference Data'!$G$5:$G$18,MATCH('Reference Data'!$C$4,'Reference Data'!$F$5:$F$21,0),1)&gt;G137,"Actual","Forecast")</f>
        <v>Actual</v>
      </c>
      <c r="H138" s="27" t="str">
        <f>IF(INDEX('Reference Data'!$G$5:$G$18,MATCH('Reference Data'!$C$4,'Reference Data'!$F$5:$F$21,0),1)&gt;H137,"Actual","Forecast")</f>
        <v>Actual</v>
      </c>
      <c r="I138" s="27" t="str">
        <f>IF(INDEX('Reference Data'!$G$5:$G$18,MATCH('Reference Data'!$C$4,'Reference Data'!$F$5:$F$21,0),1)&gt;I137,"Actual","Forecast")</f>
        <v>Actual</v>
      </c>
      <c r="J138" s="27" t="str">
        <f>IF(INDEX('Reference Data'!$G$5:$G$18,MATCH('Reference Data'!$C$4,'Reference Data'!$F$5:$F$21,0),1)&gt;J137,"Actual","Forecast")</f>
        <v>Forecast</v>
      </c>
      <c r="K138" s="27" t="str">
        <f>IF(INDEX('Reference Data'!$G$5:$G$18,MATCH('Reference Data'!$C$4,'Reference Data'!$F$5:$F$21,0),1)&gt;K137,"Actual","Forecast")</f>
        <v>Forecast</v>
      </c>
      <c r="L138" s="27" t="str">
        <f>IF(INDEX('Reference Data'!$G$5:$G$18,MATCH('Reference Data'!$C$4,'Reference Data'!$F$5:$F$21,0),1)&gt;L137,"Actual","Forecast")</f>
        <v>Forecast</v>
      </c>
      <c r="M138" s="27" t="str">
        <f>IF(INDEX('Reference Data'!$G$5:$G$18,MATCH('Reference Data'!$C$4,'Reference Data'!$F$5:$F$21,0),1)&gt;M137,"Actual","Forecast")</f>
        <v>Forecast</v>
      </c>
      <c r="N138" s="27" t="str">
        <f>IF(INDEX('Reference Data'!$G$5:$G$18,MATCH('Reference Data'!$C$4,'Reference Data'!$F$5:$F$21,0),1)&gt;N137,"Actual","Forecast")</f>
        <v>Forecast</v>
      </c>
      <c r="O138" s="27" t="str">
        <f>IF(INDEX('Reference Data'!$G$5:$G$18,MATCH('Reference Data'!$C$4,'Reference Data'!$F$5:$F$21,0),1)&gt;O137,"Actual","Forecast")</f>
        <v>Forecast</v>
      </c>
      <c r="P138" s="1"/>
      <c r="Q138"/>
    </row>
    <row r="139" spans="1:17" ht="15" outlineLevel="2" thickBot="1" x14ac:dyDescent="0.4">
      <c r="D139" s="263"/>
      <c r="E139" s="264"/>
      <c r="F139" s="263"/>
      <c r="G139" s="264"/>
      <c r="H139" s="263"/>
      <c r="I139" s="264"/>
      <c r="J139" s="263"/>
      <c r="K139" s="264"/>
      <c r="L139" s="263"/>
      <c r="M139" s="264"/>
      <c r="N139" s="263"/>
      <c r="O139" s="264"/>
      <c r="P139" s="1"/>
      <c r="Q139"/>
    </row>
    <row r="140" spans="1:17" outlineLevel="2" x14ac:dyDescent="0.35">
      <c r="D140" s="685" t="s">
        <v>221</v>
      </c>
      <c r="E140" s="799"/>
      <c r="F140" s="799"/>
      <c r="G140" s="799"/>
      <c r="H140" s="799"/>
      <c r="I140" s="799"/>
      <c r="J140" s="799"/>
      <c r="K140" s="799"/>
      <c r="L140" s="799"/>
      <c r="M140" s="799"/>
      <c r="N140" s="799"/>
      <c r="O140" s="799"/>
      <c r="P140" s="1"/>
      <c r="Q140"/>
    </row>
    <row r="141" spans="1:17" ht="15" outlineLevel="2" thickBot="1" x14ac:dyDescent="0.4">
      <c r="D141" s="686"/>
      <c r="E141" s="800"/>
      <c r="F141" s="800"/>
      <c r="G141" s="800"/>
      <c r="H141" s="800"/>
      <c r="I141" s="800"/>
      <c r="J141" s="800"/>
      <c r="K141" s="800"/>
      <c r="L141" s="800"/>
      <c r="M141" s="800"/>
      <c r="N141" s="800"/>
      <c r="O141" s="800"/>
      <c r="P141" s="1"/>
      <c r="Q141"/>
    </row>
    <row r="142" spans="1:17" ht="15" outlineLevel="2" thickBot="1" x14ac:dyDescent="0.4">
      <c r="D142" s="265">
        <v>45383</v>
      </c>
      <c r="E142" s="265">
        <v>45413</v>
      </c>
      <c r="F142" s="265">
        <v>45444</v>
      </c>
      <c r="G142" s="265">
        <v>45474</v>
      </c>
      <c r="H142" s="265">
        <v>45505</v>
      </c>
      <c r="I142" s="265">
        <v>45536</v>
      </c>
      <c r="J142" s="265">
        <v>45566</v>
      </c>
      <c r="K142" s="265">
        <v>45597</v>
      </c>
      <c r="L142" s="265">
        <v>45627</v>
      </c>
      <c r="M142" s="265">
        <v>45658</v>
      </c>
      <c r="N142" s="265">
        <v>45689</v>
      </c>
      <c r="O142" s="265">
        <v>45717</v>
      </c>
      <c r="P142" s="1"/>
      <c r="Q142"/>
    </row>
    <row r="143" spans="1:17" ht="15" outlineLevel="2" thickBot="1" x14ac:dyDescent="0.4">
      <c r="D143" s="27" t="str">
        <f>IF(INDEX('Reference Data'!$G$5:$G$18,MATCH('Reference Data'!$C$4,'Reference Data'!$F$5:$F$21,0),1)&gt;D142,"Actual","Forecast")</f>
        <v>Forecast</v>
      </c>
      <c r="E143" s="27" t="str">
        <f>IF(INDEX('Reference Data'!$G$5:$G$18,MATCH('Reference Data'!$C$4,'Reference Data'!$F$5:$F$21,0),1)&gt;E142,"Actual","Forecast")</f>
        <v>Forecast</v>
      </c>
      <c r="F143" s="27" t="str">
        <f>IF(INDEX('Reference Data'!$G$5:$G$18,MATCH('Reference Data'!$C$4,'Reference Data'!$F$5:$F$21,0),1)&gt;F142,"Actual","Forecast")</f>
        <v>Forecast</v>
      </c>
      <c r="G143" s="27" t="str">
        <f>IF(INDEX('Reference Data'!$G$5:$G$18,MATCH('Reference Data'!$C$4,'Reference Data'!$F$5:$F$21,0),1)&gt;G142,"Actual","Forecast")</f>
        <v>Forecast</v>
      </c>
      <c r="H143" s="27" t="str">
        <f>IF(INDEX('Reference Data'!$G$5:$G$18,MATCH('Reference Data'!$C$4,'Reference Data'!$F$5:$F$21,0),1)&gt;H142,"Actual","Forecast")</f>
        <v>Forecast</v>
      </c>
      <c r="I143" s="27" t="str">
        <f>IF(INDEX('Reference Data'!$G$5:$G$18,MATCH('Reference Data'!$C$4,'Reference Data'!$F$5:$F$21,0),1)&gt;I142,"Actual","Forecast")</f>
        <v>Forecast</v>
      </c>
      <c r="J143" s="27" t="str">
        <f>IF(INDEX('Reference Data'!$G$5:$G$18,MATCH('Reference Data'!$C$4,'Reference Data'!$F$5:$F$21,0),1)&gt;J142,"Actual","Forecast")</f>
        <v>Forecast</v>
      </c>
      <c r="K143" s="27" t="str">
        <f>IF(INDEX('Reference Data'!$G$5:$G$18,MATCH('Reference Data'!$C$4,'Reference Data'!$F$5:$F$21,0),1)&gt;K142,"Actual","Forecast")</f>
        <v>Forecast</v>
      </c>
      <c r="L143" s="27" t="str">
        <f>IF(INDEX('Reference Data'!$G$5:$G$18,MATCH('Reference Data'!$C$4,'Reference Data'!$F$5:$F$21,0),1)&gt;L142,"Actual","Forecast")</f>
        <v>Forecast</v>
      </c>
      <c r="M143" s="27" t="str">
        <f>IF(INDEX('Reference Data'!$G$5:$G$18,MATCH('Reference Data'!$C$4,'Reference Data'!$F$5:$F$21,0),1)&gt;M142,"Actual","Forecast")</f>
        <v>Forecast</v>
      </c>
      <c r="N143" s="27" t="str">
        <f>IF(INDEX('Reference Data'!$G$5:$G$18,MATCH('Reference Data'!$C$4,'Reference Data'!$F$5:$F$21,0),1)&gt;N142,"Actual","Forecast")</f>
        <v>Forecast</v>
      </c>
      <c r="O143" s="27" t="str">
        <f>IF(INDEX('Reference Data'!$G$5:$G$18,MATCH('Reference Data'!$C$4,'Reference Data'!$F$5:$F$21,0),1)&gt;O142,"Actual","Forecast")</f>
        <v>Forecast</v>
      </c>
      <c r="P143" s="1"/>
      <c r="Q143"/>
    </row>
    <row r="144" spans="1:17" ht="15" outlineLevel="2" thickBot="1" x14ac:dyDescent="0.4">
      <c r="D144" s="263"/>
      <c r="E144" s="264"/>
      <c r="F144" s="263"/>
      <c r="G144" s="264"/>
      <c r="H144" s="263"/>
      <c r="I144" s="264"/>
      <c r="J144" s="263"/>
      <c r="K144" s="264"/>
      <c r="L144" s="263"/>
      <c r="M144" s="264"/>
      <c r="N144" s="263"/>
      <c r="O144" s="264"/>
      <c r="P144" s="1"/>
      <c r="Q144"/>
    </row>
    <row r="145" spans="1:17" ht="15" customHeight="1" outlineLevel="2" x14ac:dyDescent="0.35">
      <c r="B145" s="798" t="s">
        <v>259</v>
      </c>
      <c r="D145" s="685" t="s">
        <v>222</v>
      </c>
      <c r="E145" s="799"/>
      <c r="F145" s="799"/>
      <c r="G145" s="799"/>
      <c r="H145" s="799"/>
      <c r="I145" s="799"/>
      <c r="J145" s="799"/>
      <c r="K145" s="799"/>
      <c r="L145" s="799"/>
      <c r="M145" s="799"/>
      <c r="N145" s="799"/>
      <c r="O145" s="799"/>
      <c r="P145" s="1"/>
      <c r="Q145"/>
    </row>
    <row r="146" spans="1:17" ht="15.75" customHeight="1" outlineLevel="2" thickBot="1" x14ac:dyDescent="0.4">
      <c r="B146" s="798"/>
      <c r="D146" s="686"/>
      <c r="E146" s="800"/>
      <c r="F146" s="800"/>
      <c r="G146" s="800"/>
      <c r="H146" s="800"/>
      <c r="I146" s="800"/>
      <c r="J146" s="800"/>
      <c r="K146" s="800"/>
      <c r="L146" s="800"/>
      <c r="M146" s="800"/>
      <c r="N146" s="800"/>
      <c r="O146" s="800"/>
      <c r="P146" s="1"/>
      <c r="Q146"/>
    </row>
    <row r="147" spans="1:17" ht="15" outlineLevel="2" thickBot="1" x14ac:dyDescent="0.4">
      <c r="B147" s="798"/>
      <c r="D147" s="265">
        <v>45748</v>
      </c>
      <c r="E147" s="265">
        <v>45778</v>
      </c>
      <c r="F147" s="265">
        <v>45809</v>
      </c>
      <c r="G147" s="265">
        <v>45839</v>
      </c>
      <c r="H147" s="265">
        <v>45870</v>
      </c>
      <c r="I147" s="265">
        <v>45901</v>
      </c>
      <c r="J147" s="265">
        <v>45931</v>
      </c>
      <c r="K147" s="265">
        <v>45962</v>
      </c>
      <c r="L147" s="265">
        <v>45992</v>
      </c>
      <c r="M147" s="265">
        <v>46023</v>
      </c>
      <c r="N147" s="265">
        <v>46054</v>
      </c>
      <c r="O147" s="265">
        <v>46082</v>
      </c>
      <c r="P147" s="1"/>
      <c r="Q147"/>
    </row>
    <row r="148" spans="1:17" ht="15" outlineLevel="2" thickBot="1" x14ac:dyDescent="0.4">
      <c r="B148" s="798"/>
      <c r="D148" s="27" t="str">
        <f>IF(INDEX('Reference Data'!$G$5:$G$18,MATCH('Reference Data'!$C$4,'Reference Data'!$F$5:$F$21,0),1)&gt;D147,"Actual","Forecast")</f>
        <v>Forecast</v>
      </c>
      <c r="E148" s="27" t="str">
        <f>IF(INDEX('Reference Data'!$G$5:$G$18,MATCH('Reference Data'!$C$4,'Reference Data'!$F$5:$F$21,0),1)&gt;E147,"Actual","Forecast")</f>
        <v>Forecast</v>
      </c>
      <c r="F148" s="27" t="str">
        <f>IF(INDEX('Reference Data'!$G$5:$G$18,MATCH('Reference Data'!$C$4,'Reference Data'!$F$5:$F$21,0),1)&gt;F147,"Actual","Forecast")</f>
        <v>Forecast</v>
      </c>
      <c r="G148" s="27" t="str">
        <f>IF(INDEX('Reference Data'!$G$5:$G$18,MATCH('Reference Data'!$C$4,'Reference Data'!$F$5:$F$21,0),1)&gt;G147,"Actual","Forecast")</f>
        <v>Forecast</v>
      </c>
      <c r="H148" s="27" t="str">
        <f>IF(INDEX('Reference Data'!$G$5:$G$18,MATCH('Reference Data'!$C$4,'Reference Data'!$F$5:$F$21,0),1)&gt;H147,"Actual","Forecast")</f>
        <v>Forecast</v>
      </c>
      <c r="I148" s="27" t="str">
        <f>IF(INDEX('Reference Data'!$G$5:$G$18,MATCH('Reference Data'!$C$4,'Reference Data'!$F$5:$F$21,0),1)&gt;I147,"Actual","Forecast")</f>
        <v>Forecast</v>
      </c>
      <c r="J148" s="27" t="str">
        <f>IF(INDEX('Reference Data'!$G$5:$G$18,MATCH('Reference Data'!$C$4,'Reference Data'!$F$5:$F$21,0),1)&gt;J147,"Actual","Forecast")</f>
        <v>Forecast</v>
      </c>
      <c r="K148" s="27" t="str">
        <f>IF(INDEX('Reference Data'!$G$5:$G$18,MATCH('Reference Data'!$C$4,'Reference Data'!$F$5:$F$21,0),1)&gt;K147,"Actual","Forecast")</f>
        <v>Forecast</v>
      </c>
      <c r="L148" s="27" t="str">
        <f>IF(INDEX('Reference Data'!$G$5:$G$18,MATCH('Reference Data'!$C$4,'Reference Data'!$F$5:$F$21,0),1)&gt;L147,"Actual","Forecast")</f>
        <v>Forecast</v>
      </c>
      <c r="M148" s="27" t="str">
        <f>IF(INDEX('Reference Data'!$G$5:$G$18,MATCH('Reference Data'!$C$4,'Reference Data'!$F$5:$F$21,0),1)&gt;M147,"Actual","Forecast")</f>
        <v>Forecast</v>
      </c>
      <c r="N148" s="27" t="str">
        <f>IF(INDEX('Reference Data'!$G$5:$G$18,MATCH('Reference Data'!$C$4,'Reference Data'!$F$5:$F$21,0),1)&gt;N147,"Actual","Forecast")</f>
        <v>Forecast</v>
      </c>
      <c r="O148" s="27" t="str">
        <f>IF(INDEX('Reference Data'!$G$5:$G$18,MATCH('Reference Data'!$C$4,'Reference Data'!$F$5:$F$21,0),1)&gt;O147,"Actual","Forecast")</f>
        <v>Forecast</v>
      </c>
      <c r="P148" s="1"/>
      <c r="Q148"/>
    </row>
    <row r="149" spans="1:17" ht="15" outlineLevel="2" thickBot="1" x14ac:dyDescent="0.4">
      <c r="B149" s="798"/>
      <c r="D149" s="263"/>
      <c r="E149" s="264"/>
      <c r="F149" s="263"/>
      <c r="G149" s="264"/>
      <c r="H149" s="263"/>
      <c r="I149" s="264"/>
      <c r="J149" s="263"/>
      <c r="K149" s="264"/>
      <c r="L149" s="263"/>
      <c r="M149" s="264"/>
      <c r="N149" s="263"/>
      <c r="O149" s="264"/>
      <c r="P149" s="1"/>
      <c r="Q149"/>
    </row>
    <row r="150" spans="1:17" outlineLevel="2" x14ac:dyDescent="0.35">
      <c r="D150" t="s">
        <v>260</v>
      </c>
      <c r="P150" s="1"/>
      <c r="Q150"/>
    </row>
    <row r="151" spans="1:17" ht="14.25" customHeight="1" outlineLevel="1" thickBot="1" x14ac:dyDescent="0.4">
      <c r="B151" s="59"/>
      <c r="C151" s="59"/>
      <c r="D151" s="59"/>
      <c r="E151" s="59"/>
      <c r="F151" s="59"/>
      <c r="P151" s="1"/>
      <c r="Q151"/>
    </row>
    <row r="152" spans="1:17" ht="15" customHeight="1" outlineLevel="2" x14ac:dyDescent="0.35">
      <c r="A152" s="221"/>
      <c r="B152" s="621" t="s">
        <v>215</v>
      </c>
      <c r="C152" s="621" t="s">
        <v>216</v>
      </c>
      <c r="D152" s="684" t="s">
        <v>217</v>
      </c>
      <c r="E152" s="801"/>
      <c r="F152" s="801"/>
      <c r="G152" s="801"/>
      <c r="H152" s="801"/>
      <c r="I152" s="801"/>
      <c r="J152" s="801"/>
      <c r="K152" s="801"/>
      <c r="L152" s="801"/>
      <c r="M152" s="801"/>
      <c r="N152" s="801"/>
      <c r="O152" s="801"/>
      <c r="P152" s="1"/>
      <c r="Q152"/>
    </row>
    <row r="153" spans="1:17" ht="15.75" customHeight="1" outlineLevel="2" thickBot="1" x14ac:dyDescent="0.4">
      <c r="A153" s="221"/>
      <c r="B153" s="622"/>
      <c r="C153" s="622"/>
      <c r="D153" s="686"/>
      <c r="E153" s="800"/>
      <c r="F153" s="800"/>
      <c r="G153" s="800"/>
      <c r="H153" s="800"/>
      <c r="I153" s="800"/>
      <c r="J153" s="800"/>
      <c r="K153" s="800"/>
      <c r="L153" s="800"/>
      <c r="M153" s="800"/>
      <c r="N153" s="800"/>
      <c r="O153" s="800"/>
      <c r="P153" s="1"/>
      <c r="Q153"/>
    </row>
    <row r="154" spans="1:17" ht="15" outlineLevel="2" thickBot="1" x14ac:dyDescent="0.4">
      <c r="A154" s="221"/>
      <c r="B154" s="622"/>
      <c r="C154" s="622"/>
      <c r="D154" s="265">
        <v>43922</v>
      </c>
      <c r="E154" s="265">
        <v>43952</v>
      </c>
      <c r="F154" s="265">
        <v>43983</v>
      </c>
      <c r="G154" s="265">
        <v>44013</v>
      </c>
      <c r="H154" s="265">
        <v>44044</v>
      </c>
      <c r="I154" s="265">
        <v>44075</v>
      </c>
      <c r="J154" s="265">
        <v>44105</v>
      </c>
      <c r="K154" s="265">
        <v>44136</v>
      </c>
      <c r="L154" s="265">
        <v>44166</v>
      </c>
      <c r="M154" s="265">
        <v>44197</v>
      </c>
      <c r="N154" s="265">
        <v>44228</v>
      </c>
      <c r="O154" s="265">
        <v>44256</v>
      </c>
      <c r="P154" s="1"/>
      <c r="Q154"/>
    </row>
    <row r="155" spans="1:17" ht="15.75" customHeight="1" outlineLevel="2" thickBot="1" x14ac:dyDescent="0.4">
      <c r="A155" s="221"/>
      <c r="B155" s="622"/>
      <c r="C155" s="622"/>
      <c r="D155" s="27" t="s">
        <v>167</v>
      </c>
      <c r="E155" s="27" t="s">
        <v>167</v>
      </c>
      <c r="F155" s="27" t="s">
        <v>167</v>
      </c>
      <c r="G155" s="27" t="s">
        <v>167</v>
      </c>
      <c r="H155" s="27" t="s">
        <v>167</v>
      </c>
      <c r="I155" s="27" t="s">
        <v>167</v>
      </c>
      <c r="J155" s="27" t="s">
        <v>167</v>
      </c>
      <c r="K155" s="27" t="s">
        <v>167</v>
      </c>
      <c r="L155" s="27" t="s">
        <v>167</v>
      </c>
      <c r="M155" s="27" t="s">
        <v>167</v>
      </c>
      <c r="N155" s="27" t="s">
        <v>167</v>
      </c>
      <c r="O155" s="27" t="s">
        <v>167</v>
      </c>
      <c r="P155" s="1"/>
      <c r="Q155"/>
    </row>
    <row r="156" spans="1:17" ht="15" outlineLevel="2" thickBot="1" x14ac:dyDescent="0.4">
      <c r="A156" s="1"/>
      <c r="B156" s="261" t="s">
        <v>255</v>
      </c>
      <c r="C156" s="262" t="s">
        <v>256</v>
      </c>
      <c r="D156" s="263"/>
      <c r="E156" s="264"/>
      <c r="F156" s="264"/>
      <c r="G156" s="264"/>
      <c r="H156" s="264"/>
      <c r="I156" s="264"/>
      <c r="J156" s="264"/>
      <c r="K156" s="264"/>
      <c r="L156" s="264"/>
      <c r="M156" s="264"/>
      <c r="N156" s="264"/>
      <c r="O156" s="264"/>
      <c r="P156" s="1"/>
      <c r="Q156"/>
    </row>
    <row r="157" spans="1:17" ht="15.75" customHeight="1" outlineLevel="2" x14ac:dyDescent="0.35">
      <c r="A157" s="1"/>
      <c r="B157" s="621" t="s">
        <v>257</v>
      </c>
      <c r="C157" s="621" t="s">
        <v>261</v>
      </c>
      <c r="D157" s="685" t="s">
        <v>218</v>
      </c>
      <c r="E157" s="799"/>
      <c r="F157" s="799"/>
      <c r="G157" s="799"/>
      <c r="H157" s="799"/>
      <c r="I157" s="799"/>
      <c r="J157" s="799"/>
      <c r="K157" s="799"/>
      <c r="L157" s="799"/>
      <c r="M157" s="799"/>
      <c r="N157" s="799"/>
      <c r="O157" s="799"/>
      <c r="P157" s="1"/>
      <c r="Q157"/>
    </row>
    <row r="158" spans="1:17" ht="16.5" customHeight="1" outlineLevel="2" thickBot="1" x14ac:dyDescent="0.4">
      <c r="A158" s="1"/>
      <c r="B158" s="622"/>
      <c r="C158" s="622"/>
      <c r="D158" s="686"/>
      <c r="E158" s="800"/>
      <c r="F158" s="800"/>
      <c r="G158" s="800"/>
      <c r="H158" s="800"/>
      <c r="I158" s="800"/>
      <c r="J158" s="800"/>
      <c r="K158" s="800"/>
      <c r="L158" s="800"/>
      <c r="M158" s="800"/>
      <c r="N158" s="800"/>
      <c r="O158" s="800"/>
      <c r="P158" s="1"/>
      <c r="Q158"/>
    </row>
    <row r="159" spans="1:17" ht="16.5" customHeight="1" outlineLevel="2" thickBot="1" x14ac:dyDescent="0.4">
      <c r="A159" s="1"/>
      <c r="B159" s="622"/>
      <c r="C159" s="622"/>
      <c r="D159" s="265">
        <v>44287</v>
      </c>
      <c r="E159" s="265">
        <v>44317</v>
      </c>
      <c r="F159" s="265">
        <v>44348</v>
      </c>
      <c r="G159" s="265">
        <v>44378</v>
      </c>
      <c r="H159" s="265">
        <v>44409</v>
      </c>
      <c r="I159" s="265">
        <v>44440</v>
      </c>
      <c r="J159" s="265">
        <v>44470</v>
      </c>
      <c r="K159" s="265">
        <v>44501</v>
      </c>
      <c r="L159" s="265">
        <v>44531</v>
      </c>
      <c r="M159" s="265">
        <v>44562</v>
      </c>
      <c r="N159" s="265">
        <v>44593</v>
      </c>
      <c r="O159" s="265">
        <v>44621</v>
      </c>
      <c r="P159" s="1"/>
      <c r="Q159"/>
    </row>
    <row r="160" spans="1:17" ht="16.5" customHeight="1" outlineLevel="2" thickBot="1" x14ac:dyDescent="0.4">
      <c r="A160" s="1"/>
      <c r="B160" s="622"/>
      <c r="C160" s="622"/>
      <c r="D160" s="27" t="s">
        <v>167</v>
      </c>
      <c r="E160" s="27" t="s">
        <v>167</v>
      </c>
      <c r="F160" s="27" t="s">
        <v>167</v>
      </c>
      <c r="G160" s="27" t="s">
        <v>167</v>
      </c>
      <c r="H160" s="27" t="s">
        <v>167</v>
      </c>
      <c r="I160" s="27" t="s">
        <v>167</v>
      </c>
      <c r="J160" s="27" t="s">
        <v>167</v>
      </c>
      <c r="K160" s="27" t="s">
        <v>167</v>
      </c>
      <c r="L160" s="27" t="s">
        <v>167</v>
      </c>
      <c r="M160" s="27" t="s">
        <v>167</v>
      </c>
      <c r="N160" s="27" t="s">
        <v>167</v>
      </c>
      <c r="O160" s="27" t="s">
        <v>167</v>
      </c>
      <c r="P160" s="1"/>
      <c r="Q160"/>
    </row>
    <row r="161" spans="1:17" ht="15" outlineLevel="2" thickBot="1" x14ac:dyDescent="0.4">
      <c r="A161" s="1"/>
      <c r="B161" s="275" t="s">
        <v>252</v>
      </c>
      <c r="C161" s="278"/>
      <c r="D161" s="263"/>
      <c r="E161" s="264"/>
      <c r="F161" s="263"/>
      <c r="G161" s="264"/>
      <c r="H161" s="263"/>
      <c r="I161" s="264"/>
      <c r="J161" s="263"/>
      <c r="K161" s="264"/>
      <c r="L161" s="263"/>
      <c r="M161" s="264"/>
      <c r="N161" s="263"/>
      <c r="O161" s="264"/>
      <c r="P161" s="1"/>
      <c r="Q161"/>
    </row>
    <row r="162" spans="1:17" outlineLevel="2" x14ac:dyDescent="0.35">
      <c r="D162" s="685" t="s">
        <v>219</v>
      </c>
      <c r="E162" s="799"/>
      <c r="F162" s="799"/>
      <c r="G162" s="799"/>
      <c r="H162" s="799"/>
      <c r="I162" s="799"/>
      <c r="J162" s="799"/>
      <c r="K162" s="799"/>
      <c r="L162" s="799"/>
      <c r="M162" s="799"/>
      <c r="N162" s="799"/>
      <c r="O162" s="799"/>
      <c r="P162" s="1"/>
      <c r="Q162"/>
    </row>
    <row r="163" spans="1:17" ht="15" outlineLevel="2" thickBot="1" x14ac:dyDescent="0.4">
      <c r="D163" s="686"/>
      <c r="E163" s="800"/>
      <c r="F163" s="800"/>
      <c r="G163" s="800"/>
      <c r="H163" s="800"/>
      <c r="I163" s="800"/>
      <c r="J163" s="800"/>
      <c r="K163" s="800"/>
      <c r="L163" s="800"/>
      <c r="M163" s="800"/>
      <c r="N163" s="800"/>
      <c r="O163" s="800"/>
      <c r="P163" s="1"/>
      <c r="Q163"/>
    </row>
    <row r="164" spans="1:17" ht="15" outlineLevel="2" thickBot="1" x14ac:dyDescent="0.4">
      <c r="D164" s="265">
        <v>44652</v>
      </c>
      <c r="E164" s="265">
        <v>44682</v>
      </c>
      <c r="F164" s="265">
        <v>44713</v>
      </c>
      <c r="G164" s="265">
        <v>44743</v>
      </c>
      <c r="H164" s="265">
        <v>44774</v>
      </c>
      <c r="I164" s="265">
        <v>44805</v>
      </c>
      <c r="J164" s="265">
        <v>44835</v>
      </c>
      <c r="K164" s="265">
        <v>44866</v>
      </c>
      <c r="L164" s="265">
        <v>44896</v>
      </c>
      <c r="M164" s="265">
        <v>44927</v>
      </c>
      <c r="N164" s="265">
        <v>44958</v>
      </c>
      <c r="O164" s="265">
        <v>44986</v>
      </c>
      <c r="P164" s="1"/>
      <c r="Q164"/>
    </row>
    <row r="165" spans="1:17" ht="15" outlineLevel="2" thickBot="1" x14ac:dyDescent="0.4">
      <c r="D165" s="27" t="str">
        <f>IF(INDEX('Reference Data'!$G$5:$G$18,MATCH('Reference Data'!$C$4,'Reference Data'!$F$5:$F$21,0),1)&gt;D164,"Actual","Forecast")</f>
        <v>Actual</v>
      </c>
      <c r="E165" s="27" t="str">
        <f>IF(INDEX('Reference Data'!$G$5:$G$18,MATCH('Reference Data'!$C$4,'Reference Data'!$F$5:$F$21,0),1)&gt;E164,"Actual","Forecast")</f>
        <v>Actual</v>
      </c>
      <c r="F165" s="27" t="str">
        <f>IF(INDEX('Reference Data'!$G$5:$G$18,MATCH('Reference Data'!$C$4,'Reference Data'!$F$5:$F$21,0),1)&gt;F164,"Actual","Forecast")</f>
        <v>Actual</v>
      </c>
      <c r="G165" s="27" t="str">
        <f>IF(INDEX('Reference Data'!$G$5:$G$18,MATCH('Reference Data'!$C$4,'Reference Data'!$F$5:$F$21,0),1)&gt;G164,"Actual","Forecast")</f>
        <v>Actual</v>
      </c>
      <c r="H165" s="27" t="str">
        <f>IF(INDEX('Reference Data'!$G$5:$G$18,MATCH('Reference Data'!$C$4,'Reference Data'!$F$5:$F$21,0),1)&gt;H164,"Actual","Forecast")</f>
        <v>Actual</v>
      </c>
      <c r="I165" s="27" t="str">
        <f>IF(INDEX('Reference Data'!$G$5:$G$18,MATCH('Reference Data'!$C$4,'Reference Data'!$F$5:$F$21,0),1)&gt;I164,"Actual","Forecast")</f>
        <v>Actual</v>
      </c>
      <c r="J165" s="27" t="str">
        <f>IF(INDEX('Reference Data'!$G$5:$G$18,MATCH('Reference Data'!$C$4,'Reference Data'!$F$5:$F$21,0),1)&gt;J164,"Actual","Forecast")</f>
        <v>Actual</v>
      </c>
      <c r="K165" s="27" t="str">
        <f>IF(INDEX('Reference Data'!$G$5:$G$18,MATCH('Reference Data'!$C$4,'Reference Data'!$F$5:$F$21,0),1)&gt;K164,"Actual","Forecast")</f>
        <v>Actual</v>
      </c>
      <c r="L165" s="27" t="str">
        <f>IF(INDEX('Reference Data'!$G$5:$G$18,MATCH('Reference Data'!$C$4,'Reference Data'!$F$5:$F$21,0),1)&gt;L164,"Actual","Forecast")</f>
        <v>Actual</v>
      </c>
      <c r="M165" s="27" t="str">
        <f>IF(INDEX('Reference Data'!$G$5:$G$18,MATCH('Reference Data'!$C$4,'Reference Data'!$F$5:$F$21,0),1)&gt;M164,"Actual","Forecast")</f>
        <v>Actual</v>
      </c>
      <c r="N165" s="27" t="str">
        <f>IF(INDEX('Reference Data'!$G$5:$G$18,MATCH('Reference Data'!$C$4,'Reference Data'!$F$5:$F$21,0),1)&gt;N164,"Actual","Forecast")</f>
        <v>Actual</v>
      </c>
      <c r="O165" s="27" t="str">
        <f>IF(INDEX('Reference Data'!$G$5:$G$18,MATCH('Reference Data'!$C$4,'Reference Data'!$F$5:$F$21,0),1)&gt;O164,"Actual","Forecast")</f>
        <v>Actual</v>
      </c>
      <c r="P165" s="1"/>
      <c r="Q165"/>
    </row>
    <row r="166" spans="1:17" ht="15" outlineLevel="2" thickBot="1" x14ac:dyDescent="0.4">
      <c r="D166" s="263"/>
      <c r="E166" s="264"/>
      <c r="F166" s="263"/>
      <c r="G166" s="264"/>
      <c r="H166" s="263"/>
      <c r="I166" s="264"/>
      <c r="J166" s="263"/>
      <c r="K166" s="264"/>
      <c r="L166" s="263"/>
      <c r="M166" s="264"/>
      <c r="N166" s="263"/>
      <c r="O166" s="264"/>
      <c r="P166" s="1"/>
      <c r="Q166"/>
    </row>
    <row r="167" spans="1:17" outlineLevel="2" x14ac:dyDescent="0.35">
      <c r="D167" s="685" t="s">
        <v>220</v>
      </c>
      <c r="E167" s="799"/>
      <c r="F167" s="799"/>
      <c r="G167" s="799"/>
      <c r="H167" s="799"/>
      <c r="I167" s="799"/>
      <c r="J167" s="799"/>
      <c r="K167" s="799"/>
      <c r="L167" s="799"/>
      <c r="M167" s="799"/>
      <c r="N167" s="799"/>
      <c r="O167" s="799"/>
      <c r="P167" s="1"/>
      <c r="Q167"/>
    </row>
    <row r="168" spans="1:17" ht="15" outlineLevel="2" thickBot="1" x14ac:dyDescent="0.4">
      <c r="D168" s="686"/>
      <c r="E168" s="800"/>
      <c r="F168" s="800"/>
      <c r="G168" s="800"/>
      <c r="H168" s="800"/>
      <c r="I168" s="800"/>
      <c r="J168" s="800"/>
      <c r="K168" s="800"/>
      <c r="L168" s="800"/>
      <c r="M168" s="800"/>
      <c r="N168" s="800"/>
      <c r="O168" s="800"/>
      <c r="P168" s="1"/>
      <c r="Q168"/>
    </row>
    <row r="169" spans="1:17" ht="15" outlineLevel="2" thickBot="1" x14ac:dyDescent="0.4">
      <c r="D169" s="265">
        <v>45017</v>
      </c>
      <c r="E169" s="265">
        <v>45047</v>
      </c>
      <c r="F169" s="265">
        <v>45078</v>
      </c>
      <c r="G169" s="265">
        <v>45108</v>
      </c>
      <c r="H169" s="265">
        <v>45139</v>
      </c>
      <c r="I169" s="265">
        <v>45170</v>
      </c>
      <c r="J169" s="265">
        <v>45200</v>
      </c>
      <c r="K169" s="265">
        <v>45231</v>
      </c>
      <c r="L169" s="265">
        <v>45261</v>
      </c>
      <c r="M169" s="265">
        <v>45292</v>
      </c>
      <c r="N169" s="265">
        <v>45323</v>
      </c>
      <c r="O169" s="265">
        <v>45352</v>
      </c>
      <c r="P169" s="1"/>
      <c r="Q169"/>
    </row>
    <row r="170" spans="1:17" ht="15" outlineLevel="2" thickBot="1" x14ac:dyDescent="0.4">
      <c r="D170" s="27" t="str">
        <f>IF(INDEX('Reference Data'!$G$5:$G$18,MATCH('Reference Data'!$C$4,'Reference Data'!$F$5:$F$21,0),1)&gt;D169,"Actual","Forecast")</f>
        <v>Actual</v>
      </c>
      <c r="E170" s="27" t="str">
        <f>IF(INDEX('Reference Data'!$G$5:$G$18,MATCH('Reference Data'!$C$4,'Reference Data'!$F$5:$F$21,0),1)&gt;E169,"Actual","Forecast")</f>
        <v>Actual</v>
      </c>
      <c r="F170" s="27" t="str">
        <f>IF(INDEX('Reference Data'!$G$5:$G$18,MATCH('Reference Data'!$C$4,'Reference Data'!$F$5:$F$21,0),1)&gt;F169,"Actual","Forecast")</f>
        <v>Actual</v>
      </c>
      <c r="G170" s="27" t="str">
        <f>IF(INDEX('Reference Data'!$G$5:$G$18,MATCH('Reference Data'!$C$4,'Reference Data'!$F$5:$F$21,0),1)&gt;G169,"Actual","Forecast")</f>
        <v>Actual</v>
      </c>
      <c r="H170" s="27" t="str">
        <f>IF(INDEX('Reference Data'!$G$5:$G$18,MATCH('Reference Data'!$C$4,'Reference Data'!$F$5:$F$21,0),1)&gt;H169,"Actual","Forecast")</f>
        <v>Actual</v>
      </c>
      <c r="I170" s="27" t="str">
        <f>IF(INDEX('Reference Data'!$G$5:$G$18,MATCH('Reference Data'!$C$4,'Reference Data'!$F$5:$F$21,0),1)&gt;I169,"Actual","Forecast")</f>
        <v>Actual</v>
      </c>
      <c r="J170" s="27" t="str">
        <f>IF(INDEX('Reference Data'!$G$5:$G$18,MATCH('Reference Data'!$C$4,'Reference Data'!$F$5:$F$21,0),1)&gt;J169,"Actual","Forecast")</f>
        <v>Forecast</v>
      </c>
      <c r="K170" s="27" t="str">
        <f>IF(INDEX('Reference Data'!$G$5:$G$18,MATCH('Reference Data'!$C$4,'Reference Data'!$F$5:$F$21,0),1)&gt;K169,"Actual","Forecast")</f>
        <v>Forecast</v>
      </c>
      <c r="L170" s="27" t="str">
        <f>IF(INDEX('Reference Data'!$G$5:$G$18,MATCH('Reference Data'!$C$4,'Reference Data'!$F$5:$F$21,0),1)&gt;L169,"Actual","Forecast")</f>
        <v>Forecast</v>
      </c>
      <c r="M170" s="27" t="str">
        <f>IF(INDEX('Reference Data'!$G$5:$G$18,MATCH('Reference Data'!$C$4,'Reference Data'!$F$5:$F$21,0),1)&gt;M169,"Actual","Forecast")</f>
        <v>Forecast</v>
      </c>
      <c r="N170" s="27" t="str">
        <f>IF(INDEX('Reference Data'!$G$5:$G$18,MATCH('Reference Data'!$C$4,'Reference Data'!$F$5:$F$21,0),1)&gt;N169,"Actual","Forecast")</f>
        <v>Forecast</v>
      </c>
      <c r="O170" s="27" t="str">
        <f>IF(INDEX('Reference Data'!$G$5:$G$18,MATCH('Reference Data'!$C$4,'Reference Data'!$F$5:$F$21,0),1)&gt;O169,"Actual","Forecast")</f>
        <v>Forecast</v>
      </c>
      <c r="P170" s="1"/>
      <c r="Q170"/>
    </row>
    <row r="171" spans="1:17" ht="15" outlineLevel="2" thickBot="1" x14ac:dyDescent="0.4">
      <c r="D171" s="263"/>
      <c r="E171" s="264"/>
      <c r="F171" s="263"/>
      <c r="G171" s="264"/>
      <c r="H171" s="263"/>
      <c r="I171" s="264"/>
      <c r="J171" s="263"/>
      <c r="K171" s="264"/>
      <c r="L171" s="263"/>
      <c r="M171" s="264"/>
      <c r="N171" s="263"/>
      <c r="O171" s="264"/>
      <c r="P171" s="1"/>
      <c r="Q171"/>
    </row>
    <row r="172" spans="1:17" outlineLevel="2" x14ac:dyDescent="0.35">
      <c r="D172" s="685" t="s">
        <v>221</v>
      </c>
      <c r="E172" s="799"/>
      <c r="F172" s="799"/>
      <c r="G172" s="799"/>
      <c r="H172" s="799"/>
      <c r="I172" s="799"/>
      <c r="J172" s="799"/>
      <c r="K172" s="799"/>
      <c r="L172" s="799"/>
      <c r="M172" s="799"/>
      <c r="N172" s="799"/>
      <c r="O172" s="799"/>
      <c r="P172" s="1"/>
      <c r="Q172"/>
    </row>
    <row r="173" spans="1:17" ht="15" outlineLevel="2" thickBot="1" x14ac:dyDescent="0.4">
      <c r="D173" s="686"/>
      <c r="E173" s="800"/>
      <c r="F173" s="800"/>
      <c r="G173" s="800"/>
      <c r="H173" s="800"/>
      <c r="I173" s="800"/>
      <c r="J173" s="800"/>
      <c r="K173" s="800"/>
      <c r="L173" s="800"/>
      <c r="M173" s="800"/>
      <c r="N173" s="800"/>
      <c r="O173" s="800"/>
      <c r="P173" s="1"/>
      <c r="Q173"/>
    </row>
    <row r="174" spans="1:17" ht="15" outlineLevel="2" thickBot="1" x14ac:dyDescent="0.4">
      <c r="D174" s="265">
        <v>45383</v>
      </c>
      <c r="E174" s="265">
        <v>45413</v>
      </c>
      <c r="F174" s="265">
        <v>45444</v>
      </c>
      <c r="G174" s="265">
        <v>45474</v>
      </c>
      <c r="H174" s="265">
        <v>45505</v>
      </c>
      <c r="I174" s="265">
        <v>45536</v>
      </c>
      <c r="J174" s="265">
        <v>45566</v>
      </c>
      <c r="K174" s="265">
        <v>45597</v>
      </c>
      <c r="L174" s="265">
        <v>45627</v>
      </c>
      <c r="M174" s="265">
        <v>45658</v>
      </c>
      <c r="N174" s="265">
        <v>45689</v>
      </c>
      <c r="O174" s="265">
        <v>45717</v>
      </c>
      <c r="P174" s="1"/>
      <c r="Q174"/>
    </row>
    <row r="175" spans="1:17" ht="15" outlineLevel="2" thickBot="1" x14ac:dyDescent="0.4">
      <c r="D175" s="27" t="str">
        <f>IF(INDEX('Reference Data'!$G$5:$G$18,MATCH('Reference Data'!$C$4,'Reference Data'!$F$5:$F$21,0),1)&gt;D174,"Actual","Forecast")</f>
        <v>Forecast</v>
      </c>
      <c r="E175" s="27" t="str">
        <f>IF(INDEX('Reference Data'!$G$5:$G$18,MATCH('Reference Data'!$C$4,'Reference Data'!$F$5:$F$21,0),1)&gt;E174,"Actual","Forecast")</f>
        <v>Forecast</v>
      </c>
      <c r="F175" s="27" t="str">
        <f>IF(INDEX('Reference Data'!$G$5:$G$18,MATCH('Reference Data'!$C$4,'Reference Data'!$F$5:$F$21,0),1)&gt;F174,"Actual","Forecast")</f>
        <v>Forecast</v>
      </c>
      <c r="G175" s="27" t="str">
        <f>IF(INDEX('Reference Data'!$G$5:$G$18,MATCH('Reference Data'!$C$4,'Reference Data'!$F$5:$F$21,0),1)&gt;G174,"Actual","Forecast")</f>
        <v>Forecast</v>
      </c>
      <c r="H175" s="27" t="str">
        <f>IF(INDEX('Reference Data'!$G$5:$G$18,MATCH('Reference Data'!$C$4,'Reference Data'!$F$5:$F$21,0),1)&gt;H174,"Actual","Forecast")</f>
        <v>Forecast</v>
      </c>
      <c r="I175" s="27" t="str">
        <f>IF(INDEX('Reference Data'!$G$5:$G$18,MATCH('Reference Data'!$C$4,'Reference Data'!$F$5:$F$21,0),1)&gt;I174,"Actual","Forecast")</f>
        <v>Forecast</v>
      </c>
      <c r="J175" s="27" t="str">
        <f>IF(INDEX('Reference Data'!$G$5:$G$18,MATCH('Reference Data'!$C$4,'Reference Data'!$F$5:$F$21,0),1)&gt;J174,"Actual","Forecast")</f>
        <v>Forecast</v>
      </c>
      <c r="K175" s="27" t="str">
        <f>IF(INDEX('Reference Data'!$G$5:$G$18,MATCH('Reference Data'!$C$4,'Reference Data'!$F$5:$F$21,0),1)&gt;K174,"Actual","Forecast")</f>
        <v>Forecast</v>
      </c>
      <c r="L175" s="27" t="str">
        <f>IF(INDEX('Reference Data'!$G$5:$G$18,MATCH('Reference Data'!$C$4,'Reference Data'!$F$5:$F$21,0),1)&gt;L174,"Actual","Forecast")</f>
        <v>Forecast</v>
      </c>
      <c r="M175" s="27" t="str">
        <f>IF(INDEX('Reference Data'!$G$5:$G$18,MATCH('Reference Data'!$C$4,'Reference Data'!$F$5:$F$21,0),1)&gt;M174,"Actual","Forecast")</f>
        <v>Forecast</v>
      </c>
      <c r="N175" s="27" t="str">
        <f>IF(INDEX('Reference Data'!$G$5:$G$18,MATCH('Reference Data'!$C$4,'Reference Data'!$F$5:$F$21,0),1)&gt;N174,"Actual","Forecast")</f>
        <v>Forecast</v>
      </c>
      <c r="O175" s="27" t="str">
        <f>IF(INDEX('Reference Data'!$G$5:$G$18,MATCH('Reference Data'!$C$4,'Reference Data'!$F$5:$F$21,0),1)&gt;O174,"Actual","Forecast")</f>
        <v>Forecast</v>
      </c>
      <c r="P175" s="1"/>
      <c r="Q175"/>
    </row>
    <row r="176" spans="1:17" ht="15" outlineLevel="2" thickBot="1" x14ac:dyDescent="0.4">
      <c r="D176" s="263"/>
      <c r="E176" s="264"/>
      <c r="F176" s="263"/>
      <c r="G176" s="264"/>
      <c r="H176" s="263"/>
      <c r="I176" s="264"/>
      <c r="J176" s="263"/>
      <c r="K176" s="264"/>
      <c r="L176" s="263"/>
      <c r="M176" s="264"/>
      <c r="N176" s="263"/>
      <c r="O176" s="264"/>
      <c r="P176" s="1"/>
      <c r="Q176"/>
    </row>
    <row r="177" spans="1:17" ht="15" customHeight="1" outlineLevel="2" x14ac:dyDescent="0.35">
      <c r="B177" s="798" t="s">
        <v>259</v>
      </c>
      <c r="D177" s="685" t="s">
        <v>222</v>
      </c>
      <c r="E177" s="799"/>
      <c r="F177" s="799"/>
      <c r="G177" s="799"/>
      <c r="H177" s="799"/>
      <c r="I177" s="799"/>
      <c r="J177" s="799"/>
      <c r="K177" s="799"/>
      <c r="L177" s="799"/>
      <c r="M177" s="799"/>
      <c r="N177" s="799"/>
      <c r="O177" s="799"/>
      <c r="P177" s="1"/>
      <c r="Q177"/>
    </row>
    <row r="178" spans="1:17" ht="15.75" customHeight="1" outlineLevel="2" thickBot="1" x14ac:dyDescent="0.4">
      <c r="B178" s="798"/>
      <c r="D178" s="686"/>
      <c r="E178" s="800"/>
      <c r="F178" s="800"/>
      <c r="G178" s="800"/>
      <c r="H178" s="800"/>
      <c r="I178" s="800"/>
      <c r="J178" s="800"/>
      <c r="K178" s="800"/>
      <c r="L178" s="800"/>
      <c r="M178" s="800"/>
      <c r="N178" s="800"/>
      <c r="O178" s="800"/>
      <c r="P178" s="1"/>
      <c r="Q178"/>
    </row>
    <row r="179" spans="1:17" ht="15" outlineLevel="2" thickBot="1" x14ac:dyDescent="0.4">
      <c r="B179" s="798"/>
      <c r="D179" s="265">
        <v>45748</v>
      </c>
      <c r="E179" s="265">
        <v>45778</v>
      </c>
      <c r="F179" s="265">
        <v>45809</v>
      </c>
      <c r="G179" s="265">
        <v>45839</v>
      </c>
      <c r="H179" s="265">
        <v>45870</v>
      </c>
      <c r="I179" s="265">
        <v>45901</v>
      </c>
      <c r="J179" s="265">
        <v>45931</v>
      </c>
      <c r="K179" s="265">
        <v>45962</v>
      </c>
      <c r="L179" s="265">
        <v>45992</v>
      </c>
      <c r="M179" s="265">
        <v>46023</v>
      </c>
      <c r="N179" s="265">
        <v>46054</v>
      </c>
      <c r="O179" s="265">
        <v>46082</v>
      </c>
      <c r="P179" s="1"/>
      <c r="Q179"/>
    </row>
    <row r="180" spans="1:17" ht="15" outlineLevel="2" thickBot="1" x14ac:dyDescent="0.4">
      <c r="B180" s="798"/>
      <c r="D180" s="27" t="str">
        <f>IF(INDEX('Reference Data'!$G$5:$G$18,MATCH('Reference Data'!$C$4,'Reference Data'!$F$5:$F$21,0),1)&gt;D179,"Actual","Forecast")</f>
        <v>Forecast</v>
      </c>
      <c r="E180" s="27" t="str">
        <f>IF(INDEX('Reference Data'!$G$5:$G$18,MATCH('Reference Data'!$C$4,'Reference Data'!$F$5:$F$21,0),1)&gt;E179,"Actual","Forecast")</f>
        <v>Forecast</v>
      </c>
      <c r="F180" s="27" t="str">
        <f>IF(INDEX('Reference Data'!$G$5:$G$18,MATCH('Reference Data'!$C$4,'Reference Data'!$F$5:$F$21,0),1)&gt;F179,"Actual","Forecast")</f>
        <v>Forecast</v>
      </c>
      <c r="G180" s="27" t="str">
        <f>IF(INDEX('Reference Data'!$G$5:$G$18,MATCH('Reference Data'!$C$4,'Reference Data'!$F$5:$F$21,0),1)&gt;G179,"Actual","Forecast")</f>
        <v>Forecast</v>
      </c>
      <c r="H180" s="27" t="str">
        <f>IF(INDEX('Reference Data'!$G$5:$G$18,MATCH('Reference Data'!$C$4,'Reference Data'!$F$5:$F$21,0),1)&gt;H179,"Actual","Forecast")</f>
        <v>Forecast</v>
      </c>
      <c r="I180" s="27" t="str">
        <f>IF(INDEX('Reference Data'!$G$5:$G$18,MATCH('Reference Data'!$C$4,'Reference Data'!$F$5:$F$21,0),1)&gt;I179,"Actual","Forecast")</f>
        <v>Forecast</v>
      </c>
      <c r="J180" s="27" t="str">
        <f>IF(INDEX('Reference Data'!$G$5:$G$18,MATCH('Reference Data'!$C$4,'Reference Data'!$F$5:$F$21,0),1)&gt;J179,"Actual","Forecast")</f>
        <v>Forecast</v>
      </c>
      <c r="K180" s="27" t="str">
        <f>IF(INDEX('Reference Data'!$G$5:$G$18,MATCH('Reference Data'!$C$4,'Reference Data'!$F$5:$F$21,0),1)&gt;K179,"Actual","Forecast")</f>
        <v>Forecast</v>
      </c>
      <c r="L180" s="27" t="str">
        <f>IF(INDEX('Reference Data'!$G$5:$G$18,MATCH('Reference Data'!$C$4,'Reference Data'!$F$5:$F$21,0),1)&gt;L179,"Actual","Forecast")</f>
        <v>Forecast</v>
      </c>
      <c r="M180" s="27" t="str">
        <f>IF(INDEX('Reference Data'!$G$5:$G$18,MATCH('Reference Data'!$C$4,'Reference Data'!$F$5:$F$21,0),1)&gt;M179,"Actual","Forecast")</f>
        <v>Forecast</v>
      </c>
      <c r="N180" s="27" t="str">
        <f>IF(INDEX('Reference Data'!$G$5:$G$18,MATCH('Reference Data'!$C$4,'Reference Data'!$F$5:$F$21,0),1)&gt;N179,"Actual","Forecast")</f>
        <v>Forecast</v>
      </c>
      <c r="O180" s="27" t="str">
        <f>IF(INDEX('Reference Data'!$G$5:$G$18,MATCH('Reference Data'!$C$4,'Reference Data'!$F$5:$F$21,0),1)&gt;O179,"Actual","Forecast")</f>
        <v>Forecast</v>
      </c>
      <c r="P180" s="1"/>
      <c r="Q180"/>
    </row>
    <row r="181" spans="1:17" ht="15" outlineLevel="2" thickBot="1" x14ac:dyDescent="0.4">
      <c r="B181" s="798"/>
      <c r="D181" s="263"/>
      <c r="E181" s="264"/>
      <c r="F181" s="263"/>
      <c r="G181" s="264"/>
      <c r="H181" s="263"/>
      <c r="I181" s="264"/>
      <c r="J181" s="263"/>
      <c r="K181" s="264"/>
      <c r="L181" s="263"/>
      <c r="M181" s="264"/>
      <c r="N181" s="263"/>
      <c r="O181" s="264"/>
      <c r="P181" s="1"/>
      <c r="Q181"/>
    </row>
    <row r="182" spans="1:17" outlineLevel="2" x14ac:dyDescent="0.35">
      <c r="D182" t="s">
        <v>260</v>
      </c>
      <c r="P182" s="1"/>
      <c r="Q182"/>
    </row>
    <row r="183" spans="1:17" ht="14.25" customHeight="1" outlineLevel="1" thickBot="1" x14ac:dyDescent="0.4">
      <c r="B183" s="59"/>
      <c r="C183" s="59"/>
      <c r="D183" s="59"/>
      <c r="E183" s="59"/>
      <c r="F183" s="59"/>
      <c r="P183" s="1"/>
      <c r="Q183"/>
    </row>
    <row r="184" spans="1:17" ht="15" customHeight="1" outlineLevel="2" x14ac:dyDescent="0.35">
      <c r="A184" s="221"/>
      <c r="B184" s="621" t="s">
        <v>215</v>
      </c>
      <c r="C184" s="621" t="s">
        <v>216</v>
      </c>
      <c r="D184" s="684" t="s">
        <v>217</v>
      </c>
      <c r="E184" s="801"/>
      <c r="F184" s="801"/>
      <c r="G184" s="801"/>
      <c r="H184" s="801"/>
      <c r="I184" s="801"/>
      <c r="J184" s="801"/>
      <c r="K184" s="801"/>
      <c r="L184" s="801"/>
      <c r="M184" s="801"/>
      <c r="N184" s="801"/>
      <c r="O184" s="801"/>
      <c r="P184" s="1"/>
      <c r="Q184"/>
    </row>
    <row r="185" spans="1:17" ht="15.75" customHeight="1" outlineLevel="2" thickBot="1" x14ac:dyDescent="0.4">
      <c r="A185" s="221"/>
      <c r="B185" s="622"/>
      <c r="C185" s="622"/>
      <c r="D185" s="686"/>
      <c r="E185" s="800"/>
      <c r="F185" s="800"/>
      <c r="G185" s="800"/>
      <c r="H185" s="800"/>
      <c r="I185" s="800"/>
      <c r="J185" s="800"/>
      <c r="K185" s="800"/>
      <c r="L185" s="800"/>
      <c r="M185" s="800"/>
      <c r="N185" s="800"/>
      <c r="O185" s="800"/>
      <c r="P185" s="1"/>
      <c r="Q185"/>
    </row>
    <row r="186" spans="1:17" ht="15" outlineLevel="2" thickBot="1" x14ac:dyDescent="0.4">
      <c r="A186" s="221"/>
      <c r="B186" s="622"/>
      <c r="C186" s="622"/>
      <c r="D186" s="265">
        <v>43922</v>
      </c>
      <c r="E186" s="265">
        <v>43952</v>
      </c>
      <c r="F186" s="265">
        <v>43983</v>
      </c>
      <c r="G186" s="265">
        <v>44013</v>
      </c>
      <c r="H186" s="265">
        <v>44044</v>
      </c>
      <c r="I186" s="265">
        <v>44075</v>
      </c>
      <c r="J186" s="265">
        <v>44105</v>
      </c>
      <c r="K186" s="265">
        <v>44136</v>
      </c>
      <c r="L186" s="265">
        <v>44166</v>
      </c>
      <c r="M186" s="265">
        <v>44197</v>
      </c>
      <c r="N186" s="265">
        <v>44228</v>
      </c>
      <c r="O186" s="265">
        <v>44256</v>
      </c>
      <c r="P186" s="1"/>
      <c r="Q186"/>
    </row>
    <row r="187" spans="1:17" ht="15.75" customHeight="1" outlineLevel="2" thickBot="1" x14ac:dyDescent="0.4">
      <c r="A187" s="221"/>
      <c r="B187" s="622"/>
      <c r="C187" s="622"/>
      <c r="D187" s="27" t="s">
        <v>167</v>
      </c>
      <c r="E187" s="27" t="s">
        <v>167</v>
      </c>
      <c r="F187" s="27" t="s">
        <v>167</v>
      </c>
      <c r="G187" s="27" t="s">
        <v>167</v>
      </c>
      <c r="H187" s="27" t="s">
        <v>167</v>
      </c>
      <c r="I187" s="27" t="s">
        <v>167</v>
      </c>
      <c r="J187" s="27" t="s">
        <v>167</v>
      </c>
      <c r="K187" s="27" t="s">
        <v>167</v>
      </c>
      <c r="L187" s="27" t="s">
        <v>167</v>
      </c>
      <c r="M187" s="27" t="s">
        <v>167</v>
      </c>
      <c r="N187" s="27" t="s">
        <v>167</v>
      </c>
      <c r="O187" s="27" t="s">
        <v>167</v>
      </c>
      <c r="P187" s="1"/>
      <c r="Q187"/>
    </row>
    <row r="188" spans="1:17" ht="15" outlineLevel="2" thickBot="1" x14ac:dyDescent="0.4">
      <c r="A188" s="1"/>
      <c r="B188" s="261" t="s">
        <v>255</v>
      </c>
      <c r="C188" s="262" t="s">
        <v>256</v>
      </c>
      <c r="D188" s="263"/>
      <c r="E188" s="264"/>
      <c r="F188" s="264"/>
      <c r="G188" s="264"/>
      <c r="H188" s="264"/>
      <c r="I188" s="264"/>
      <c r="J188" s="264"/>
      <c r="K188" s="264"/>
      <c r="L188" s="264"/>
      <c r="M188" s="264"/>
      <c r="N188" s="264"/>
      <c r="O188" s="264"/>
      <c r="P188" s="1"/>
      <c r="Q188"/>
    </row>
    <row r="189" spans="1:17" ht="15.75" customHeight="1" outlineLevel="2" x14ac:dyDescent="0.35">
      <c r="A189" s="1"/>
      <c r="B189" s="621" t="s">
        <v>257</v>
      </c>
      <c r="C189" s="621" t="s">
        <v>261</v>
      </c>
      <c r="D189" s="685" t="s">
        <v>218</v>
      </c>
      <c r="E189" s="799"/>
      <c r="F189" s="799"/>
      <c r="G189" s="799"/>
      <c r="H189" s="799"/>
      <c r="I189" s="799"/>
      <c r="J189" s="799"/>
      <c r="K189" s="799"/>
      <c r="L189" s="799"/>
      <c r="M189" s="799"/>
      <c r="N189" s="799"/>
      <c r="O189" s="799"/>
      <c r="P189" s="1"/>
      <c r="Q189"/>
    </row>
    <row r="190" spans="1:17" ht="16.5" customHeight="1" outlineLevel="2" thickBot="1" x14ac:dyDescent="0.4">
      <c r="A190" s="1"/>
      <c r="B190" s="622"/>
      <c r="C190" s="622"/>
      <c r="D190" s="686"/>
      <c r="E190" s="800"/>
      <c r="F190" s="800"/>
      <c r="G190" s="800"/>
      <c r="H190" s="800"/>
      <c r="I190" s="800"/>
      <c r="J190" s="800"/>
      <c r="K190" s="800"/>
      <c r="L190" s="800"/>
      <c r="M190" s="800"/>
      <c r="N190" s="800"/>
      <c r="O190" s="800"/>
      <c r="P190" s="1"/>
      <c r="Q190"/>
    </row>
    <row r="191" spans="1:17" ht="16.5" customHeight="1" outlineLevel="2" thickBot="1" x14ac:dyDescent="0.4">
      <c r="A191" s="1"/>
      <c r="B191" s="622"/>
      <c r="C191" s="622"/>
      <c r="D191" s="265">
        <v>44287</v>
      </c>
      <c r="E191" s="265">
        <v>44317</v>
      </c>
      <c r="F191" s="265">
        <v>44348</v>
      </c>
      <c r="G191" s="265">
        <v>44378</v>
      </c>
      <c r="H191" s="265">
        <v>44409</v>
      </c>
      <c r="I191" s="265">
        <v>44440</v>
      </c>
      <c r="J191" s="265">
        <v>44470</v>
      </c>
      <c r="K191" s="265">
        <v>44501</v>
      </c>
      <c r="L191" s="265">
        <v>44531</v>
      </c>
      <c r="M191" s="265">
        <v>44562</v>
      </c>
      <c r="N191" s="265">
        <v>44593</v>
      </c>
      <c r="O191" s="265">
        <v>44621</v>
      </c>
      <c r="P191" s="1"/>
      <c r="Q191"/>
    </row>
    <row r="192" spans="1:17" ht="16.5" customHeight="1" outlineLevel="2" thickBot="1" x14ac:dyDescent="0.4">
      <c r="A192" s="1"/>
      <c r="B192" s="622"/>
      <c r="C192" s="622"/>
      <c r="D192" s="27" t="s">
        <v>167</v>
      </c>
      <c r="E192" s="27" t="s">
        <v>167</v>
      </c>
      <c r="F192" s="27" t="s">
        <v>167</v>
      </c>
      <c r="G192" s="27" t="s">
        <v>167</v>
      </c>
      <c r="H192" s="27" t="s">
        <v>167</v>
      </c>
      <c r="I192" s="27" t="s">
        <v>167</v>
      </c>
      <c r="J192" s="27" t="s">
        <v>167</v>
      </c>
      <c r="K192" s="27" t="s">
        <v>167</v>
      </c>
      <c r="L192" s="27" t="s">
        <v>167</v>
      </c>
      <c r="M192" s="27" t="s">
        <v>167</v>
      </c>
      <c r="N192" s="27" t="s">
        <v>167</v>
      </c>
      <c r="O192" s="27" t="s">
        <v>167</v>
      </c>
      <c r="P192" s="1"/>
      <c r="Q192"/>
    </row>
    <row r="193" spans="1:17" ht="15" outlineLevel="2" thickBot="1" x14ac:dyDescent="0.4">
      <c r="A193" s="1"/>
      <c r="B193" s="275" t="s">
        <v>252</v>
      </c>
      <c r="C193" s="278"/>
      <c r="D193" s="263"/>
      <c r="E193" s="264"/>
      <c r="F193" s="263"/>
      <c r="G193" s="264"/>
      <c r="H193" s="263"/>
      <c r="I193" s="264"/>
      <c r="J193" s="263"/>
      <c r="K193" s="264"/>
      <c r="L193" s="263"/>
      <c r="M193" s="264"/>
      <c r="N193" s="263"/>
      <c r="O193" s="264"/>
      <c r="P193" s="1"/>
      <c r="Q193"/>
    </row>
    <row r="194" spans="1:17" outlineLevel="2" x14ac:dyDescent="0.35">
      <c r="D194" s="685" t="s">
        <v>219</v>
      </c>
      <c r="E194" s="799"/>
      <c r="F194" s="799"/>
      <c r="G194" s="799"/>
      <c r="H194" s="799"/>
      <c r="I194" s="799"/>
      <c r="J194" s="799"/>
      <c r="K194" s="799"/>
      <c r="L194" s="799"/>
      <c r="M194" s="799"/>
      <c r="N194" s="799"/>
      <c r="O194" s="799"/>
      <c r="P194" s="1"/>
      <c r="Q194"/>
    </row>
    <row r="195" spans="1:17" ht="15" outlineLevel="2" thickBot="1" x14ac:dyDescent="0.4">
      <c r="D195" s="686"/>
      <c r="E195" s="800"/>
      <c r="F195" s="800"/>
      <c r="G195" s="800"/>
      <c r="H195" s="800"/>
      <c r="I195" s="800"/>
      <c r="J195" s="800"/>
      <c r="K195" s="800"/>
      <c r="L195" s="800"/>
      <c r="M195" s="800"/>
      <c r="N195" s="800"/>
      <c r="O195" s="800"/>
      <c r="P195" s="1"/>
      <c r="Q195"/>
    </row>
    <row r="196" spans="1:17" ht="15" outlineLevel="2" thickBot="1" x14ac:dyDescent="0.4">
      <c r="D196" s="265">
        <v>44652</v>
      </c>
      <c r="E196" s="265">
        <v>44682</v>
      </c>
      <c r="F196" s="265">
        <v>44713</v>
      </c>
      <c r="G196" s="265">
        <v>44743</v>
      </c>
      <c r="H196" s="265">
        <v>44774</v>
      </c>
      <c r="I196" s="265">
        <v>44805</v>
      </c>
      <c r="J196" s="265">
        <v>44835</v>
      </c>
      <c r="K196" s="265">
        <v>44866</v>
      </c>
      <c r="L196" s="265">
        <v>44896</v>
      </c>
      <c r="M196" s="265">
        <v>44927</v>
      </c>
      <c r="N196" s="265">
        <v>44958</v>
      </c>
      <c r="O196" s="265">
        <v>44986</v>
      </c>
      <c r="P196" s="1"/>
      <c r="Q196"/>
    </row>
    <row r="197" spans="1:17" ht="15" outlineLevel="2" thickBot="1" x14ac:dyDescent="0.4">
      <c r="D197" s="27" t="str">
        <f>IF(INDEX('Reference Data'!$G$5:$G$18,MATCH('Reference Data'!$C$4,'Reference Data'!$F$5:$F$21,0),1)&gt;D196,"Actual","Forecast")</f>
        <v>Actual</v>
      </c>
      <c r="E197" s="27" t="str">
        <f>IF(INDEX('Reference Data'!$G$5:$G$18,MATCH('Reference Data'!$C$4,'Reference Data'!$F$5:$F$21,0),1)&gt;E196,"Actual","Forecast")</f>
        <v>Actual</v>
      </c>
      <c r="F197" s="27" t="str">
        <f>IF(INDEX('Reference Data'!$G$5:$G$18,MATCH('Reference Data'!$C$4,'Reference Data'!$F$5:$F$21,0),1)&gt;F196,"Actual","Forecast")</f>
        <v>Actual</v>
      </c>
      <c r="G197" s="27" t="str">
        <f>IF(INDEX('Reference Data'!$G$5:$G$18,MATCH('Reference Data'!$C$4,'Reference Data'!$F$5:$F$21,0),1)&gt;G196,"Actual","Forecast")</f>
        <v>Actual</v>
      </c>
      <c r="H197" s="27" t="str">
        <f>IF(INDEX('Reference Data'!$G$5:$G$18,MATCH('Reference Data'!$C$4,'Reference Data'!$F$5:$F$21,0),1)&gt;H196,"Actual","Forecast")</f>
        <v>Actual</v>
      </c>
      <c r="I197" s="27" t="str">
        <f>IF(INDEX('Reference Data'!$G$5:$G$18,MATCH('Reference Data'!$C$4,'Reference Data'!$F$5:$F$21,0),1)&gt;I196,"Actual","Forecast")</f>
        <v>Actual</v>
      </c>
      <c r="J197" s="27" t="str">
        <f>IF(INDEX('Reference Data'!$G$5:$G$18,MATCH('Reference Data'!$C$4,'Reference Data'!$F$5:$F$21,0),1)&gt;J196,"Actual","Forecast")</f>
        <v>Actual</v>
      </c>
      <c r="K197" s="27" t="str">
        <f>IF(INDEX('Reference Data'!$G$5:$G$18,MATCH('Reference Data'!$C$4,'Reference Data'!$F$5:$F$21,0),1)&gt;K196,"Actual","Forecast")</f>
        <v>Actual</v>
      </c>
      <c r="L197" s="27" t="str">
        <f>IF(INDEX('Reference Data'!$G$5:$G$18,MATCH('Reference Data'!$C$4,'Reference Data'!$F$5:$F$21,0),1)&gt;L196,"Actual","Forecast")</f>
        <v>Actual</v>
      </c>
      <c r="M197" s="27" t="str">
        <f>IF(INDEX('Reference Data'!$G$5:$G$18,MATCH('Reference Data'!$C$4,'Reference Data'!$F$5:$F$21,0),1)&gt;M196,"Actual","Forecast")</f>
        <v>Actual</v>
      </c>
      <c r="N197" s="27" t="str">
        <f>IF(INDEX('Reference Data'!$G$5:$G$18,MATCH('Reference Data'!$C$4,'Reference Data'!$F$5:$F$21,0),1)&gt;N196,"Actual","Forecast")</f>
        <v>Actual</v>
      </c>
      <c r="O197" s="27" t="str">
        <f>IF(INDEX('Reference Data'!$G$5:$G$18,MATCH('Reference Data'!$C$4,'Reference Data'!$F$5:$F$21,0),1)&gt;O196,"Actual","Forecast")</f>
        <v>Actual</v>
      </c>
      <c r="P197" s="1"/>
      <c r="Q197"/>
    </row>
    <row r="198" spans="1:17" ht="15" outlineLevel="2" thickBot="1" x14ac:dyDescent="0.4">
      <c r="D198" s="263"/>
      <c r="E198" s="264"/>
      <c r="F198" s="263"/>
      <c r="G198" s="264"/>
      <c r="H198" s="263"/>
      <c r="I198" s="264"/>
      <c r="J198" s="263"/>
      <c r="K198" s="264"/>
      <c r="L198" s="263"/>
      <c r="M198" s="264"/>
      <c r="N198" s="263"/>
      <c r="O198" s="264"/>
      <c r="P198" s="1"/>
      <c r="Q198"/>
    </row>
    <row r="199" spans="1:17" outlineLevel="2" x14ac:dyDescent="0.35">
      <c r="D199" s="685" t="s">
        <v>220</v>
      </c>
      <c r="E199" s="799"/>
      <c r="F199" s="799"/>
      <c r="G199" s="799"/>
      <c r="H199" s="799"/>
      <c r="I199" s="799"/>
      <c r="J199" s="799"/>
      <c r="K199" s="799"/>
      <c r="L199" s="799"/>
      <c r="M199" s="799"/>
      <c r="N199" s="799"/>
      <c r="O199" s="799"/>
      <c r="P199" s="1"/>
      <c r="Q199"/>
    </row>
    <row r="200" spans="1:17" ht="15" outlineLevel="2" thickBot="1" x14ac:dyDescent="0.4">
      <c r="D200" s="686"/>
      <c r="E200" s="800"/>
      <c r="F200" s="800"/>
      <c r="G200" s="800"/>
      <c r="H200" s="800"/>
      <c r="I200" s="800"/>
      <c r="J200" s="800"/>
      <c r="K200" s="800"/>
      <c r="L200" s="800"/>
      <c r="M200" s="800"/>
      <c r="N200" s="800"/>
      <c r="O200" s="800"/>
      <c r="P200" s="1"/>
      <c r="Q200"/>
    </row>
    <row r="201" spans="1:17" ht="15" outlineLevel="2" thickBot="1" x14ac:dyDescent="0.4">
      <c r="D201" s="265">
        <v>45017</v>
      </c>
      <c r="E201" s="265">
        <v>45047</v>
      </c>
      <c r="F201" s="265">
        <v>45078</v>
      </c>
      <c r="G201" s="265">
        <v>45108</v>
      </c>
      <c r="H201" s="265">
        <v>45139</v>
      </c>
      <c r="I201" s="265">
        <v>45170</v>
      </c>
      <c r="J201" s="265">
        <v>45200</v>
      </c>
      <c r="K201" s="265">
        <v>45231</v>
      </c>
      <c r="L201" s="265">
        <v>45261</v>
      </c>
      <c r="M201" s="265">
        <v>45292</v>
      </c>
      <c r="N201" s="265">
        <v>45323</v>
      </c>
      <c r="O201" s="265">
        <v>45352</v>
      </c>
      <c r="P201" s="1"/>
      <c r="Q201"/>
    </row>
    <row r="202" spans="1:17" ht="15" outlineLevel="2" thickBot="1" x14ac:dyDescent="0.4">
      <c r="D202" s="27" t="str">
        <f>IF(INDEX('Reference Data'!$G$5:$G$18,MATCH('Reference Data'!$C$4,'Reference Data'!$F$5:$F$21,0),1)&gt;D201,"Actual","Forecast")</f>
        <v>Actual</v>
      </c>
      <c r="E202" s="27" t="str">
        <f>IF(INDEX('Reference Data'!$G$5:$G$18,MATCH('Reference Data'!$C$4,'Reference Data'!$F$5:$F$21,0),1)&gt;E201,"Actual","Forecast")</f>
        <v>Actual</v>
      </c>
      <c r="F202" s="27" t="str">
        <f>IF(INDEX('Reference Data'!$G$5:$G$18,MATCH('Reference Data'!$C$4,'Reference Data'!$F$5:$F$21,0),1)&gt;F201,"Actual","Forecast")</f>
        <v>Actual</v>
      </c>
      <c r="G202" s="27" t="str">
        <f>IF(INDEX('Reference Data'!$G$5:$G$18,MATCH('Reference Data'!$C$4,'Reference Data'!$F$5:$F$21,0),1)&gt;G201,"Actual","Forecast")</f>
        <v>Actual</v>
      </c>
      <c r="H202" s="27" t="str">
        <f>IF(INDEX('Reference Data'!$G$5:$G$18,MATCH('Reference Data'!$C$4,'Reference Data'!$F$5:$F$21,0),1)&gt;H201,"Actual","Forecast")</f>
        <v>Actual</v>
      </c>
      <c r="I202" s="27" t="str">
        <f>IF(INDEX('Reference Data'!$G$5:$G$18,MATCH('Reference Data'!$C$4,'Reference Data'!$F$5:$F$21,0),1)&gt;I201,"Actual","Forecast")</f>
        <v>Actual</v>
      </c>
      <c r="J202" s="27" t="str">
        <f>IF(INDEX('Reference Data'!$G$5:$G$18,MATCH('Reference Data'!$C$4,'Reference Data'!$F$5:$F$21,0),1)&gt;J201,"Actual","Forecast")</f>
        <v>Forecast</v>
      </c>
      <c r="K202" s="27" t="str">
        <f>IF(INDEX('Reference Data'!$G$5:$G$18,MATCH('Reference Data'!$C$4,'Reference Data'!$F$5:$F$21,0),1)&gt;K201,"Actual","Forecast")</f>
        <v>Forecast</v>
      </c>
      <c r="L202" s="27" t="str">
        <f>IF(INDEX('Reference Data'!$G$5:$G$18,MATCH('Reference Data'!$C$4,'Reference Data'!$F$5:$F$21,0),1)&gt;L201,"Actual","Forecast")</f>
        <v>Forecast</v>
      </c>
      <c r="M202" s="27" t="str">
        <f>IF(INDEX('Reference Data'!$G$5:$G$18,MATCH('Reference Data'!$C$4,'Reference Data'!$F$5:$F$21,0),1)&gt;M201,"Actual","Forecast")</f>
        <v>Forecast</v>
      </c>
      <c r="N202" s="27" t="str">
        <f>IF(INDEX('Reference Data'!$G$5:$G$18,MATCH('Reference Data'!$C$4,'Reference Data'!$F$5:$F$21,0),1)&gt;N201,"Actual","Forecast")</f>
        <v>Forecast</v>
      </c>
      <c r="O202" s="27" t="str">
        <f>IF(INDEX('Reference Data'!$G$5:$G$18,MATCH('Reference Data'!$C$4,'Reference Data'!$F$5:$F$21,0),1)&gt;O201,"Actual","Forecast")</f>
        <v>Forecast</v>
      </c>
      <c r="P202" s="1"/>
      <c r="Q202"/>
    </row>
    <row r="203" spans="1:17" ht="15" outlineLevel="2" thickBot="1" x14ac:dyDescent="0.4">
      <c r="D203" s="263"/>
      <c r="E203" s="264"/>
      <c r="F203" s="263"/>
      <c r="G203" s="264"/>
      <c r="H203" s="263"/>
      <c r="I203" s="264"/>
      <c r="J203" s="263"/>
      <c r="K203" s="264"/>
      <c r="L203" s="263"/>
      <c r="M203" s="264"/>
      <c r="N203" s="263"/>
      <c r="O203" s="264"/>
      <c r="P203" s="1"/>
      <c r="Q203"/>
    </row>
    <row r="204" spans="1:17" outlineLevel="2" x14ac:dyDescent="0.35">
      <c r="D204" s="685" t="s">
        <v>221</v>
      </c>
      <c r="E204" s="799"/>
      <c r="F204" s="799"/>
      <c r="G204" s="799"/>
      <c r="H204" s="799"/>
      <c r="I204" s="799"/>
      <c r="J204" s="799"/>
      <c r="K204" s="799"/>
      <c r="L204" s="799"/>
      <c r="M204" s="799"/>
      <c r="N204" s="799"/>
      <c r="O204" s="799"/>
      <c r="P204" s="1"/>
      <c r="Q204"/>
    </row>
    <row r="205" spans="1:17" ht="15" outlineLevel="2" thickBot="1" x14ac:dyDescent="0.4">
      <c r="D205" s="686"/>
      <c r="E205" s="800"/>
      <c r="F205" s="800"/>
      <c r="G205" s="800"/>
      <c r="H205" s="800"/>
      <c r="I205" s="800"/>
      <c r="J205" s="800"/>
      <c r="K205" s="800"/>
      <c r="L205" s="800"/>
      <c r="M205" s="800"/>
      <c r="N205" s="800"/>
      <c r="O205" s="800"/>
      <c r="P205" s="1"/>
      <c r="Q205"/>
    </row>
    <row r="206" spans="1:17" ht="15" outlineLevel="2" thickBot="1" x14ac:dyDescent="0.4">
      <c r="D206" s="265">
        <v>45383</v>
      </c>
      <c r="E206" s="265">
        <v>45413</v>
      </c>
      <c r="F206" s="265">
        <v>45444</v>
      </c>
      <c r="G206" s="265">
        <v>45474</v>
      </c>
      <c r="H206" s="265">
        <v>45505</v>
      </c>
      <c r="I206" s="265">
        <v>45536</v>
      </c>
      <c r="J206" s="265">
        <v>45566</v>
      </c>
      <c r="K206" s="265">
        <v>45597</v>
      </c>
      <c r="L206" s="265">
        <v>45627</v>
      </c>
      <c r="M206" s="265">
        <v>45658</v>
      </c>
      <c r="N206" s="265">
        <v>45689</v>
      </c>
      <c r="O206" s="265">
        <v>45717</v>
      </c>
      <c r="P206" s="1"/>
      <c r="Q206"/>
    </row>
    <row r="207" spans="1:17" ht="15" outlineLevel="2" thickBot="1" x14ac:dyDescent="0.4">
      <c r="D207" s="27" t="str">
        <f>IF(INDEX('Reference Data'!$G$5:$G$18,MATCH('Reference Data'!$C$4,'Reference Data'!$F$5:$F$21,0),1)&gt;D206,"Actual","Forecast")</f>
        <v>Forecast</v>
      </c>
      <c r="E207" s="27" t="str">
        <f>IF(INDEX('Reference Data'!$G$5:$G$18,MATCH('Reference Data'!$C$4,'Reference Data'!$F$5:$F$21,0),1)&gt;E206,"Actual","Forecast")</f>
        <v>Forecast</v>
      </c>
      <c r="F207" s="27" t="str">
        <f>IF(INDEX('Reference Data'!$G$5:$G$18,MATCH('Reference Data'!$C$4,'Reference Data'!$F$5:$F$21,0),1)&gt;F206,"Actual","Forecast")</f>
        <v>Forecast</v>
      </c>
      <c r="G207" s="27" t="str">
        <f>IF(INDEX('Reference Data'!$G$5:$G$18,MATCH('Reference Data'!$C$4,'Reference Data'!$F$5:$F$21,0),1)&gt;G206,"Actual","Forecast")</f>
        <v>Forecast</v>
      </c>
      <c r="H207" s="27" t="str">
        <f>IF(INDEX('Reference Data'!$G$5:$G$18,MATCH('Reference Data'!$C$4,'Reference Data'!$F$5:$F$21,0),1)&gt;H206,"Actual","Forecast")</f>
        <v>Forecast</v>
      </c>
      <c r="I207" s="27" t="str">
        <f>IF(INDEX('Reference Data'!$G$5:$G$18,MATCH('Reference Data'!$C$4,'Reference Data'!$F$5:$F$21,0),1)&gt;I206,"Actual","Forecast")</f>
        <v>Forecast</v>
      </c>
      <c r="J207" s="27" t="str">
        <f>IF(INDEX('Reference Data'!$G$5:$G$18,MATCH('Reference Data'!$C$4,'Reference Data'!$F$5:$F$21,0),1)&gt;J206,"Actual","Forecast")</f>
        <v>Forecast</v>
      </c>
      <c r="K207" s="27" t="str">
        <f>IF(INDEX('Reference Data'!$G$5:$G$18,MATCH('Reference Data'!$C$4,'Reference Data'!$F$5:$F$21,0),1)&gt;K206,"Actual","Forecast")</f>
        <v>Forecast</v>
      </c>
      <c r="L207" s="27" t="str">
        <f>IF(INDEX('Reference Data'!$G$5:$G$18,MATCH('Reference Data'!$C$4,'Reference Data'!$F$5:$F$21,0),1)&gt;L206,"Actual","Forecast")</f>
        <v>Forecast</v>
      </c>
      <c r="M207" s="27" t="str">
        <f>IF(INDEX('Reference Data'!$G$5:$G$18,MATCH('Reference Data'!$C$4,'Reference Data'!$F$5:$F$21,0),1)&gt;M206,"Actual","Forecast")</f>
        <v>Forecast</v>
      </c>
      <c r="N207" s="27" t="str">
        <f>IF(INDEX('Reference Data'!$G$5:$G$18,MATCH('Reference Data'!$C$4,'Reference Data'!$F$5:$F$21,0),1)&gt;N206,"Actual","Forecast")</f>
        <v>Forecast</v>
      </c>
      <c r="O207" s="27" t="str">
        <f>IF(INDEX('Reference Data'!$G$5:$G$18,MATCH('Reference Data'!$C$4,'Reference Data'!$F$5:$F$21,0),1)&gt;O206,"Actual","Forecast")</f>
        <v>Forecast</v>
      </c>
      <c r="P207" s="1"/>
      <c r="Q207"/>
    </row>
    <row r="208" spans="1:17" ht="15" outlineLevel="2" thickBot="1" x14ac:dyDescent="0.4">
      <c r="D208" s="263"/>
      <c r="E208" s="264"/>
      <c r="F208" s="263"/>
      <c r="G208" s="264"/>
      <c r="H208" s="263"/>
      <c r="I208" s="264"/>
      <c r="J208" s="263"/>
      <c r="K208" s="264"/>
      <c r="L208" s="263"/>
      <c r="M208" s="264"/>
      <c r="N208" s="263"/>
      <c r="O208" s="264"/>
      <c r="P208" s="1"/>
      <c r="Q208"/>
    </row>
    <row r="209" spans="1:17" ht="15" customHeight="1" outlineLevel="2" x14ac:dyDescent="0.35">
      <c r="B209" s="798" t="s">
        <v>259</v>
      </c>
      <c r="D209" s="685" t="s">
        <v>222</v>
      </c>
      <c r="E209" s="799"/>
      <c r="F209" s="799"/>
      <c r="G209" s="799"/>
      <c r="H209" s="799"/>
      <c r="I209" s="799"/>
      <c r="J209" s="799"/>
      <c r="K209" s="799"/>
      <c r="L209" s="799"/>
      <c r="M209" s="799"/>
      <c r="N209" s="799"/>
      <c r="O209" s="799"/>
      <c r="P209" s="1"/>
      <c r="Q209"/>
    </row>
    <row r="210" spans="1:17" ht="15.75" customHeight="1" outlineLevel="2" thickBot="1" x14ac:dyDescent="0.4">
      <c r="B210" s="798"/>
      <c r="D210" s="686"/>
      <c r="E210" s="800"/>
      <c r="F210" s="800"/>
      <c r="G210" s="800"/>
      <c r="H210" s="800"/>
      <c r="I210" s="800"/>
      <c r="J210" s="800"/>
      <c r="K210" s="800"/>
      <c r="L210" s="800"/>
      <c r="M210" s="800"/>
      <c r="N210" s="800"/>
      <c r="O210" s="800"/>
      <c r="P210" s="1"/>
      <c r="Q210"/>
    </row>
    <row r="211" spans="1:17" ht="15" outlineLevel="2" thickBot="1" x14ac:dyDescent="0.4">
      <c r="B211" s="798"/>
      <c r="D211" s="265">
        <v>45748</v>
      </c>
      <c r="E211" s="265">
        <v>45778</v>
      </c>
      <c r="F211" s="265">
        <v>45809</v>
      </c>
      <c r="G211" s="265">
        <v>45839</v>
      </c>
      <c r="H211" s="265">
        <v>45870</v>
      </c>
      <c r="I211" s="265">
        <v>45901</v>
      </c>
      <c r="J211" s="265">
        <v>45931</v>
      </c>
      <c r="K211" s="265">
        <v>45962</v>
      </c>
      <c r="L211" s="265">
        <v>45992</v>
      </c>
      <c r="M211" s="265">
        <v>46023</v>
      </c>
      <c r="N211" s="265">
        <v>46054</v>
      </c>
      <c r="O211" s="265">
        <v>46082</v>
      </c>
      <c r="P211" s="1"/>
      <c r="Q211"/>
    </row>
    <row r="212" spans="1:17" ht="15" outlineLevel="2" thickBot="1" x14ac:dyDescent="0.4">
      <c r="B212" s="798"/>
      <c r="D212" s="27" t="str">
        <f>IF(INDEX('Reference Data'!$G$5:$G$18,MATCH('Reference Data'!$C$4,'Reference Data'!$F$5:$F$21,0),1)&gt;D211,"Actual","Forecast")</f>
        <v>Forecast</v>
      </c>
      <c r="E212" s="27" t="str">
        <f>IF(INDEX('Reference Data'!$G$5:$G$18,MATCH('Reference Data'!$C$4,'Reference Data'!$F$5:$F$21,0),1)&gt;E211,"Actual","Forecast")</f>
        <v>Forecast</v>
      </c>
      <c r="F212" s="27" t="str">
        <f>IF(INDEX('Reference Data'!$G$5:$G$18,MATCH('Reference Data'!$C$4,'Reference Data'!$F$5:$F$21,0),1)&gt;F211,"Actual","Forecast")</f>
        <v>Forecast</v>
      </c>
      <c r="G212" s="27" t="str">
        <f>IF(INDEX('Reference Data'!$G$5:$G$18,MATCH('Reference Data'!$C$4,'Reference Data'!$F$5:$F$21,0),1)&gt;G211,"Actual","Forecast")</f>
        <v>Forecast</v>
      </c>
      <c r="H212" s="27" t="str">
        <f>IF(INDEX('Reference Data'!$G$5:$G$18,MATCH('Reference Data'!$C$4,'Reference Data'!$F$5:$F$21,0),1)&gt;H211,"Actual","Forecast")</f>
        <v>Forecast</v>
      </c>
      <c r="I212" s="27" t="str">
        <f>IF(INDEX('Reference Data'!$G$5:$G$18,MATCH('Reference Data'!$C$4,'Reference Data'!$F$5:$F$21,0),1)&gt;I211,"Actual","Forecast")</f>
        <v>Forecast</v>
      </c>
      <c r="J212" s="27" t="str">
        <f>IF(INDEX('Reference Data'!$G$5:$G$18,MATCH('Reference Data'!$C$4,'Reference Data'!$F$5:$F$21,0),1)&gt;J211,"Actual","Forecast")</f>
        <v>Forecast</v>
      </c>
      <c r="K212" s="27" t="str">
        <f>IF(INDEX('Reference Data'!$G$5:$G$18,MATCH('Reference Data'!$C$4,'Reference Data'!$F$5:$F$21,0),1)&gt;K211,"Actual","Forecast")</f>
        <v>Forecast</v>
      </c>
      <c r="L212" s="27" t="str">
        <f>IF(INDEX('Reference Data'!$G$5:$G$18,MATCH('Reference Data'!$C$4,'Reference Data'!$F$5:$F$21,0),1)&gt;L211,"Actual","Forecast")</f>
        <v>Forecast</v>
      </c>
      <c r="M212" s="27" t="str">
        <f>IF(INDEX('Reference Data'!$G$5:$G$18,MATCH('Reference Data'!$C$4,'Reference Data'!$F$5:$F$21,0),1)&gt;M211,"Actual","Forecast")</f>
        <v>Forecast</v>
      </c>
      <c r="N212" s="27" t="str">
        <f>IF(INDEX('Reference Data'!$G$5:$G$18,MATCH('Reference Data'!$C$4,'Reference Data'!$F$5:$F$21,0),1)&gt;N211,"Actual","Forecast")</f>
        <v>Forecast</v>
      </c>
      <c r="O212" s="27" t="str">
        <f>IF(INDEX('Reference Data'!$G$5:$G$18,MATCH('Reference Data'!$C$4,'Reference Data'!$F$5:$F$21,0),1)&gt;O211,"Actual","Forecast")</f>
        <v>Forecast</v>
      </c>
      <c r="P212" s="1"/>
      <c r="Q212"/>
    </row>
    <row r="213" spans="1:17" ht="15" outlineLevel="2" thickBot="1" x14ac:dyDescent="0.4">
      <c r="B213" s="798"/>
      <c r="D213" s="263"/>
      <c r="E213" s="264"/>
      <c r="F213" s="263"/>
      <c r="G213" s="264"/>
      <c r="H213" s="263"/>
      <c r="I213" s="264"/>
      <c r="J213" s="263"/>
      <c r="K213" s="264"/>
      <c r="L213" s="263"/>
      <c r="M213" s="264"/>
      <c r="N213" s="263"/>
      <c r="O213" s="264"/>
      <c r="P213" s="1"/>
      <c r="Q213"/>
    </row>
    <row r="214" spans="1:17" outlineLevel="2" x14ac:dyDescent="0.35">
      <c r="D214" t="s">
        <v>260</v>
      </c>
      <c r="P214" s="1"/>
      <c r="Q214"/>
    </row>
    <row r="215" spans="1:17" ht="14.25" customHeight="1" outlineLevel="1" thickBot="1" x14ac:dyDescent="0.4">
      <c r="A215">
        <v>5</v>
      </c>
      <c r="B215" s="59"/>
      <c r="C215" s="59"/>
      <c r="D215" s="59"/>
      <c r="E215" s="59"/>
      <c r="F215" s="59"/>
      <c r="P215" s="1"/>
      <c r="Q215"/>
    </row>
    <row r="216" spans="1:17" ht="15" customHeight="1" outlineLevel="2" x14ac:dyDescent="0.35">
      <c r="A216" s="221"/>
      <c r="B216" s="621" t="s">
        <v>215</v>
      </c>
      <c r="C216" s="621" t="s">
        <v>216</v>
      </c>
      <c r="D216" s="684" t="s">
        <v>217</v>
      </c>
      <c r="E216" s="801"/>
      <c r="F216" s="801"/>
      <c r="G216" s="801"/>
      <c r="H216" s="801"/>
      <c r="I216" s="801"/>
      <c r="J216" s="801"/>
      <c r="K216" s="801"/>
      <c r="L216" s="801"/>
      <c r="M216" s="801"/>
      <c r="N216" s="801"/>
      <c r="O216" s="801"/>
      <c r="P216" s="1"/>
      <c r="Q216"/>
    </row>
    <row r="217" spans="1:17" ht="15.75" customHeight="1" outlineLevel="2" thickBot="1" x14ac:dyDescent="0.4">
      <c r="A217" s="221"/>
      <c r="B217" s="622"/>
      <c r="C217" s="622"/>
      <c r="D217" s="686"/>
      <c r="E217" s="800"/>
      <c r="F217" s="800"/>
      <c r="G217" s="800"/>
      <c r="H217" s="800"/>
      <c r="I217" s="800"/>
      <c r="J217" s="800"/>
      <c r="K217" s="800"/>
      <c r="L217" s="800"/>
      <c r="M217" s="800"/>
      <c r="N217" s="800"/>
      <c r="O217" s="800"/>
      <c r="P217" s="1"/>
      <c r="Q217"/>
    </row>
    <row r="218" spans="1:17" ht="15" outlineLevel="2" thickBot="1" x14ac:dyDescent="0.4">
      <c r="A218" s="221"/>
      <c r="B218" s="622"/>
      <c r="C218" s="622"/>
      <c r="D218" s="265">
        <v>43922</v>
      </c>
      <c r="E218" s="265">
        <v>43952</v>
      </c>
      <c r="F218" s="265">
        <v>43983</v>
      </c>
      <c r="G218" s="265">
        <v>44013</v>
      </c>
      <c r="H218" s="265">
        <v>44044</v>
      </c>
      <c r="I218" s="265">
        <v>44075</v>
      </c>
      <c r="J218" s="265">
        <v>44105</v>
      </c>
      <c r="K218" s="265">
        <v>44136</v>
      </c>
      <c r="L218" s="265">
        <v>44166</v>
      </c>
      <c r="M218" s="265">
        <v>44197</v>
      </c>
      <c r="N218" s="265">
        <v>44228</v>
      </c>
      <c r="O218" s="265">
        <v>44256</v>
      </c>
      <c r="P218" s="1"/>
      <c r="Q218"/>
    </row>
    <row r="219" spans="1:17" ht="15.75" customHeight="1" outlineLevel="2" thickBot="1" x14ac:dyDescent="0.4">
      <c r="A219" s="221"/>
      <c r="B219" s="622"/>
      <c r="C219" s="622"/>
      <c r="D219" s="27" t="s">
        <v>167</v>
      </c>
      <c r="E219" s="27" t="s">
        <v>167</v>
      </c>
      <c r="F219" s="27" t="s">
        <v>167</v>
      </c>
      <c r="G219" s="27" t="s">
        <v>167</v>
      </c>
      <c r="H219" s="27" t="s">
        <v>167</v>
      </c>
      <c r="I219" s="27" t="s">
        <v>167</v>
      </c>
      <c r="J219" s="27" t="s">
        <v>167</v>
      </c>
      <c r="K219" s="27" t="s">
        <v>167</v>
      </c>
      <c r="L219" s="27" t="s">
        <v>167</v>
      </c>
      <c r="M219" s="27" t="s">
        <v>167</v>
      </c>
      <c r="N219" s="27" t="s">
        <v>167</v>
      </c>
      <c r="O219" s="27" t="s">
        <v>167</v>
      </c>
      <c r="P219" s="1"/>
      <c r="Q219"/>
    </row>
    <row r="220" spans="1:17" ht="15" outlineLevel="2" thickBot="1" x14ac:dyDescent="0.4">
      <c r="A220" s="1"/>
      <c r="B220" s="261" t="s">
        <v>255</v>
      </c>
      <c r="C220" s="262" t="s">
        <v>256</v>
      </c>
      <c r="D220" s="263"/>
      <c r="E220" s="264"/>
      <c r="F220" s="264"/>
      <c r="G220" s="264"/>
      <c r="H220" s="264"/>
      <c r="I220" s="264"/>
      <c r="J220" s="264"/>
      <c r="K220" s="264"/>
      <c r="L220" s="264"/>
      <c r="M220" s="264"/>
      <c r="N220" s="264"/>
      <c r="O220" s="264"/>
      <c r="P220" s="1"/>
      <c r="Q220"/>
    </row>
    <row r="221" spans="1:17" ht="15.75" customHeight="1" outlineLevel="2" x14ac:dyDescent="0.35">
      <c r="A221" s="1"/>
      <c r="B221" s="621" t="s">
        <v>257</v>
      </c>
      <c r="C221" s="621" t="s">
        <v>261</v>
      </c>
      <c r="D221" s="685" t="s">
        <v>218</v>
      </c>
      <c r="E221" s="799"/>
      <c r="F221" s="799"/>
      <c r="G221" s="799"/>
      <c r="H221" s="799"/>
      <c r="I221" s="799"/>
      <c r="J221" s="799"/>
      <c r="K221" s="799"/>
      <c r="L221" s="799"/>
      <c r="M221" s="799"/>
      <c r="N221" s="799"/>
      <c r="O221" s="799"/>
      <c r="P221" s="1"/>
      <c r="Q221"/>
    </row>
    <row r="222" spans="1:17" ht="16.5" customHeight="1" outlineLevel="2" thickBot="1" x14ac:dyDescent="0.4">
      <c r="A222" s="1"/>
      <c r="B222" s="622"/>
      <c r="C222" s="622"/>
      <c r="D222" s="686"/>
      <c r="E222" s="800"/>
      <c r="F222" s="800"/>
      <c r="G222" s="800"/>
      <c r="H222" s="800"/>
      <c r="I222" s="800"/>
      <c r="J222" s="800"/>
      <c r="K222" s="800"/>
      <c r="L222" s="800"/>
      <c r="M222" s="800"/>
      <c r="N222" s="800"/>
      <c r="O222" s="800"/>
      <c r="P222" s="1"/>
      <c r="Q222"/>
    </row>
    <row r="223" spans="1:17" ht="16.5" customHeight="1" outlineLevel="2" thickBot="1" x14ac:dyDescent="0.4">
      <c r="A223" s="1"/>
      <c r="B223" s="622"/>
      <c r="C223" s="622"/>
      <c r="D223" s="265">
        <v>44287</v>
      </c>
      <c r="E223" s="265">
        <v>44317</v>
      </c>
      <c r="F223" s="265">
        <v>44348</v>
      </c>
      <c r="G223" s="265">
        <v>44378</v>
      </c>
      <c r="H223" s="265">
        <v>44409</v>
      </c>
      <c r="I223" s="265">
        <v>44440</v>
      </c>
      <c r="J223" s="265">
        <v>44470</v>
      </c>
      <c r="K223" s="265">
        <v>44501</v>
      </c>
      <c r="L223" s="265">
        <v>44531</v>
      </c>
      <c r="M223" s="265">
        <v>44562</v>
      </c>
      <c r="N223" s="265">
        <v>44593</v>
      </c>
      <c r="O223" s="265">
        <v>44621</v>
      </c>
      <c r="P223" s="1"/>
      <c r="Q223"/>
    </row>
    <row r="224" spans="1:17" ht="16.5" customHeight="1" outlineLevel="2" thickBot="1" x14ac:dyDescent="0.4">
      <c r="A224" s="1"/>
      <c r="B224" s="622"/>
      <c r="C224" s="622"/>
      <c r="D224" s="27" t="s">
        <v>167</v>
      </c>
      <c r="E224" s="27" t="s">
        <v>167</v>
      </c>
      <c r="F224" s="27" t="s">
        <v>167</v>
      </c>
      <c r="G224" s="27" t="s">
        <v>167</v>
      </c>
      <c r="H224" s="27" t="s">
        <v>167</v>
      </c>
      <c r="I224" s="27" t="s">
        <v>167</v>
      </c>
      <c r="J224" s="27" t="s">
        <v>167</v>
      </c>
      <c r="K224" s="27" t="s">
        <v>167</v>
      </c>
      <c r="L224" s="27" t="s">
        <v>167</v>
      </c>
      <c r="M224" s="27" t="s">
        <v>167</v>
      </c>
      <c r="N224" s="27" t="s">
        <v>167</v>
      </c>
      <c r="O224" s="27" t="s">
        <v>167</v>
      </c>
      <c r="P224" s="1"/>
      <c r="Q224"/>
    </row>
    <row r="225" spans="1:17" ht="15" outlineLevel="2" thickBot="1" x14ac:dyDescent="0.4">
      <c r="A225" s="1"/>
      <c r="B225" s="275"/>
      <c r="C225" s="278"/>
      <c r="D225" s="263"/>
      <c r="E225" s="264"/>
      <c r="F225" s="263"/>
      <c r="G225" s="264"/>
      <c r="H225" s="263"/>
      <c r="I225" s="264"/>
      <c r="J225" s="263"/>
      <c r="K225" s="264"/>
      <c r="L225" s="263"/>
      <c r="M225" s="264"/>
      <c r="N225" s="263"/>
      <c r="O225" s="264"/>
      <c r="P225" s="1"/>
      <c r="Q225"/>
    </row>
    <row r="226" spans="1:17" outlineLevel="2" x14ac:dyDescent="0.35">
      <c r="D226" s="685" t="s">
        <v>219</v>
      </c>
      <c r="E226" s="799"/>
      <c r="F226" s="799"/>
      <c r="G226" s="799"/>
      <c r="H226" s="799"/>
      <c r="I226" s="799"/>
      <c r="J226" s="799"/>
      <c r="K226" s="799"/>
      <c r="L226" s="799"/>
      <c r="M226" s="799"/>
      <c r="N226" s="799"/>
      <c r="O226" s="799"/>
      <c r="P226" s="1"/>
      <c r="Q226"/>
    </row>
    <row r="227" spans="1:17" ht="15" outlineLevel="2" thickBot="1" x14ac:dyDescent="0.4">
      <c r="D227" s="686"/>
      <c r="E227" s="800"/>
      <c r="F227" s="800"/>
      <c r="G227" s="800"/>
      <c r="H227" s="800"/>
      <c r="I227" s="800"/>
      <c r="J227" s="800"/>
      <c r="K227" s="800"/>
      <c r="L227" s="800"/>
      <c r="M227" s="800"/>
      <c r="N227" s="800"/>
      <c r="O227" s="800"/>
      <c r="P227" s="1"/>
      <c r="Q227"/>
    </row>
    <row r="228" spans="1:17" ht="15" outlineLevel="2" thickBot="1" x14ac:dyDescent="0.4">
      <c r="D228" s="265">
        <v>44652</v>
      </c>
      <c r="E228" s="265">
        <v>44682</v>
      </c>
      <c r="F228" s="265">
        <v>44713</v>
      </c>
      <c r="G228" s="265">
        <v>44743</v>
      </c>
      <c r="H228" s="265">
        <v>44774</v>
      </c>
      <c r="I228" s="265">
        <v>44805</v>
      </c>
      <c r="J228" s="265">
        <v>44835</v>
      </c>
      <c r="K228" s="265">
        <v>44866</v>
      </c>
      <c r="L228" s="265">
        <v>44896</v>
      </c>
      <c r="M228" s="265">
        <v>44927</v>
      </c>
      <c r="N228" s="265">
        <v>44958</v>
      </c>
      <c r="O228" s="265">
        <v>44986</v>
      </c>
      <c r="P228" s="1"/>
      <c r="Q228"/>
    </row>
    <row r="229" spans="1:17" ht="15" outlineLevel="2" thickBot="1" x14ac:dyDescent="0.4">
      <c r="D229" s="27" t="str">
        <f>IF(INDEX('Reference Data'!$G$5:$G$18,MATCH('Reference Data'!$C$4,'Reference Data'!$F$5:$F$21,0),1)&gt;D228,"Actual","Forecast")</f>
        <v>Actual</v>
      </c>
      <c r="E229" s="27" t="str">
        <f>IF(INDEX('Reference Data'!$G$5:$G$18,MATCH('Reference Data'!$C$4,'Reference Data'!$F$5:$F$21,0),1)&gt;E228,"Actual","Forecast")</f>
        <v>Actual</v>
      </c>
      <c r="F229" s="27" t="str">
        <f>IF(INDEX('Reference Data'!$G$5:$G$18,MATCH('Reference Data'!$C$4,'Reference Data'!$F$5:$F$21,0),1)&gt;F228,"Actual","Forecast")</f>
        <v>Actual</v>
      </c>
      <c r="G229" s="27" t="str">
        <f>IF(INDEX('Reference Data'!$G$5:$G$18,MATCH('Reference Data'!$C$4,'Reference Data'!$F$5:$F$21,0),1)&gt;G228,"Actual","Forecast")</f>
        <v>Actual</v>
      </c>
      <c r="H229" s="27" t="str">
        <f>IF(INDEX('Reference Data'!$G$5:$G$18,MATCH('Reference Data'!$C$4,'Reference Data'!$F$5:$F$21,0),1)&gt;H228,"Actual","Forecast")</f>
        <v>Actual</v>
      </c>
      <c r="I229" s="27" t="str">
        <f>IF(INDEX('Reference Data'!$G$5:$G$18,MATCH('Reference Data'!$C$4,'Reference Data'!$F$5:$F$21,0),1)&gt;I228,"Actual","Forecast")</f>
        <v>Actual</v>
      </c>
      <c r="J229" s="27" t="str">
        <f>IF(INDEX('Reference Data'!$G$5:$G$18,MATCH('Reference Data'!$C$4,'Reference Data'!$F$5:$F$21,0),1)&gt;J228,"Actual","Forecast")</f>
        <v>Actual</v>
      </c>
      <c r="K229" s="27" t="str">
        <f>IF(INDEX('Reference Data'!$G$5:$G$18,MATCH('Reference Data'!$C$4,'Reference Data'!$F$5:$F$21,0),1)&gt;K228,"Actual","Forecast")</f>
        <v>Actual</v>
      </c>
      <c r="L229" s="27" t="str">
        <f>IF(INDEX('Reference Data'!$G$5:$G$18,MATCH('Reference Data'!$C$4,'Reference Data'!$F$5:$F$21,0),1)&gt;L228,"Actual","Forecast")</f>
        <v>Actual</v>
      </c>
      <c r="M229" s="27" t="str">
        <f>IF(INDEX('Reference Data'!$G$5:$G$18,MATCH('Reference Data'!$C$4,'Reference Data'!$F$5:$F$21,0),1)&gt;M228,"Actual","Forecast")</f>
        <v>Actual</v>
      </c>
      <c r="N229" s="27" t="str">
        <f>IF(INDEX('Reference Data'!$G$5:$G$18,MATCH('Reference Data'!$C$4,'Reference Data'!$F$5:$F$21,0),1)&gt;N228,"Actual","Forecast")</f>
        <v>Actual</v>
      </c>
      <c r="O229" s="27" t="str">
        <f>IF(INDEX('Reference Data'!$G$5:$G$18,MATCH('Reference Data'!$C$4,'Reference Data'!$F$5:$F$21,0),1)&gt;O228,"Actual","Forecast")</f>
        <v>Actual</v>
      </c>
      <c r="P229" s="1"/>
      <c r="Q229"/>
    </row>
    <row r="230" spans="1:17" ht="15" outlineLevel="2" thickBot="1" x14ac:dyDescent="0.4">
      <c r="D230" s="263"/>
      <c r="E230" s="264"/>
      <c r="F230" s="263"/>
      <c r="G230" s="264"/>
      <c r="H230" s="263"/>
      <c r="I230" s="264"/>
      <c r="J230" s="263"/>
      <c r="K230" s="264"/>
      <c r="L230" s="263"/>
      <c r="M230" s="264"/>
      <c r="N230" s="263"/>
      <c r="O230" s="264"/>
      <c r="P230" s="1"/>
      <c r="Q230"/>
    </row>
    <row r="231" spans="1:17" outlineLevel="2" x14ac:dyDescent="0.35">
      <c r="D231" s="685" t="s">
        <v>220</v>
      </c>
      <c r="E231" s="799"/>
      <c r="F231" s="799"/>
      <c r="G231" s="799"/>
      <c r="H231" s="799"/>
      <c r="I231" s="799"/>
      <c r="J231" s="799"/>
      <c r="K231" s="799"/>
      <c r="L231" s="799"/>
      <c r="M231" s="799"/>
      <c r="N231" s="799"/>
      <c r="O231" s="799"/>
      <c r="P231" s="1"/>
      <c r="Q231"/>
    </row>
    <row r="232" spans="1:17" ht="15" outlineLevel="2" thickBot="1" x14ac:dyDescent="0.4">
      <c r="D232" s="686"/>
      <c r="E232" s="800"/>
      <c r="F232" s="800"/>
      <c r="G232" s="800"/>
      <c r="H232" s="800"/>
      <c r="I232" s="800"/>
      <c r="J232" s="800"/>
      <c r="K232" s="800"/>
      <c r="L232" s="800"/>
      <c r="M232" s="800"/>
      <c r="N232" s="800"/>
      <c r="O232" s="800"/>
      <c r="P232" s="1"/>
      <c r="Q232"/>
    </row>
    <row r="233" spans="1:17" ht="15" outlineLevel="2" thickBot="1" x14ac:dyDescent="0.4">
      <c r="D233" s="265">
        <v>45017</v>
      </c>
      <c r="E233" s="265">
        <v>45047</v>
      </c>
      <c r="F233" s="265">
        <v>45078</v>
      </c>
      <c r="G233" s="265">
        <v>45108</v>
      </c>
      <c r="H233" s="265">
        <v>45139</v>
      </c>
      <c r="I233" s="265">
        <v>45170</v>
      </c>
      <c r="J233" s="265">
        <v>45200</v>
      </c>
      <c r="K233" s="265">
        <v>45231</v>
      </c>
      <c r="L233" s="265">
        <v>45261</v>
      </c>
      <c r="M233" s="265">
        <v>45292</v>
      </c>
      <c r="N233" s="265">
        <v>45323</v>
      </c>
      <c r="O233" s="265">
        <v>45352</v>
      </c>
      <c r="P233" s="1"/>
      <c r="Q233"/>
    </row>
    <row r="234" spans="1:17" ht="15" outlineLevel="2" thickBot="1" x14ac:dyDescent="0.4">
      <c r="D234" s="27" t="str">
        <f>IF(INDEX('Reference Data'!$G$5:$G$18,MATCH('Reference Data'!$C$4,'Reference Data'!$F$5:$F$21,0),1)&gt;D233,"Actual","Forecast")</f>
        <v>Actual</v>
      </c>
      <c r="E234" s="27" t="str">
        <f>IF(INDEX('Reference Data'!$G$5:$G$18,MATCH('Reference Data'!$C$4,'Reference Data'!$F$5:$F$21,0),1)&gt;E233,"Actual","Forecast")</f>
        <v>Actual</v>
      </c>
      <c r="F234" s="27" t="str">
        <f>IF(INDEX('Reference Data'!$G$5:$G$18,MATCH('Reference Data'!$C$4,'Reference Data'!$F$5:$F$21,0),1)&gt;F233,"Actual","Forecast")</f>
        <v>Actual</v>
      </c>
      <c r="G234" s="27" t="str">
        <f>IF(INDEX('Reference Data'!$G$5:$G$18,MATCH('Reference Data'!$C$4,'Reference Data'!$F$5:$F$21,0),1)&gt;G233,"Actual","Forecast")</f>
        <v>Actual</v>
      </c>
      <c r="H234" s="27" t="str">
        <f>IF(INDEX('Reference Data'!$G$5:$G$18,MATCH('Reference Data'!$C$4,'Reference Data'!$F$5:$F$21,0),1)&gt;H233,"Actual","Forecast")</f>
        <v>Actual</v>
      </c>
      <c r="I234" s="27" t="str">
        <f>IF(INDEX('Reference Data'!$G$5:$G$18,MATCH('Reference Data'!$C$4,'Reference Data'!$F$5:$F$21,0),1)&gt;I233,"Actual","Forecast")</f>
        <v>Actual</v>
      </c>
      <c r="J234" s="27" t="str">
        <f>IF(INDEX('Reference Data'!$G$5:$G$18,MATCH('Reference Data'!$C$4,'Reference Data'!$F$5:$F$21,0),1)&gt;J233,"Actual","Forecast")</f>
        <v>Forecast</v>
      </c>
      <c r="K234" s="27" t="str">
        <f>IF(INDEX('Reference Data'!$G$5:$G$18,MATCH('Reference Data'!$C$4,'Reference Data'!$F$5:$F$21,0),1)&gt;K233,"Actual","Forecast")</f>
        <v>Forecast</v>
      </c>
      <c r="L234" s="27" t="str">
        <f>IF(INDEX('Reference Data'!$G$5:$G$18,MATCH('Reference Data'!$C$4,'Reference Data'!$F$5:$F$21,0),1)&gt;L233,"Actual","Forecast")</f>
        <v>Forecast</v>
      </c>
      <c r="M234" s="27" t="str">
        <f>IF(INDEX('Reference Data'!$G$5:$G$18,MATCH('Reference Data'!$C$4,'Reference Data'!$F$5:$F$21,0),1)&gt;M233,"Actual","Forecast")</f>
        <v>Forecast</v>
      </c>
      <c r="N234" s="27" t="str">
        <f>IF(INDEX('Reference Data'!$G$5:$G$18,MATCH('Reference Data'!$C$4,'Reference Data'!$F$5:$F$21,0),1)&gt;N233,"Actual","Forecast")</f>
        <v>Forecast</v>
      </c>
      <c r="O234" s="27" t="str">
        <f>IF(INDEX('Reference Data'!$G$5:$G$18,MATCH('Reference Data'!$C$4,'Reference Data'!$F$5:$F$21,0),1)&gt;O233,"Actual","Forecast")</f>
        <v>Forecast</v>
      </c>
      <c r="P234" s="1"/>
      <c r="Q234"/>
    </row>
    <row r="235" spans="1:17" ht="15" outlineLevel="2" thickBot="1" x14ac:dyDescent="0.4">
      <c r="D235" s="263"/>
      <c r="E235" s="264"/>
      <c r="F235" s="263"/>
      <c r="G235" s="264"/>
      <c r="H235" s="263"/>
      <c r="I235" s="264"/>
      <c r="J235" s="263"/>
      <c r="K235" s="264"/>
      <c r="L235" s="263"/>
      <c r="M235" s="264"/>
      <c r="N235" s="263"/>
      <c r="O235" s="264"/>
      <c r="P235" s="1"/>
      <c r="Q235"/>
    </row>
    <row r="236" spans="1:17" outlineLevel="2" x14ac:dyDescent="0.35">
      <c r="D236" s="685" t="s">
        <v>221</v>
      </c>
      <c r="E236" s="799"/>
      <c r="F236" s="799"/>
      <c r="G236" s="799"/>
      <c r="H236" s="799"/>
      <c r="I236" s="799"/>
      <c r="J236" s="799"/>
      <c r="K236" s="799"/>
      <c r="L236" s="799"/>
      <c r="M236" s="799"/>
      <c r="N236" s="799"/>
      <c r="O236" s="799"/>
      <c r="P236" s="1"/>
      <c r="Q236"/>
    </row>
    <row r="237" spans="1:17" ht="15" outlineLevel="2" thickBot="1" x14ac:dyDescent="0.4">
      <c r="D237" s="686"/>
      <c r="E237" s="800"/>
      <c r="F237" s="800"/>
      <c r="G237" s="800"/>
      <c r="H237" s="800"/>
      <c r="I237" s="800"/>
      <c r="J237" s="800"/>
      <c r="K237" s="800"/>
      <c r="L237" s="800"/>
      <c r="M237" s="800"/>
      <c r="N237" s="800"/>
      <c r="O237" s="800"/>
      <c r="P237" s="1"/>
      <c r="Q237"/>
    </row>
    <row r="238" spans="1:17" ht="15" outlineLevel="2" thickBot="1" x14ac:dyDescent="0.4">
      <c r="D238" s="265">
        <v>45383</v>
      </c>
      <c r="E238" s="265">
        <v>45413</v>
      </c>
      <c r="F238" s="265">
        <v>45444</v>
      </c>
      <c r="G238" s="265">
        <v>45474</v>
      </c>
      <c r="H238" s="265">
        <v>45505</v>
      </c>
      <c r="I238" s="265">
        <v>45536</v>
      </c>
      <c r="J238" s="265">
        <v>45566</v>
      </c>
      <c r="K238" s="265">
        <v>45597</v>
      </c>
      <c r="L238" s="265">
        <v>45627</v>
      </c>
      <c r="M238" s="265">
        <v>45658</v>
      </c>
      <c r="N238" s="265">
        <v>45689</v>
      </c>
      <c r="O238" s="265">
        <v>45717</v>
      </c>
      <c r="P238" s="1"/>
      <c r="Q238"/>
    </row>
    <row r="239" spans="1:17" ht="15" outlineLevel="2" thickBot="1" x14ac:dyDescent="0.4">
      <c r="D239" s="27" t="str">
        <f>IF(INDEX('Reference Data'!$G$5:$G$18,MATCH('Reference Data'!$C$4,'Reference Data'!$F$5:$F$21,0),1)&gt;D238,"Actual","Forecast")</f>
        <v>Forecast</v>
      </c>
      <c r="E239" s="27" t="str">
        <f>IF(INDEX('Reference Data'!$G$5:$G$18,MATCH('Reference Data'!$C$4,'Reference Data'!$F$5:$F$21,0),1)&gt;E238,"Actual","Forecast")</f>
        <v>Forecast</v>
      </c>
      <c r="F239" s="27" t="str">
        <f>IF(INDEX('Reference Data'!$G$5:$G$18,MATCH('Reference Data'!$C$4,'Reference Data'!$F$5:$F$21,0),1)&gt;F238,"Actual","Forecast")</f>
        <v>Forecast</v>
      </c>
      <c r="G239" s="27" t="str">
        <f>IF(INDEX('Reference Data'!$G$5:$G$18,MATCH('Reference Data'!$C$4,'Reference Data'!$F$5:$F$21,0),1)&gt;G238,"Actual","Forecast")</f>
        <v>Forecast</v>
      </c>
      <c r="H239" s="27" t="str">
        <f>IF(INDEX('Reference Data'!$G$5:$G$18,MATCH('Reference Data'!$C$4,'Reference Data'!$F$5:$F$21,0),1)&gt;H238,"Actual","Forecast")</f>
        <v>Forecast</v>
      </c>
      <c r="I239" s="27" t="str">
        <f>IF(INDEX('Reference Data'!$G$5:$G$18,MATCH('Reference Data'!$C$4,'Reference Data'!$F$5:$F$21,0),1)&gt;I238,"Actual","Forecast")</f>
        <v>Forecast</v>
      </c>
      <c r="J239" s="27" t="str">
        <f>IF(INDEX('Reference Data'!$G$5:$G$18,MATCH('Reference Data'!$C$4,'Reference Data'!$F$5:$F$21,0),1)&gt;J238,"Actual","Forecast")</f>
        <v>Forecast</v>
      </c>
      <c r="K239" s="27" t="str">
        <f>IF(INDEX('Reference Data'!$G$5:$G$18,MATCH('Reference Data'!$C$4,'Reference Data'!$F$5:$F$21,0),1)&gt;K238,"Actual","Forecast")</f>
        <v>Forecast</v>
      </c>
      <c r="L239" s="27" t="str">
        <f>IF(INDEX('Reference Data'!$G$5:$G$18,MATCH('Reference Data'!$C$4,'Reference Data'!$F$5:$F$21,0),1)&gt;L238,"Actual","Forecast")</f>
        <v>Forecast</v>
      </c>
      <c r="M239" s="27" t="str">
        <f>IF(INDEX('Reference Data'!$G$5:$G$18,MATCH('Reference Data'!$C$4,'Reference Data'!$F$5:$F$21,0),1)&gt;M238,"Actual","Forecast")</f>
        <v>Forecast</v>
      </c>
      <c r="N239" s="27" t="str">
        <f>IF(INDEX('Reference Data'!$G$5:$G$18,MATCH('Reference Data'!$C$4,'Reference Data'!$F$5:$F$21,0),1)&gt;N238,"Actual","Forecast")</f>
        <v>Forecast</v>
      </c>
      <c r="O239" s="27" t="str">
        <f>IF(INDEX('Reference Data'!$G$5:$G$18,MATCH('Reference Data'!$C$4,'Reference Data'!$F$5:$F$21,0),1)&gt;O238,"Actual","Forecast")</f>
        <v>Forecast</v>
      </c>
      <c r="P239" s="1"/>
      <c r="Q239"/>
    </row>
    <row r="240" spans="1:17" ht="15" outlineLevel="2" thickBot="1" x14ac:dyDescent="0.4">
      <c r="D240" s="263"/>
      <c r="E240" s="264"/>
      <c r="F240" s="263"/>
      <c r="G240" s="264"/>
      <c r="H240" s="263"/>
      <c r="I240" s="264"/>
      <c r="J240" s="263"/>
      <c r="K240" s="264"/>
      <c r="L240" s="263"/>
      <c r="M240" s="264"/>
      <c r="N240" s="263"/>
      <c r="O240" s="264"/>
      <c r="P240" s="1"/>
      <c r="Q240"/>
    </row>
    <row r="241" spans="1:17" ht="15" customHeight="1" outlineLevel="2" x14ac:dyDescent="0.35">
      <c r="B241" s="798" t="s">
        <v>259</v>
      </c>
      <c r="D241" s="685" t="s">
        <v>222</v>
      </c>
      <c r="E241" s="799"/>
      <c r="F241" s="799"/>
      <c r="G241" s="799"/>
      <c r="H241" s="799"/>
      <c r="I241" s="799"/>
      <c r="J241" s="799"/>
      <c r="K241" s="799"/>
      <c r="L241" s="799"/>
      <c r="M241" s="799"/>
      <c r="N241" s="799"/>
      <c r="O241" s="799"/>
      <c r="P241" s="1"/>
      <c r="Q241"/>
    </row>
    <row r="242" spans="1:17" ht="15.75" customHeight="1" outlineLevel="2" thickBot="1" x14ac:dyDescent="0.4">
      <c r="B242" s="798"/>
      <c r="D242" s="686"/>
      <c r="E242" s="800"/>
      <c r="F242" s="800"/>
      <c r="G242" s="800"/>
      <c r="H242" s="800"/>
      <c r="I242" s="800"/>
      <c r="J242" s="800"/>
      <c r="K242" s="800"/>
      <c r="L242" s="800"/>
      <c r="M242" s="800"/>
      <c r="N242" s="800"/>
      <c r="O242" s="800"/>
      <c r="P242" s="1"/>
      <c r="Q242"/>
    </row>
    <row r="243" spans="1:17" ht="15" outlineLevel="2" thickBot="1" x14ac:dyDescent="0.4">
      <c r="B243" s="798"/>
      <c r="D243" s="265">
        <v>45748</v>
      </c>
      <c r="E243" s="265">
        <v>45778</v>
      </c>
      <c r="F243" s="265">
        <v>45809</v>
      </c>
      <c r="G243" s="265">
        <v>45839</v>
      </c>
      <c r="H243" s="265">
        <v>45870</v>
      </c>
      <c r="I243" s="265">
        <v>45901</v>
      </c>
      <c r="J243" s="265">
        <v>45931</v>
      </c>
      <c r="K243" s="265">
        <v>45962</v>
      </c>
      <c r="L243" s="265">
        <v>45992</v>
      </c>
      <c r="M243" s="265">
        <v>46023</v>
      </c>
      <c r="N243" s="265">
        <v>46054</v>
      </c>
      <c r="O243" s="265">
        <v>46082</v>
      </c>
      <c r="P243" s="1"/>
      <c r="Q243"/>
    </row>
    <row r="244" spans="1:17" ht="15" outlineLevel="2" thickBot="1" x14ac:dyDescent="0.4">
      <c r="B244" s="798"/>
      <c r="D244" s="27" t="str">
        <f>IF(INDEX('Reference Data'!$G$5:$G$18,MATCH('Reference Data'!$C$4,'Reference Data'!$F$5:$F$21,0),1)&gt;D243,"Actual","Forecast")</f>
        <v>Forecast</v>
      </c>
      <c r="E244" s="27" t="str">
        <f>IF(INDEX('Reference Data'!$G$5:$G$18,MATCH('Reference Data'!$C$4,'Reference Data'!$F$5:$F$21,0),1)&gt;E243,"Actual","Forecast")</f>
        <v>Forecast</v>
      </c>
      <c r="F244" s="27" t="str">
        <f>IF(INDEX('Reference Data'!$G$5:$G$18,MATCH('Reference Data'!$C$4,'Reference Data'!$F$5:$F$21,0),1)&gt;F243,"Actual","Forecast")</f>
        <v>Forecast</v>
      </c>
      <c r="G244" s="27" t="str">
        <f>IF(INDEX('Reference Data'!$G$5:$G$18,MATCH('Reference Data'!$C$4,'Reference Data'!$F$5:$F$21,0),1)&gt;G243,"Actual","Forecast")</f>
        <v>Forecast</v>
      </c>
      <c r="H244" s="27" t="str">
        <f>IF(INDEX('Reference Data'!$G$5:$G$18,MATCH('Reference Data'!$C$4,'Reference Data'!$F$5:$F$21,0),1)&gt;H243,"Actual","Forecast")</f>
        <v>Forecast</v>
      </c>
      <c r="I244" s="27" t="str">
        <f>IF(INDEX('Reference Data'!$G$5:$G$18,MATCH('Reference Data'!$C$4,'Reference Data'!$F$5:$F$21,0),1)&gt;I243,"Actual","Forecast")</f>
        <v>Forecast</v>
      </c>
      <c r="J244" s="27" t="str">
        <f>IF(INDEX('Reference Data'!$G$5:$G$18,MATCH('Reference Data'!$C$4,'Reference Data'!$F$5:$F$21,0),1)&gt;J243,"Actual","Forecast")</f>
        <v>Forecast</v>
      </c>
      <c r="K244" s="27" t="str">
        <f>IF(INDEX('Reference Data'!$G$5:$G$18,MATCH('Reference Data'!$C$4,'Reference Data'!$F$5:$F$21,0),1)&gt;K243,"Actual","Forecast")</f>
        <v>Forecast</v>
      </c>
      <c r="L244" s="27" t="str">
        <f>IF(INDEX('Reference Data'!$G$5:$G$18,MATCH('Reference Data'!$C$4,'Reference Data'!$F$5:$F$21,0),1)&gt;L243,"Actual","Forecast")</f>
        <v>Forecast</v>
      </c>
      <c r="M244" s="27" t="str">
        <f>IF(INDEX('Reference Data'!$G$5:$G$18,MATCH('Reference Data'!$C$4,'Reference Data'!$F$5:$F$21,0),1)&gt;M243,"Actual","Forecast")</f>
        <v>Forecast</v>
      </c>
      <c r="N244" s="27" t="str">
        <f>IF(INDEX('Reference Data'!$G$5:$G$18,MATCH('Reference Data'!$C$4,'Reference Data'!$F$5:$F$21,0),1)&gt;N243,"Actual","Forecast")</f>
        <v>Forecast</v>
      </c>
      <c r="O244" s="27" t="str">
        <f>IF(INDEX('Reference Data'!$G$5:$G$18,MATCH('Reference Data'!$C$4,'Reference Data'!$F$5:$F$21,0),1)&gt;O243,"Actual","Forecast")</f>
        <v>Forecast</v>
      </c>
      <c r="P244" s="1"/>
      <c r="Q244"/>
    </row>
    <row r="245" spans="1:17" ht="15" outlineLevel="2" thickBot="1" x14ac:dyDescent="0.4">
      <c r="B245" s="798"/>
      <c r="D245" s="263"/>
      <c r="E245" s="264"/>
      <c r="F245" s="263"/>
      <c r="G245" s="264"/>
      <c r="H245" s="263"/>
      <c r="I245" s="264"/>
      <c r="J245" s="263"/>
      <c r="K245" s="264"/>
      <c r="L245" s="263"/>
      <c r="M245" s="264"/>
      <c r="N245" s="263"/>
      <c r="O245" s="264"/>
      <c r="P245" s="1"/>
      <c r="Q245"/>
    </row>
    <row r="246" spans="1:17" outlineLevel="2" x14ac:dyDescent="0.35">
      <c r="D246" t="s">
        <v>260</v>
      </c>
      <c r="P246" s="1"/>
      <c r="Q246"/>
    </row>
    <row r="247" spans="1:17" ht="14.25" customHeight="1" outlineLevel="1" thickBot="1" x14ac:dyDescent="0.4">
      <c r="A247">
        <v>6</v>
      </c>
      <c r="B247" s="59"/>
      <c r="C247" s="59"/>
      <c r="D247" s="59"/>
      <c r="E247" s="59"/>
      <c r="F247" s="59"/>
      <c r="P247" s="1"/>
      <c r="Q247"/>
    </row>
    <row r="248" spans="1:17" ht="15" customHeight="1" outlineLevel="2" x14ac:dyDescent="0.35">
      <c r="A248" s="221"/>
      <c r="B248" s="621" t="s">
        <v>215</v>
      </c>
      <c r="C248" s="621" t="s">
        <v>216</v>
      </c>
      <c r="D248" s="684" t="s">
        <v>217</v>
      </c>
      <c r="E248" s="801"/>
      <c r="F248" s="801"/>
      <c r="G248" s="801"/>
      <c r="H248" s="801"/>
      <c r="I248" s="801"/>
      <c r="J248" s="801"/>
      <c r="K248" s="801"/>
      <c r="L248" s="801"/>
      <c r="M248" s="801"/>
      <c r="N248" s="801"/>
      <c r="O248" s="801"/>
      <c r="P248" s="1"/>
      <c r="Q248"/>
    </row>
    <row r="249" spans="1:17" ht="15.75" customHeight="1" outlineLevel="2" thickBot="1" x14ac:dyDescent="0.4">
      <c r="A249" s="221"/>
      <c r="B249" s="622"/>
      <c r="C249" s="622"/>
      <c r="D249" s="686"/>
      <c r="E249" s="800"/>
      <c r="F249" s="800"/>
      <c r="G249" s="800"/>
      <c r="H249" s="800"/>
      <c r="I249" s="800"/>
      <c r="J249" s="800"/>
      <c r="K249" s="800"/>
      <c r="L249" s="800"/>
      <c r="M249" s="800"/>
      <c r="N249" s="800"/>
      <c r="O249" s="800"/>
      <c r="P249" s="1"/>
      <c r="Q249"/>
    </row>
    <row r="250" spans="1:17" ht="15" outlineLevel="2" thickBot="1" x14ac:dyDescent="0.4">
      <c r="A250" s="221"/>
      <c r="B250" s="622"/>
      <c r="C250" s="622"/>
      <c r="D250" s="265">
        <v>43922</v>
      </c>
      <c r="E250" s="265">
        <v>43952</v>
      </c>
      <c r="F250" s="265">
        <v>43983</v>
      </c>
      <c r="G250" s="265">
        <v>44013</v>
      </c>
      <c r="H250" s="265">
        <v>44044</v>
      </c>
      <c r="I250" s="265">
        <v>44075</v>
      </c>
      <c r="J250" s="265">
        <v>44105</v>
      </c>
      <c r="K250" s="265">
        <v>44136</v>
      </c>
      <c r="L250" s="265">
        <v>44166</v>
      </c>
      <c r="M250" s="265">
        <v>44197</v>
      </c>
      <c r="N250" s="265">
        <v>44228</v>
      </c>
      <c r="O250" s="265">
        <v>44256</v>
      </c>
      <c r="P250" s="1"/>
      <c r="Q250"/>
    </row>
    <row r="251" spans="1:17" ht="15.75" customHeight="1" outlineLevel="2" thickBot="1" x14ac:dyDescent="0.4">
      <c r="A251" s="221"/>
      <c r="B251" s="622"/>
      <c r="C251" s="622"/>
      <c r="D251" s="27" t="s">
        <v>167</v>
      </c>
      <c r="E251" s="27" t="s">
        <v>167</v>
      </c>
      <c r="F251" s="27" t="s">
        <v>167</v>
      </c>
      <c r="G251" s="27" t="s">
        <v>167</v>
      </c>
      <c r="H251" s="27" t="s">
        <v>167</v>
      </c>
      <c r="I251" s="27" t="s">
        <v>167</v>
      </c>
      <c r="J251" s="27" t="s">
        <v>167</v>
      </c>
      <c r="K251" s="27" t="s">
        <v>167</v>
      </c>
      <c r="L251" s="27" t="s">
        <v>167</v>
      </c>
      <c r="M251" s="27" t="s">
        <v>167</v>
      </c>
      <c r="N251" s="27" t="s">
        <v>167</v>
      </c>
      <c r="O251" s="27" t="s">
        <v>167</v>
      </c>
      <c r="P251" s="1"/>
      <c r="Q251"/>
    </row>
    <row r="252" spans="1:17" ht="15" outlineLevel="2" thickBot="1" x14ac:dyDescent="0.4">
      <c r="A252" s="1"/>
      <c r="B252" s="261" t="s">
        <v>255</v>
      </c>
      <c r="C252" s="262" t="s">
        <v>256</v>
      </c>
      <c r="D252" s="263"/>
      <c r="E252" s="264"/>
      <c r="F252" s="264"/>
      <c r="G252" s="264"/>
      <c r="H252" s="264"/>
      <c r="I252" s="264"/>
      <c r="J252" s="264"/>
      <c r="K252" s="264"/>
      <c r="L252" s="264"/>
      <c r="M252" s="264"/>
      <c r="N252" s="264"/>
      <c r="O252" s="264"/>
      <c r="P252" s="1"/>
      <c r="Q252"/>
    </row>
    <row r="253" spans="1:17" ht="15.75" customHeight="1" outlineLevel="2" x14ac:dyDescent="0.35">
      <c r="A253" s="1"/>
      <c r="B253" s="621" t="s">
        <v>257</v>
      </c>
      <c r="C253" s="621" t="s">
        <v>261</v>
      </c>
      <c r="D253" s="685" t="s">
        <v>218</v>
      </c>
      <c r="E253" s="799"/>
      <c r="F253" s="799"/>
      <c r="G253" s="799"/>
      <c r="H253" s="799"/>
      <c r="I253" s="799"/>
      <c r="J253" s="799"/>
      <c r="K253" s="799"/>
      <c r="L253" s="799"/>
      <c r="M253" s="799"/>
      <c r="N253" s="799"/>
      <c r="O253" s="799"/>
      <c r="P253" s="1"/>
      <c r="Q253"/>
    </row>
    <row r="254" spans="1:17" ht="16.5" customHeight="1" outlineLevel="2" thickBot="1" x14ac:dyDescent="0.4">
      <c r="A254" s="1"/>
      <c r="B254" s="622"/>
      <c r="C254" s="622"/>
      <c r="D254" s="686"/>
      <c r="E254" s="800"/>
      <c r="F254" s="800"/>
      <c r="G254" s="800"/>
      <c r="H254" s="800"/>
      <c r="I254" s="800"/>
      <c r="J254" s="800"/>
      <c r="K254" s="800"/>
      <c r="L254" s="800"/>
      <c r="M254" s="800"/>
      <c r="N254" s="800"/>
      <c r="O254" s="800"/>
      <c r="P254" s="1"/>
      <c r="Q254"/>
    </row>
    <row r="255" spans="1:17" ht="16.5" customHeight="1" outlineLevel="2" thickBot="1" x14ac:dyDescent="0.4">
      <c r="A255" s="1"/>
      <c r="B255" s="622"/>
      <c r="C255" s="622"/>
      <c r="D255" s="265">
        <v>44287</v>
      </c>
      <c r="E255" s="265">
        <v>44317</v>
      </c>
      <c r="F255" s="265">
        <v>44348</v>
      </c>
      <c r="G255" s="265">
        <v>44378</v>
      </c>
      <c r="H255" s="265">
        <v>44409</v>
      </c>
      <c r="I255" s="265">
        <v>44440</v>
      </c>
      <c r="J255" s="265">
        <v>44470</v>
      </c>
      <c r="K255" s="265">
        <v>44501</v>
      </c>
      <c r="L255" s="265">
        <v>44531</v>
      </c>
      <c r="M255" s="265">
        <v>44562</v>
      </c>
      <c r="N255" s="265">
        <v>44593</v>
      </c>
      <c r="O255" s="265">
        <v>44621</v>
      </c>
      <c r="P255" s="1"/>
      <c r="Q255"/>
    </row>
    <row r="256" spans="1:17" ht="16.5" customHeight="1" outlineLevel="2" thickBot="1" x14ac:dyDescent="0.4">
      <c r="A256" s="1"/>
      <c r="B256" s="622"/>
      <c r="C256" s="622"/>
      <c r="D256" s="27" t="s">
        <v>167</v>
      </c>
      <c r="E256" s="27" t="s">
        <v>167</v>
      </c>
      <c r="F256" s="27" t="s">
        <v>167</v>
      </c>
      <c r="G256" s="27" t="s">
        <v>167</v>
      </c>
      <c r="H256" s="27" t="s">
        <v>167</v>
      </c>
      <c r="I256" s="27" t="s">
        <v>167</v>
      </c>
      <c r="J256" s="27" t="s">
        <v>167</v>
      </c>
      <c r="K256" s="27" t="s">
        <v>167</v>
      </c>
      <c r="L256" s="27" t="s">
        <v>167</v>
      </c>
      <c r="M256" s="27" t="s">
        <v>167</v>
      </c>
      <c r="N256" s="27" t="s">
        <v>167</v>
      </c>
      <c r="O256" s="27" t="s">
        <v>167</v>
      </c>
      <c r="P256" s="1"/>
      <c r="Q256"/>
    </row>
    <row r="257" spans="1:17" ht="15" outlineLevel="2" thickBot="1" x14ac:dyDescent="0.4">
      <c r="A257" s="1"/>
      <c r="B257" s="275"/>
      <c r="C257" s="278"/>
      <c r="D257" s="263"/>
      <c r="E257" s="264"/>
      <c r="F257" s="263"/>
      <c r="G257" s="264"/>
      <c r="H257" s="263"/>
      <c r="I257" s="264"/>
      <c r="J257" s="263"/>
      <c r="K257" s="264"/>
      <c r="L257" s="263"/>
      <c r="M257" s="264"/>
      <c r="N257" s="263"/>
      <c r="O257" s="264"/>
      <c r="P257" s="1"/>
      <c r="Q257"/>
    </row>
    <row r="258" spans="1:17" outlineLevel="2" x14ac:dyDescent="0.35">
      <c r="D258" s="685" t="s">
        <v>219</v>
      </c>
      <c r="E258" s="799"/>
      <c r="F258" s="799"/>
      <c r="G258" s="799"/>
      <c r="H258" s="799"/>
      <c r="I258" s="799"/>
      <c r="J258" s="799"/>
      <c r="K258" s="799"/>
      <c r="L258" s="799"/>
      <c r="M258" s="799"/>
      <c r="N258" s="799"/>
      <c r="O258" s="799"/>
      <c r="P258" s="1"/>
      <c r="Q258"/>
    </row>
    <row r="259" spans="1:17" ht="15" outlineLevel="2" thickBot="1" x14ac:dyDescent="0.4">
      <c r="D259" s="686"/>
      <c r="E259" s="800"/>
      <c r="F259" s="800"/>
      <c r="G259" s="800"/>
      <c r="H259" s="800"/>
      <c r="I259" s="800"/>
      <c r="J259" s="800"/>
      <c r="K259" s="800"/>
      <c r="L259" s="800"/>
      <c r="M259" s="800"/>
      <c r="N259" s="800"/>
      <c r="O259" s="800"/>
      <c r="P259" s="1"/>
      <c r="Q259"/>
    </row>
    <row r="260" spans="1:17" ht="15" outlineLevel="2" thickBot="1" x14ac:dyDescent="0.4">
      <c r="D260" s="265">
        <v>44652</v>
      </c>
      <c r="E260" s="265">
        <v>44682</v>
      </c>
      <c r="F260" s="265">
        <v>44713</v>
      </c>
      <c r="G260" s="265">
        <v>44743</v>
      </c>
      <c r="H260" s="265">
        <v>44774</v>
      </c>
      <c r="I260" s="265">
        <v>44805</v>
      </c>
      <c r="J260" s="265">
        <v>44835</v>
      </c>
      <c r="K260" s="265">
        <v>44866</v>
      </c>
      <c r="L260" s="265">
        <v>44896</v>
      </c>
      <c r="M260" s="265">
        <v>44927</v>
      </c>
      <c r="N260" s="265">
        <v>44958</v>
      </c>
      <c r="O260" s="265">
        <v>44986</v>
      </c>
      <c r="P260" s="1"/>
      <c r="Q260"/>
    </row>
    <row r="261" spans="1:17" ht="15" outlineLevel="2" thickBot="1" x14ac:dyDescent="0.4">
      <c r="D261" s="27" t="str">
        <f>IF(INDEX('Reference Data'!$G$5:$G$18,MATCH('Reference Data'!$C$4,'Reference Data'!$F$5:$F$21,0),1)&gt;D260,"Actual","Forecast")</f>
        <v>Actual</v>
      </c>
      <c r="E261" s="27" t="str">
        <f>IF(INDEX('Reference Data'!$G$5:$G$18,MATCH('Reference Data'!$C$4,'Reference Data'!$F$5:$F$21,0),1)&gt;E260,"Actual","Forecast")</f>
        <v>Actual</v>
      </c>
      <c r="F261" s="27" t="str">
        <f>IF(INDEX('Reference Data'!$G$5:$G$18,MATCH('Reference Data'!$C$4,'Reference Data'!$F$5:$F$21,0),1)&gt;F260,"Actual","Forecast")</f>
        <v>Actual</v>
      </c>
      <c r="G261" s="27" t="str">
        <f>IF(INDEX('Reference Data'!$G$5:$G$18,MATCH('Reference Data'!$C$4,'Reference Data'!$F$5:$F$21,0),1)&gt;G260,"Actual","Forecast")</f>
        <v>Actual</v>
      </c>
      <c r="H261" s="27" t="str">
        <f>IF(INDEX('Reference Data'!$G$5:$G$18,MATCH('Reference Data'!$C$4,'Reference Data'!$F$5:$F$21,0),1)&gt;H260,"Actual","Forecast")</f>
        <v>Actual</v>
      </c>
      <c r="I261" s="27" t="str">
        <f>IF(INDEX('Reference Data'!$G$5:$G$18,MATCH('Reference Data'!$C$4,'Reference Data'!$F$5:$F$21,0),1)&gt;I260,"Actual","Forecast")</f>
        <v>Actual</v>
      </c>
      <c r="J261" s="27" t="str">
        <f>IF(INDEX('Reference Data'!$G$5:$G$18,MATCH('Reference Data'!$C$4,'Reference Data'!$F$5:$F$21,0),1)&gt;J260,"Actual","Forecast")</f>
        <v>Actual</v>
      </c>
      <c r="K261" s="27" t="str">
        <f>IF(INDEX('Reference Data'!$G$5:$G$18,MATCH('Reference Data'!$C$4,'Reference Data'!$F$5:$F$21,0),1)&gt;K260,"Actual","Forecast")</f>
        <v>Actual</v>
      </c>
      <c r="L261" s="27" t="str">
        <f>IF(INDEX('Reference Data'!$G$5:$G$18,MATCH('Reference Data'!$C$4,'Reference Data'!$F$5:$F$21,0),1)&gt;L260,"Actual","Forecast")</f>
        <v>Actual</v>
      </c>
      <c r="M261" s="27" t="str">
        <f>IF(INDEX('Reference Data'!$G$5:$G$18,MATCH('Reference Data'!$C$4,'Reference Data'!$F$5:$F$21,0),1)&gt;M260,"Actual","Forecast")</f>
        <v>Actual</v>
      </c>
      <c r="N261" s="27" t="str">
        <f>IF(INDEX('Reference Data'!$G$5:$G$18,MATCH('Reference Data'!$C$4,'Reference Data'!$F$5:$F$21,0),1)&gt;N260,"Actual","Forecast")</f>
        <v>Actual</v>
      </c>
      <c r="O261" s="27" t="str">
        <f>IF(INDEX('Reference Data'!$G$5:$G$18,MATCH('Reference Data'!$C$4,'Reference Data'!$F$5:$F$21,0),1)&gt;O260,"Actual","Forecast")</f>
        <v>Actual</v>
      </c>
      <c r="P261" s="1"/>
      <c r="Q261"/>
    </row>
    <row r="262" spans="1:17" ht="15" outlineLevel="2" thickBot="1" x14ac:dyDescent="0.4">
      <c r="D262" s="263"/>
      <c r="E262" s="264"/>
      <c r="F262" s="263"/>
      <c r="G262" s="264"/>
      <c r="H262" s="263"/>
      <c r="I262" s="264"/>
      <c r="J262" s="263"/>
      <c r="K262" s="264"/>
      <c r="L262" s="263"/>
      <c r="M262" s="264"/>
      <c r="N262" s="263"/>
      <c r="O262" s="264"/>
      <c r="P262" s="1"/>
      <c r="Q262"/>
    </row>
    <row r="263" spans="1:17" outlineLevel="2" x14ac:dyDescent="0.35">
      <c r="D263" s="685" t="s">
        <v>220</v>
      </c>
      <c r="E263" s="799"/>
      <c r="F263" s="799"/>
      <c r="G263" s="799"/>
      <c r="H263" s="799"/>
      <c r="I263" s="799"/>
      <c r="J263" s="799"/>
      <c r="K263" s="799"/>
      <c r="L263" s="799"/>
      <c r="M263" s="799"/>
      <c r="N263" s="799"/>
      <c r="O263" s="799"/>
      <c r="P263" s="1"/>
      <c r="Q263"/>
    </row>
    <row r="264" spans="1:17" ht="15" outlineLevel="2" thickBot="1" x14ac:dyDescent="0.4">
      <c r="D264" s="686"/>
      <c r="E264" s="800"/>
      <c r="F264" s="800"/>
      <c r="G264" s="800"/>
      <c r="H264" s="800"/>
      <c r="I264" s="800"/>
      <c r="J264" s="800"/>
      <c r="K264" s="800"/>
      <c r="L264" s="800"/>
      <c r="M264" s="800"/>
      <c r="N264" s="800"/>
      <c r="O264" s="800"/>
      <c r="P264" s="1"/>
      <c r="Q264"/>
    </row>
    <row r="265" spans="1:17" ht="15" outlineLevel="2" thickBot="1" x14ac:dyDescent="0.4">
      <c r="D265" s="265">
        <v>45017</v>
      </c>
      <c r="E265" s="265">
        <v>45047</v>
      </c>
      <c r="F265" s="265">
        <v>45078</v>
      </c>
      <c r="G265" s="265">
        <v>45108</v>
      </c>
      <c r="H265" s="265">
        <v>45139</v>
      </c>
      <c r="I265" s="265">
        <v>45170</v>
      </c>
      <c r="J265" s="265">
        <v>45200</v>
      </c>
      <c r="K265" s="265">
        <v>45231</v>
      </c>
      <c r="L265" s="265">
        <v>45261</v>
      </c>
      <c r="M265" s="265">
        <v>45292</v>
      </c>
      <c r="N265" s="265">
        <v>45323</v>
      </c>
      <c r="O265" s="265">
        <v>45352</v>
      </c>
      <c r="P265" s="1"/>
      <c r="Q265"/>
    </row>
    <row r="266" spans="1:17" ht="15" outlineLevel="2" thickBot="1" x14ac:dyDescent="0.4">
      <c r="D266" s="27" t="str">
        <f>IF(INDEX('Reference Data'!$G$5:$G$18,MATCH('Reference Data'!$C$4,'Reference Data'!$F$5:$F$21,0),1)&gt;D265,"Actual","Forecast")</f>
        <v>Actual</v>
      </c>
      <c r="E266" s="27" t="str">
        <f>IF(INDEX('Reference Data'!$G$5:$G$18,MATCH('Reference Data'!$C$4,'Reference Data'!$F$5:$F$21,0),1)&gt;E265,"Actual","Forecast")</f>
        <v>Actual</v>
      </c>
      <c r="F266" s="27" t="str">
        <f>IF(INDEX('Reference Data'!$G$5:$G$18,MATCH('Reference Data'!$C$4,'Reference Data'!$F$5:$F$21,0),1)&gt;F265,"Actual","Forecast")</f>
        <v>Actual</v>
      </c>
      <c r="G266" s="27" t="str">
        <f>IF(INDEX('Reference Data'!$G$5:$G$18,MATCH('Reference Data'!$C$4,'Reference Data'!$F$5:$F$21,0),1)&gt;G265,"Actual","Forecast")</f>
        <v>Actual</v>
      </c>
      <c r="H266" s="27" t="str">
        <f>IF(INDEX('Reference Data'!$G$5:$G$18,MATCH('Reference Data'!$C$4,'Reference Data'!$F$5:$F$21,0),1)&gt;H265,"Actual","Forecast")</f>
        <v>Actual</v>
      </c>
      <c r="I266" s="27" t="str">
        <f>IF(INDEX('Reference Data'!$G$5:$G$18,MATCH('Reference Data'!$C$4,'Reference Data'!$F$5:$F$21,0),1)&gt;I265,"Actual","Forecast")</f>
        <v>Actual</v>
      </c>
      <c r="J266" s="27" t="str">
        <f>IF(INDEX('Reference Data'!$G$5:$G$18,MATCH('Reference Data'!$C$4,'Reference Data'!$F$5:$F$21,0),1)&gt;J265,"Actual","Forecast")</f>
        <v>Forecast</v>
      </c>
      <c r="K266" s="27" t="str">
        <f>IF(INDEX('Reference Data'!$G$5:$G$18,MATCH('Reference Data'!$C$4,'Reference Data'!$F$5:$F$21,0),1)&gt;K265,"Actual","Forecast")</f>
        <v>Forecast</v>
      </c>
      <c r="L266" s="27" t="str">
        <f>IF(INDEX('Reference Data'!$G$5:$G$18,MATCH('Reference Data'!$C$4,'Reference Data'!$F$5:$F$21,0),1)&gt;L265,"Actual","Forecast")</f>
        <v>Forecast</v>
      </c>
      <c r="M266" s="27" t="str">
        <f>IF(INDEX('Reference Data'!$G$5:$G$18,MATCH('Reference Data'!$C$4,'Reference Data'!$F$5:$F$21,0),1)&gt;M265,"Actual","Forecast")</f>
        <v>Forecast</v>
      </c>
      <c r="N266" s="27" t="str">
        <f>IF(INDEX('Reference Data'!$G$5:$G$18,MATCH('Reference Data'!$C$4,'Reference Data'!$F$5:$F$21,0),1)&gt;N265,"Actual","Forecast")</f>
        <v>Forecast</v>
      </c>
      <c r="O266" s="27" t="str">
        <f>IF(INDEX('Reference Data'!$G$5:$G$18,MATCH('Reference Data'!$C$4,'Reference Data'!$F$5:$F$21,0),1)&gt;O265,"Actual","Forecast")</f>
        <v>Forecast</v>
      </c>
      <c r="P266" s="1"/>
      <c r="Q266"/>
    </row>
    <row r="267" spans="1:17" ht="15" outlineLevel="2" thickBot="1" x14ac:dyDescent="0.4">
      <c r="D267" s="263"/>
      <c r="E267" s="264"/>
      <c r="F267" s="263"/>
      <c r="G267" s="264"/>
      <c r="H267" s="263"/>
      <c r="I267" s="264"/>
      <c r="J267" s="263"/>
      <c r="K267" s="264"/>
      <c r="L267" s="263"/>
      <c r="M267" s="264"/>
      <c r="N267" s="263"/>
      <c r="O267" s="264"/>
      <c r="P267" s="1"/>
      <c r="Q267"/>
    </row>
    <row r="268" spans="1:17" outlineLevel="2" x14ac:dyDescent="0.35">
      <c r="D268" s="685" t="s">
        <v>221</v>
      </c>
      <c r="E268" s="799"/>
      <c r="F268" s="799"/>
      <c r="G268" s="799"/>
      <c r="H268" s="799"/>
      <c r="I268" s="799"/>
      <c r="J268" s="799"/>
      <c r="K268" s="799"/>
      <c r="L268" s="799"/>
      <c r="M268" s="799"/>
      <c r="N268" s="799"/>
      <c r="O268" s="799"/>
      <c r="P268" s="1"/>
      <c r="Q268"/>
    </row>
    <row r="269" spans="1:17" ht="15" outlineLevel="2" thickBot="1" x14ac:dyDescent="0.4">
      <c r="D269" s="686"/>
      <c r="E269" s="800"/>
      <c r="F269" s="800"/>
      <c r="G269" s="800"/>
      <c r="H269" s="800"/>
      <c r="I269" s="800"/>
      <c r="J269" s="800"/>
      <c r="K269" s="800"/>
      <c r="L269" s="800"/>
      <c r="M269" s="800"/>
      <c r="N269" s="800"/>
      <c r="O269" s="800"/>
      <c r="P269" s="1"/>
      <c r="Q269"/>
    </row>
    <row r="270" spans="1:17" ht="15" outlineLevel="2" thickBot="1" x14ac:dyDescent="0.4">
      <c r="D270" s="265">
        <v>45383</v>
      </c>
      <c r="E270" s="265">
        <v>45413</v>
      </c>
      <c r="F270" s="265">
        <v>45444</v>
      </c>
      <c r="G270" s="265">
        <v>45474</v>
      </c>
      <c r="H270" s="265">
        <v>45505</v>
      </c>
      <c r="I270" s="265">
        <v>45536</v>
      </c>
      <c r="J270" s="265">
        <v>45566</v>
      </c>
      <c r="K270" s="265">
        <v>45597</v>
      </c>
      <c r="L270" s="265">
        <v>45627</v>
      </c>
      <c r="M270" s="265">
        <v>45658</v>
      </c>
      <c r="N270" s="265">
        <v>45689</v>
      </c>
      <c r="O270" s="265">
        <v>45717</v>
      </c>
      <c r="P270" s="1"/>
      <c r="Q270"/>
    </row>
    <row r="271" spans="1:17" ht="15" outlineLevel="2" thickBot="1" x14ac:dyDescent="0.4">
      <c r="D271" s="27" t="str">
        <f>IF(INDEX('Reference Data'!$G$5:$G$18,MATCH('Reference Data'!$C$4,'Reference Data'!$F$5:$F$21,0),1)&gt;D270,"Actual","Forecast")</f>
        <v>Forecast</v>
      </c>
      <c r="E271" s="27" t="str">
        <f>IF(INDEX('Reference Data'!$G$5:$G$18,MATCH('Reference Data'!$C$4,'Reference Data'!$F$5:$F$21,0),1)&gt;E270,"Actual","Forecast")</f>
        <v>Forecast</v>
      </c>
      <c r="F271" s="27" t="str">
        <f>IF(INDEX('Reference Data'!$G$5:$G$18,MATCH('Reference Data'!$C$4,'Reference Data'!$F$5:$F$21,0),1)&gt;F270,"Actual","Forecast")</f>
        <v>Forecast</v>
      </c>
      <c r="G271" s="27" t="str">
        <f>IF(INDEX('Reference Data'!$G$5:$G$18,MATCH('Reference Data'!$C$4,'Reference Data'!$F$5:$F$21,0),1)&gt;G270,"Actual","Forecast")</f>
        <v>Forecast</v>
      </c>
      <c r="H271" s="27" t="str">
        <f>IF(INDEX('Reference Data'!$G$5:$G$18,MATCH('Reference Data'!$C$4,'Reference Data'!$F$5:$F$21,0),1)&gt;H270,"Actual","Forecast")</f>
        <v>Forecast</v>
      </c>
      <c r="I271" s="27" t="str">
        <f>IF(INDEX('Reference Data'!$G$5:$G$18,MATCH('Reference Data'!$C$4,'Reference Data'!$F$5:$F$21,0),1)&gt;I270,"Actual","Forecast")</f>
        <v>Forecast</v>
      </c>
      <c r="J271" s="27" t="str">
        <f>IF(INDEX('Reference Data'!$G$5:$G$18,MATCH('Reference Data'!$C$4,'Reference Data'!$F$5:$F$21,0),1)&gt;J270,"Actual","Forecast")</f>
        <v>Forecast</v>
      </c>
      <c r="K271" s="27" t="str">
        <f>IF(INDEX('Reference Data'!$G$5:$G$18,MATCH('Reference Data'!$C$4,'Reference Data'!$F$5:$F$21,0),1)&gt;K270,"Actual","Forecast")</f>
        <v>Forecast</v>
      </c>
      <c r="L271" s="27" t="str">
        <f>IF(INDEX('Reference Data'!$G$5:$G$18,MATCH('Reference Data'!$C$4,'Reference Data'!$F$5:$F$21,0),1)&gt;L270,"Actual","Forecast")</f>
        <v>Forecast</v>
      </c>
      <c r="M271" s="27" t="str">
        <f>IF(INDEX('Reference Data'!$G$5:$G$18,MATCH('Reference Data'!$C$4,'Reference Data'!$F$5:$F$21,0),1)&gt;M270,"Actual","Forecast")</f>
        <v>Forecast</v>
      </c>
      <c r="N271" s="27" t="str">
        <f>IF(INDEX('Reference Data'!$G$5:$G$18,MATCH('Reference Data'!$C$4,'Reference Data'!$F$5:$F$21,0),1)&gt;N270,"Actual","Forecast")</f>
        <v>Forecast</v>
      </c>
      <c r="O271" s="27" t="str">
        <f>IF(INDEX('Reference Data'!$G$5:$G$18,MATCH('Reference Data'!$C$4,'Reference Data'!$F$5:$F$21,0),1)&gt;O270,"Actual","Forecast")</f>
        <v>Forecast</v>
      </c>
      <c r="P271" s="1"/>
      <c r="Q271"/>
    </row>
    <row r="272" spans="1:17" ht="15" outlineLevel="2" thickBot="1" x14ac:dyDescent="0.4">
      <c r="D272" s="263"/>
      <c r="E272" s="264"/>
      <c r="F272" s="263"/>
      <c r="G272" s="264"/>
      <c r="H272" s="263"/>
      <c r="I272" s="264"/>
      <c r="J272" s="263"/>
      <c r="K272" s="264"/>
      <c r="L272" s="263"/>
      <c r="M272" s="264"/>
      <c r="N272" s="263"/>
      <c r="O272" s="264"/>
      <c r="P272" s="1"/>
      <c r="Q272"/>
    </row>
    <row r="273" spans="1:17" ht="15" customHeight="1" outlineLevel="2" x14ac:dyDescent="0.35">
      <c r="B273" s="798" t="s">
        <v>259</v>
      </c>
      <c r="D273" s="685" t="s">
        <v>222</v>
      </c>
      <c r="E273" s="799"/>
      <c r="F273" s="799"/>
      <c r="G273" s="799"/>
      <c r="H273" s="799"/>
      <c r="I273" s="799"/>
      <c r="J273" s="799"/>
      <c r="K273" s="799"/>
      <c r="L273" s="799"/>
      <c r="M273" s="799"/>
      <c r="N273" s="799"/>
      <c r="O273" s="799"/>
      <c r="P273" s="1"/>
      <c r="Q273"/>
    </row>
    <row r="274" spans="1:17" ht="15.75" customHeight="1" outlineLevel="2" thickBot="1" x14ac:dyDescent="0.4">
      <c r="B274" s="798"/>
      <c r="D274" s="686"/>
      <c r="E274" s="800"/>
      <c r="F274" s="800"/>
      <c r="G274" s="800"/>
      <c r="H274" s="800"/>
      <c r="I274" s="800"/>
      <c r="J274" s="800"/>
      <c r="K274" s="800"/>
      <c r="L274" s="800"/>
      <c r="M274" s="800"/>
      <c r="N274" s="800"/>
      <c r="O274" s="800"/>
      <c r="P274" s="1"/>
      <c r="Q274"/>
    </row>
    <row r="275" spans="1:17" ht="15" outlineLevel="2" thickBot="1" x14ac:dyDescent="0.4">
      <c r="B275" s="798"/>
      <c r="D275" s="265">
        <v>45748</v>
      </c>
      <c r="E275" s="265">
        <v>45778</v>
      </c>
      <c r="F275" s="265">
        <v>45809</v>
      </c>
      <c r="G275" s="265">
        <v>45839</v>
      </c>
      <c r="H275" s="265">
        <v>45870</v>
      </c>
      <c r="I275" s="265">
        <v>45901</v>
      </c>
      <c r="J275" s="265">
        <v>45931</v>
      </c>
      <c r="K275" s="265">
        <v>45962</v>
      </c>
      <c r="L275" s="265">
        <v>45992</v>
      </c>
      <c r="M275" s="265">
        <v>46023</v>
      </c>
      <c r="N275" s="265">
        <v>46054</v>
      </c>
      <c r="O275" s="265">
        <v>46082</v>
      </c>
      <c r="P275" s="1"/>
      <c r="Q275"/>
    </row>
    <row r="276" spans="1:17" ht="15" outlineLevel="2" thickBot="1" x14ac:dyDescent="0.4">
      <c r="B276" s="798"/>
      <c r="D276" s="27" t="str">
        <f>IF(INDEX('Reference Data'!$G$5:$G$18,MATCH('Reference Data'!$C$4,'Reference Data'!$F$5:$F$21,0),1)&gt;D275,"Actual","Forecast")</f>
        <v>Forecast</v>
      </c>
      <c r="E276" s="27" t="str">
        <f>IF(INDEX('Reference Data'!$G$5:$G$18,MATCH('Reference Data'!$C$4,'Reference Data'!$F$5:$F$21,0),1)&gt;E275,"Actual","Forecast")</f>
        <v>Forecast</v>
      </c>
      <c r="F276" s="27" t="str">
        <f>IF(INDEX('Reference Data'!$G$5:$G$18,MATCH('Reference Data'!$C$4,'Reference Data'!$F$5:$F$21,0),1)&gt;F275,"Actual","Forecast")</f>
        <v>Forecast</v>
      </c>
      <c r="G276" s="27" t="str">
        <f>IF(INDEX('Reference Data'!$G$5:$G$18,MATCH('Reference Data'!$C$4,'Reference Data'!$F$5:$F$21,0),1)&gt;G275,"Actual","Forecast")</f>
        <v>Forecast</v>
      </c>
      <c r="H276" s="27" t="str">
        <f>IF(INDEX('Reference Data'!$G$5:$G$18,MATCH('Reference Data'!$C$4,'Reference Data'!$F$5:$F$21,0),1)&gt;H275,"Actual","Forecast")</f>
        <v>Forecast</v>
      </c>
      <c r="I276" s="27" t="str">
        <f>IF(INDEX('Reference Data'!$G$5:$G$18,MATCH('Reference Data'!$C$4,'Reference Data'!$F$5:$F$21,0),1)&gt;I275,"Actual","Forecast")</f>
        <v>Forecast</v>
      </c>
      <c r="J276" s="27" t="str">
        <f>IF(INDEX('Reference Data'!$G$5:$G$18,MATCH('Reference Data'!$C$4,'Reference Data'!$F$5:$F$21,0),1)&gt;J275,"Actual","Forecast")</f>
        <v>Forecast</v>
      </c>
      <c r="K276" s="27" t="str">
        <f>IF(INDEX('Reference Data'!$G$5:$G$18,MATCH('Reference Data'!$C$4,'Reference Data'!$F$5:$F$21,0),1)&gt;K275,"Actual","Forecast")</f>
        <v>Forecast</v>
      </c>
      <c r="L276" s="27" t="str">
        <f>IF(INDEX('Reference Data'!$G$5:$G$18,MATCH('Reference Data'!$C$4,'Reference Data'!$F$5:$F$21,0),1)&gt;L275,"Actual","Forecast")</f>
        <v>Forecast</v>
      </c>
      <c r="M276" s="27" t="str">
        <f>IF(INDEX('Reference Data'!$G$5:$G$18,MATCH('Reference Data'!$C$4,'Reference Data'!$F$5:$F$21,0),1)&gt;M275,"Actual","Forecast")</f>
        <v>Forecast</v>
      </c>
      <c r="N276" s="27" t="str">
        <f>IF(INDEX('Reference Data'!$G$5:$G$18,MATCH('Reference Data'!$C$4,'Reference Data'!$F$5:$F$21,0),1)&gt;N275,"Actual","Forecast")</f>
        <v>Forecast</v>
      </c>
      <c r="O276" s="27" t="str">
        <f>IF(INDEX('Reference Data'!$G$5:$G$18,MATCH('Reference Data'!$C$4,'Reference Data'!$F$5:$F$21,0),1)&gt;O275,"Actual","Forecast")</f>
        <v>Forecast</v>
      </c>
      <c r="P276" s="1"/>
      <c r="Q276"/>
    </row>
    <row r="277" spans="1:17" ht="15" outlineLevel="2" thickBot="1" x14ac:dyDescent="0.4">
      <c r="B277" s="798"/>
      <c r="D277" s="263"/>
      <c r="E277" s="264"/>
      <c r="F277" s="263"/>
      <c r="G277" s="264"/>
      <c r="H277" s="263"/>
      <c r="I277" s="264"/>
      <c r="J277" s="263"/>
      <c r="K277" s="264"/>
      <c r="L277" s="263"/>
      <c r="M277" s="264"/>
      <c r="N277" s="263"/>
      <c r="O277" s="264"/>
      <c r="P277" s="1"/>
      <c r="Q277"/>
    </row>
    <row r="278" spans="1:17" outlineLevel="2" x14ac:dyDescent="0.35">
      <c r="D278" t="s">
        <v>260</v>
      </c>
      <c r="P278" s="1"/>
      <c r="Q278"/>
    </row>
    <row r="279" spans="1:17" ht="14.25" customHeight="1" outlineLevel="1" thickBot="1" x14ac:dyDescent="0.4">
      <c r="A279">
        <v>7</v>
      </c>
      <c r="B279" s="59"/>
      <c r="C279" s="59"/>
      <c r="D279" s="59"/>
      <c r="E279" s="59"/>
      <c r="F279" s="59"/>
      <c r="P279" s="1"/>
      <c r="Q279"/>
    </row>
    <row r="280" spans="1:17" ht="15" customHeight="1" outlineLevel="2" x14ac:dyDescent="0.35">
      <c r="A280" s="221"/>
      <c r="B280" s="621" t="s">
        <v>215</v>
      </c>
      <c r="C280" s="621" t="s">
        <v>216</v>
      </c>
      <c r="D280" s="684" t="s">
        <v>217</v>
      </c>
      <c r="E280" s="801"/>
      <c r="F280" s="801"/>
      <c r="G280" s="801"/>
      <c r="H280" s="801"/>
      <c r="I280" s="801"/>
      <c r="J280" s="801"/>
      <c r="K280" s="801"/>
      <c r="L280" s="801"/>
      <c r="M280" s="801"/>
      <c r="N280" s="801"/>
      <c r="O280" s="801"/>
      <c r="P280" s="1"/>
      <c r="Q280"/>
    </row>
    <row r="281" spans="1:17" ht="15.75" customHeight="1" outlineLevel="2" thickBot="1" x14ac:dyDescent="0.4">
      <c r="A281" s="221"/>
      <c r="B281" s="622"/>
      <c r="C281" s="622"/>
      <c r="D281" s="686"/>
      <c r="E281" s="800"/>
      <c r="F281" s="800"/>
      <c r="G281" s="800"/>
      <c r="H281" s="800"/>
      <c r="I281" s="800"/>
      <c r="J281" s="800"/>
      <c r="K281" s="800"/>
      <c r="L281" s="800"/>
      <c r="M281" s="800"/>
      <c r="N281" s="800"/>
      <c r="O281" s="800"/>
      <c r="P281" s="1"/>
      <c r="Q281"/>
    </row>
    <row r="282" spans="1:17" ht="15" outlineLevel="2" thickBot="1" x14ac:dyDescent="0.4">
      <c r="A282" s="221"/>
      <c r="B282" s="622"/>
      <c r="C282" s="622"/>
      <c r="D282" s="265">
        <v>43922</v>
      </c>
      <c r="E282" s="265">
        <v>43952</v>
      </c>
      <c r="F282" s="265">
        <v>43983</v>
      </c>
      <c r="G282" s="265">
        <v>44013</v>
      </c>
      <c r="H282" s="265">
        <v>44044</v>
      </c>
      <c r="I282" s="265">
        <v>44075</v>
      </c>
      <c r="J282" s="265">
        <v>44105</v>
      </c>
      <c r="K282" s="265">
        <v>44136</v>
      </c>
      <c r="L282" s="265">
        <v>44166</v>
      </c>
      <c r="M282" s="265">
        <v>44197</v>
      </c>
      <c r="N282" s="265">
        <v>44228</v>
      </c>
      <c r="O282" s="265">
        <v>44256</v>
      </c>
      <c r="P282" s="1"/>
      <c r="Q282"/>
    </row>
    <row r="283" spans="1:17" ht="15.75" customHeight="1" outlineLevel="2" thickBot="1" x14ac:dyDescent="0.4">
      <c r="A283" s="221"/>
      <c r="B283" s="622"/>
      <c r="C283" s="622"/>
      <c r="D283" s="27" t="s">
        <v>167</v>
      </c>
      <c r="E283" s="27" t="s">
        <v>167</v>
      </c>
      <c r="F283" s="27" t="s">
        <v>167</v>
      </c>
      <c r="G283" s="27" t="s">
        <v>167</v>
      </c>
      <c r="H283" s="27" t="s">
        <v>167</v>
      </c>
      <c r="I283" s="27" t="s">
        <v>167</v>
      </c>
      <c r="J283" s="27" t="s">
        <v>167</v>
      </c>
      <c r="K283" s="27" t="s">
        <v>167</v>
      </c>
      <c r="L283" s="27" t="s">
        <v>167</v>
      </c>
      <c r="M283" s="27" t="s">
        <v>167</v>
      </c>
      <c r="N283" s="27" t="s">
        <v>167</v>
      </c>
      <c r="O283" s="27" t="s">
        <v>167</v>
      </c>
      <c r="P283" s="1"/>
      <c r="Q283"/>
    </row>
    <row r="284" spans="1:17" ht="15" outlineLevel="2" thickBot="1" x14ac:dyDescent="0.4">
      <c r="A284" s="1"/>
      <c r="B284" s="261" t="s">
        <v>255</v>
      </c>
      <c r="C284" s="262" t="s">
        <v>256</v>
      </c>
      <c r="D284" s="263"/>
      <c r="E284" s="264"/>
      <c r="F284" s="264"/>
      <c r="G284" s="264"/>
      <c r="H284" s="264"/>
      <c r="I284" s="264"/>
      <c r="J284" s="264"/>
      <c r="K284" s="264"/>
      <c r="L284" s="264"/>
      <c r="M284" s="264"/>
      <c r="N284" s="264"/>
      <c r="O284" s="264"/>
      <c r="P284" s="1"/>
      <c r="Q284"/>
    </row>
    <row r="285" spans="1:17" ht="15.75" customHeight="1" outlineLevel="2" x14ac:dyDescent="0.35">
      <c r="A285" s="1"/>
      <c r="B285" s="621" t="s">
        <v>257</v>
      </c>
      <c r="C285" s="621" t="s">
        <v>261</v>
      </c>
      <c r="D285" s="685" t="s">
        <v>218</v>
      </c>
      <c r="E285" s="799"/>
      <c r="F285" s="799"/>
      <c r="G285" s="799"/>
      <c r="H285" s="799"/>
      <c r="I285" s="799"/>
      <c r="J285" s="799"/>
      <c r="K285" s="799"/>
      <c r="L285" s="799"/>
      <c r="M285" s="799"/>
      <c r="N285" s="799"/>
      <c r="O285" s="799"/>
      <c r="P285" s="1"/>
      <c r="Q285"/>
    </row>
    <row r="286" spans="1:17" ht="16.5" customHeight="1" outlineLevel="2" thickBot="1" x14ac:dyDescent="0.4">
      <c r="A286" s="1"/>
      <c r="B286" s="622"/>
      <c r="C286" s="622"/>
      <c r="D286" s="686"/>
      <c r="E286" s="800"/>
      <c r="F286" s="800"/>
      <c r="G286" s="800"/>
      <c r="H286" s="800"/>
      <c r="I286" s="800"/>
      <c r="J286" s="800"/>
      <c r="K286" s="800"/>
      <c r="L286" s="800"/>
      <c r="M286" s="800"/>
      <c r="N286" s="800"/>
      <c r="O286" s="800"/>
      <c r="P286" s="1"/>
      <c r="Q286"/>
    </row>
    <row r="287" spans="1:17" ht="16.5" customHeight="1" outlineLevel="2" thickBot="1" x14ac:dyDescent="0.4">
      <c r="A287" s="1"/>
      <c r="B287" s="622"/>
      <c r="C287" s="622"/>
      <c r="D287" s="265">
        <v>44287</v>
      </c>
      <c r="E287" s="265">
        <v>44317</v>
      </c>
      <c r="F287" s="265">
        <v>44348</v>
      </c>
      <c r="G287" s="265">
        <v>44378</v>
      </c>
      <c r="H287" s="265">
        <v>44409</v>
      </c>
      <c r="I287" s="265">
        <v>44440</v>
      </c>
      <c r="J287" s="265">
        <v>44470</v>
      </c>
      <c r="K287" s="265">
        <v>44501</v>
      </c>
      <c r="L287" s="265">
        <v>44531</v>
      </c>
      <c r="M287" s="265">
        <v>44562</v>
      </c>
      <c r="N287" s="265">
        <v>44593</v>
      </c>
      <c r="O287" s="265">
        <v>44621</v>
      </c>
      <c r="P287" s="1"/>
      <c r="Q287"/>
    </row>
    <row r="288" spans="1:17" ht="16.5" customHeight="1" outlineLevel="2" thickBot="1" x14ac:dyDescent="0.4">
      <c r="A288" s="1"/>
      <c r="B288" s="622"/>
      <c r="C288" s="622"/>
      <c r="D288" s="27" t="s">
        <v>167</v>
      </c>
      <c r="E288" s="27" t="s">
        <v>167</v>
      </c>
      <c r="F288" s="27" t="s">
        <v>167</v>
      </c>
      <c r="G288" s="27" t="s">
        <v>167</v>
      </c>
      <c r="H288" s="27" t="s">
        <v>167</v>
      </c>
      <c r="I288" s="27" t="s">
        <v>167</v>
      </c>
      <c r="J288" s="27" t="s">
        <v>167</v>
      </c>
      <c r="K288" s="27" t="s">
        <v>167</v>
      </c>
      <c r="L288" s="27" t="s">
        <v>167</v>
      </c>
      <c r="M288" s="27" t="s">
        <v>167</v>
      </c>
      <c r="N288" s="27" t="s">
        <v>167</v>
      </c>
      <c r="O288" s="27" t="s">
        <v>167</v>
      </c>
      <c r="P288" s="1"/>
      <c r="Q288"/>
    </row>
    <row r="289" spans="1:17" ht="15" outlineLevel="2" thickBot="1" x14ac:dyDescent="0.4">
      <c r="A289" s="1"/>
      <c r="B289" s="275"/>
      <c r="C289" s="278"/>
      <c r="D289" s="263"/>
      <c r="E289" s="264"/>
      <c r="F289" s="263"/>
      <c r="G289" s="264"/>
      <c r="H289" s="263"/>
      <c r="I289" s="264"/>
      <c r="J289" s="263"/>
      <c r="K289" s="264"/>
      <c r="L289" s="263"/>
      <c r="M289" s="264"/>
      <c r="N289" s="263"/>
      <c r="O289" s="264"/>
      <c r="P289" s="1"/>
      <c r="Q289"/>
    </row>
    <row r="290" spans="1:17" outlineLevel="2" x14ac:dyDescent="0.35">
      <c r="D290" s="685" t="s">
        <v>219</v>
      </c>
      <c r="E290" s="799"/>
      <c r="F290" s="799"/>
      <c r="G290" s="799"/>
      <c r="H290" s="799"/>
      <c r="I290" s="799"/>
      <c r="J290" s="799"/>
      <c r="K290" s="799"/>
      <c r="L290" s="799"/>
      <c r="M290" s="799"/>
      <c r="N290" s="799"/>
      <c r="O290" s="799"/>
      <c r="P290" s="1"/>
      <c r="Q290"/>
    </row>
    <row r="291" spans="1:17" ht="15" outlineLevel="2" thickBot="1" x14ac:dyDescent="0.4">
      <c r="D291" s="686"/>
      <c r="E291" s="800"/>
      <c r="F291" s="800"/>
      <c r="G291" s="800"/>
      <c r="H291" s="800"/>
      <c r="I291" s="800"/>
      <c r="J291" s="800"/>
      <c r="K291" s="800"/>
      <c r="L291" s="800"/>
      <c r="M291" s="800"/>
      <c r="N291" s="800"/>
      <c r="O291" s="800"/>
      <c r="P291" s="1"/>
      <c r="Q291"/>
    </row>
    <row r="292" spans="1:17" ht="15" outlineLevel="2" thickBot="1" x14ac:dyDescent="0.4">
      <c r="D292" s="265">
        <v>44652</v>
      </c>
      <c r="E292" s="265">
        <v>44682</v>
      </c>
      <c r="F292" s="265">
        <v>44713</v>
      </c>
      <c r="G292" s="265">
        <v>44743</v>
      </c>
      <c r="H292" s="265">
        <v>44774</v>
      </c>
      <c r="I292" s="265">
        <v>44805</v>
      </c>
      <c r="J292" s="265">
        <v>44835</v>
      </c>
      <c r="K292" s="265">
        <v>44866</v>
      </c>
      <c r="L292" s="265">
        <v>44896</v>
      </c>
      <c r="M292" s="265">
        <v>44927</v>
      </c>
      <c r="N292" s="265">
        <v>44958</v>
      </c>
      <c r="O292" s="265">
        <v>44986</v>
      </c>
      <c r="P292" s="1"/>
      <c r="Q292"/>
    </row>
    <row r="293" spans="1:17" ht="15" outlineLevel="2" thickBot="1" x14ac:dyDescent="0.4">
      <c r="D293" s="27" t="str">
        <f>IF(INDEX('Reference Data'!$G$5:$G$18,MATCH('Reference Data'!$C$4,'Reference Data'!$F$5:$F$21,0),1)&gt;D292,"Actual","Forecast")</f>
        <v>Actual</v>
      </c>
      <c r="E293" s="27" t="str">
        <f>IF(INDEX('Reference Data'!$G$5:$G$18,MATCH('Reference Data'!$C$4,'Reference Data'!$F$5:$F$21,0),1)&gt;E292,"Actual","Forecast")</f>
        <v>Actual</v>
      </c>
      <c r="F293" s="27" t="str">
        <f>IF(INDEX('Reference Data'!$G$5:$G$18,MATCH('Reference Data'!$C$4,'Reference Data'!$F$5:$F$21,0),1)&gt;F292,"Actual","Forecast")</f>
        <v>Actual</v>
      </c>
      <c r="G293" s="27" t="str">
        <f>IF(INDEX('Reference Data'!$G$5:$G$18,MATCH('Reference Data'!$C$4,'Reference Data'!$F$5:$F$21,0),1)&gt;G292,"Actual","Forecast")</f>
        <v>Actual</v>
      </c>
      <c r="H293" s="27" t="str">
        <f>IF(INDEX('Reference Data'!$G$5:$G$18,MATCH('Reference Data'!$C$4,'Reference Data'!$F$5:$F$21,0),1)&gt;H292,"Actual","Forecast")</f>
        <v>Actual</v>
      </c>
      <c r="I293" s="27" t="str">
        <f>IF(INDEX('Reference Data'!$G$5:$G$18,MATCH('Reference Data'!$C$4,'Reference Data'!$F$5:$F$21,0),1)&gt;I292,"Actual","Forecast")</f>
        <v>Actual</v>
      </c>
      <c r="J293" s="27" t="str">
        <f>IF(INDEX('Reference Data'!$G$5:$G$18,MATCH('Reference Data'!$C$4,'Reference Data'!$F$5:$F$21,0),1)&gt;J292,"Actual","Forecast")</f>
        <v>Actual</v>
      </c>
      <c r="K293" s="27" t="str">
        <f>IF(INDEX('Reference Data'!$G$5:$G$18,MATCH('Reference Data'!$C$4,'Reference Data'!$F$5:$F$21,0),1)&gt;K292,"Actual","Forecast")</f>
        <v>Actual</v>
      </c>
      <c r="L293" s="27" t="str">
        <f>IF(INDEX('Reference Data'!$G$5:$G$18,MATCH('Reference Data'!$C$4,'Reference Data'!$F$5:$F$21,0),1)&gt;L292,"Actual","Forecast")</f>
        <v>Actual</v>
      </c>
      <c r="M293" s="27" t="str">
        <f>IF(INDEX('Reference Data'!$G$5:$G$18,MATCH('Reference Data'!$C$4,'Reference Data'!$F$5:$F$21,0),1)&gt;M292,"Actual","Forecast")</f>
        <v>Actual</v>
      </c>
      <c r="N293" s="27" t="str">
        <f>IF(INDEX('Reference Data'!$G$5:$G$18,MATCH('Reference Data'!$C$4,'Reference Data'!$F$5:$F$21,0),1)&gt;N292,"Actual","Forecast")</f>
        <v>Actual</v>
      </c>
      <c r="O293" s="27" t="str">
        <f>IF(INDEX('Reference Data'!$G$5:$G$18,MATCH('Reference Data'!$C$4,'Reference Data'!$F$5:$F$21,0),1)&gt;O292,"Actual","Forecast")</f>
        <v>Actual</v>
      </c>
      <c r="P293" s="1"/>
      <c r="Q293"/>
    </row>
    <row r="294" spans="1:17" ht="15" outlineLevel="2" thickBot="1" x14ac:dyDescent="0.4">
      <c r="D294" s="263"/>
      <c r="E294" s="264"/>
      <c r="F294" s="263"/>
      <c r="G294" s="264"/>
      <c r="H294" s="263"/>
      <c r="I294" s="264"/>
      <c r="J294" s="263"/>
      <c r="K294" s="264"/>
      <c r="L294" s="263"/>
      <c r="M294" s="264"/>
      <c r="N294" s="263"/>
      <c r="O294" s="264"/>
      <c r="P294" s="1"/>
      <c r="Q294"/>
    </row>
    <row r="295" spans="1:17" outlineLevel="2" x14ac:dyDescent="0.35">
      <c r="D295" s="685" t="s">
        <v>220</v>
      </c>
      <c r="E295" s="799"/>
      <c r="F295" s="799"/>
      <c r="G295" s="799"/>
      <c r="H295" s="799"/>
      <c r="I295" s="799"/>
      <c r="J295" s="799"/>
      <c r="K295" s="799"/>
      <c r="L295" s="799"/>
      <c r="M295" s="799"/>
      <c r="N295" s="799"/>
      <c r="O295" s="799"/>
      <c r="P295" s="1"/>
      <c r="Q295"/>
    </row>
    <row r="296" spans="1:17" ht="15" outlineLevel="2" thickBot="1" x14ac:dyDescent="0.4">
      <c r="D296" s="686"/>
      <c r="E296" s="800"/>
      <c r="F296" s="800"/>
      <c r="G296" s="800"/>
      <c r="H296" s="800"/>
      <c r="I296" s="800"/>
      <c r="J296" s="800"/>
      <c r="K296" s="800"/>
      <c r="L296" s="800"/>
      <c r="M296" s="800"/>
      <c r="N296" s="800"/>
      <c r="O296" s="800"/>
      <c r="P296" s="1"/>
      <c r="Q296"/>
    </row>
    <row r="297" spans="1:17" ht="15" outlineLevel="2" thickBot="1" x14ac:dyDescent="0.4">
      <c r="D297" s="265">
        <v>45017</v>
      </c>
      <c r="E297" s="265">
        <v>45047</v>
      </c>
      <c r="F297" s="265">
        <v>45078</v>
      </c>
      <c r="G297" s="265">
        <v>45108</v>
      </c>
      <c r="H297" s="265">
        <v>45139</v>
      </c>
      <c r="I297" s="265">
        <v>45170</v>
      </c>
      <c r="J297" s="265">
        <v>45200</v>
      </c>
      <c r="K297" s="265">
        <v>45231</v>
      </c>
      <c r="L297" s="265">
        <v>45261</v>
      </c>
      <c r="M297" s="265">
        <v>45292</v>
      </c>
      <c r="N297" s="265">
        <v>45323</v>
      </c>
      <c r="O297" s="265">
        <v>45352</v>
      </c>
      <c r="P297" s="1"/>
      <c r="Q297"/>
    </row>
    <row r="298" spans="1:17" ht="15" outlineLevel="2" thickBot="1" x14ac:dyDescent="0.4">
      <c r="D298" s="27" t="str">
        <f>IF(INDEX('Reference Data'!$G$5:$G$18,MATCH('Reference Data'!$C$4,'Reference Data'!$F$5:$F$21,0),1)&gt;D297,"Actual","Forecast")</f>
        <v>Actual</v>
      </c>
      <c r="E298" s="27" t="str">
        <f>IF(INDEX('Reference Data'!$G$5:$G$18,MATCH('Reference Data'!$C$4,'Reference Data'!$F$5:$F$21,0),1)&gt;E297,"Actual","Forecast")</f>
        <v>Actual</v>
      </c>
      <c r="F298" s="27" t="str">
        <f>IF(INDEX('Reference Data'!$G$5:$G$18,MATCH('Reference Data'!$C$4,'Reference Data'!$F$5:$F$21,0),1)&gt;F297,"Actual","Forecast")</f>
        <v>Actual</v>
      </c>
      <c r="G298" s="27" t="str">
        <f>IF(INDEX('Reference Data'!$G$5:$G$18,MATCH('Reference Data'!$C$4,'Reference Data'!$F$5:$F$21,0),1)&gt;G297,"Actual","Forecast")</f>
        <v>Actual</v>
      </c>
      <c r="H298" s="27" t="str">
        <f>IF(INDEX('Reference Data'!$G$5:$G$18,MATCH('Reference Data'!$C$4,'Reference Data'!$F$5:$F$21,0),1)&gt;H297,"Actual","Forecast")</f>
        <v>Actual</v>
      </c>
      <c r="I298" s="27" t="str">
        <f>IF(INDEX('Reference Data'!$G$5:$G$18,MATCH('Reference Data'!$C$4,'Reference Data'!$F$5:$F$21,0),1)&gt;I297,"Actual","Forecast")</f>
        <v>Actual</v>
      </c>
      <c r="J298" s="27" t="str">
        <f>IF(INDEX('Reference Data'!$G$5:$G$18,MATCH('Reference Data'!$C$4,'Reference Data'!$F$5:$F$21,0),1)&gt;J297,"Actual","Forecast")</f>
        <v>Forecast</v>
      </c>
      <c r="K298" s="27" t="str">
        <f>IF(INDEX('Reference Data'!$G$5:$G$18,MATCH('Reference Data'!$C$4,'Reference Data'!$F$5:$F$21,0),1)&gt;K297,"Actual","Forecast")</f>
        <v>Forecast</v>
      </c>
      <c r="L298" s="27" t="str">
        <f>IF(INDEX('Reference Data'!$G$5:$G$18,MATCH('Reference Data'!$C$4,'Reference Data'!$F$5:$F$21,0),1)&gt;L297,"Actual","Forecast")</f>
        <v>Forecast</v>
      </c>
      <c r="M298" s="27" t="str">
        <f>IF(INDEX('Reference Data'!$G$5:$G$18,MATCH('Reference Data'!$C$4,'Reference Data'!$F$5:$F$21,0),1)&gt;M297,"Actual","Forecast")</f>
        <v>Forecast</v>
      </c>
      <c r="N298" s="27" t="str">
        <f>IF(INDEX('Reference Data'!$G$5:$G$18,MATCH('Reference Data'!$C$4,'Reference Data'!$F$5:$F$21,0),1)&gt;N297,"Actual","Forecast")</f>
        <v>Forecast</v>
      </c>
      <c r="O298" s="27" t="str">
        <f>IF(INDEX('Reference Data'!$G$5:$G$18,MATCH('Reference Data'!$C$4,'Reference Data'!$F$5:$F$21,0),1)&gt;O297,"Actual","Forecast")</f>
        <v>Forecast</v>
      </c>
      <c r="P298" s="1"/>
      <c r="Q298"/>
    </row>
    <row r="299" spans="1:17" ht="15" outlineLevel="2" thickBot="1" x14ac:dyDescent="0.4">
      <c r="D299" s="263"/>
      <c r="E299" s="264"/>
      <c r="F299" s="263"/>
      <c r="G299" s="264"/>
      <c r="H299" s="263"/>
      <c r="I299" s="264"/>
      <c r="J299" s="263"/>
      <c r="K299" s="264"/>
      <c r="L299" s="263"/>
      <c r="M299" s="264"/>
      <c r="N299" s="263"/>
      <c r="O299" s="264"/>
      <c r="P299" s="1"/>
      <c r="Q299"/>
    </row>
    <row r="300" spans="1:17" outlineLevel="2" x14ac:dyDescent="0.35">
      <c r="D300" s="685" t="s">
        <v>221</v>
      </c>
      <c r="E300" s="799"/>
      <c r="F300" s="799"/>
      <c r="G300" s="799"/>
      <c r="H300" s="799"/>
      <c r="I300" s="799"/>
      <c r="J300" s="799"/>
      <c r="K300" s="799"/>
      <c r="L300" s="799"/>
      <c r="M300" s="799"/>
      <c r="N300" s="799"/>
      <c r="O300" s="799"/>
      <c r="P300" s="1"/>
      <c r="Q300"/>
    </row>
    <row r="301" spans="1:17" ht="15" outlineLevel="2" thickBot="1" x14ac:dyDescent="0.4">
      <c r="D301" s="686"/>
      <c r="E301" s="800"/>
      <c r="F301" s="800"/>
      <c r="G301" s="800"/>
      <c r="H301" s="800"/>
      <c r="I301" s="800"/>
      <c r="J301" s="800"/>
      <c r="K301" s="800"/>
      <c r="L301" s="800"/>
      <c r="M301" s="800"/>
      <c r="N301" s="800"/>
      <c r="O301" s="800"/>
      <c r="P301" s="1"/>
      <c r="Q301"/>
    </row>
    <row r="302" spans="1:17" ht="15" outlineLevel="2" thickBot="1" x14ac:dyDescent="0.4">
      <c r="D302" s="265">
        <v>45383</v>
      </c>
      <c r="E302" s="265">
        <v>45413</v>
      </c>
      <c r="F302" s="265">
        <v>45444</v>
      </c>
      <c r="G302" s="265">
        <v>45474</v>
      </c>
      <c r="H302" s="265">
        <v>45505</v>
      </c>
      <c r="I302" s="265">
        <v>45536</v>
      </c>
      <c r="J302" s="265">
        <v>45566</v>
      </c>
      <c r="K302" s="265">
        <v>45597</v>
      </c>
      <c r="L302" s="265">
        <v>45627</v>
      </c>
      <c r="M302" s="265">
        <v>45658</v>
      </c>
      <c r="N302" s="265">
        <v>45689</v>
      </c>
      <c r="O302" s="265">
        <v>45717</v>
      </c>
      <c r="P302" s="1"/>
      <c r="Q302"/>
    </row>
    <row r="303" spans="1:17" ht="15" outlineLevel="2" thickBot="1" x14ac:dyDescent="0.4">
      <c r="D303" s="27" t="str">
        <f>IF(INDEX('Reference Data'!$G$5:$G$18,MATCH('Reference Data'!$C$4,'Reference Data'!$F$5:$F$21,0),1)&gt;D302,"Actual","Forecast")</f>
        <v>Forecast</v>
      </c>
      <c r="E303" s="27" t="str">
        <f>IF(INDEX('Reference Data'!$G$5:$G$18,MATCH('Reference Data'!$C$4,'Reference Data'!$F$5:$F$21,0),1)&gt;E302,"Actual","Forecast")</f>
        <v>Forecast</v>
      </c>
      <c r="F303" s="27" t="str">
        <f>IF(INDEX('Reference Data'!$G$5:$G$18,MATCH('Reference Data'!$C$4,'Reference Data'!$F$5:$F$21,0),1)&gt;F302,"Actual","Forecast")</f>
        <v>Forecast</v>
      </c>
      <c r="G303" s="27" t="str">
        <f>IF(INDEX('Reference Data'!$G$5:$G$18,MATCH('Reference Data'!$C$4,'Reference Data'!$F$5:$F$21,0),1)&gt;G302,"Actual","Forecast")</f>
        <v>Forecast</v>
      </c>
      <c r="H303" s="27" t="str">
        <f>IF(INDEX('Reference Data'!$G$5:$G$18,MATCH('Reference Data'!$C$4,'Reference Data'!$F$5:$F$21,0),1)&gt;H302,"Actual","Forecast")</f>
        <v>Forecast</v>
      </c>
      <c r="I303" s="27" t="str">
        <f>IF(INDEX('Reference Data'!$G$5:$G$18,MATCH('Reference Data'!$C$4,'Reference Data'!$F$5:$F$21,0),1)&gt;I302,"Actual","Forecast")</f>
        <v>Forecast</v>
      </c>
      <c r="J303" s="27" t="str">
        <f>IF(INDEX('Reference Data'!$G$5:$G$18,MATCH('Reference Data'!$C$4,'Reference Data'!$F$5:$F$21,0),1)&gt;J302,"Actual","Forecast")</f>
        <v>Forecast</v>
      </c>
      <c r="K303" s="27" t="str">
        <f>IF(INDEX('Reference Data'!$G$5:$G$18,MATCH('Reference Data'!$C$4,'Reference Data'!$F$5:$F$21,0),1)&gt;K302,"Actual","Forecast")</f>
        <v>Forecast</v>
      </c>
      <c r="L303" s="27" t="str">
        <f>IF(INDEX('Reference Data'!$G$5:$G$18,MATCH('Reference Data'!$C$4,'Reference Data'!$F$5:$F$21,0),1)&gt;L302,"Actual","Forecast")</f>
        <v>Forecast</v>
      </c>
      <c r="M303" s="27" t="str">
        <f>IF(INDEX('Reference Data'!$G$5:$G$18,MATCH('Reference Data'!$C$4,'Reference Data'!$F$5:$F$21,0),1)&gt;M302,"Actual","Forecast")</f>
        <v>Forecast</v>
      </c>
      <c r="N303" s="27" t="str">
        <f>IF(INDEX('Reference Data'!$G$5:$G$18,MATCH('Reference Data'!$C$4,'Reference Data'!$F$5:$F$21,0),1)&gt;N302,"Actual","Forecast")</f>
        <v>Forecast</v>
      </c>
      <c r="O303" s="27" t="str">
        <f>IF(INDEX('Reference Data'!$G$5:$G$18,MATCH('Reference Data'!$C$4,'Reference Data'!$F$5:$F$21,0),1)&gt;O302,"Actual","Forecast")</f>
        <v>Forecast</v>
      </c>
      <c r="P303" s="1"/>
      <c r="Q303"/>
    </row>
    <row r="304" spans="1:17" ht="15" outlineLevel="2" thickBot="1" x14ac:dyDescent="0.4">
      <c r="D304" s="263"/>
      <c r="E304" s="264"/>
      <c r="F304" s="263"/>
      <c r="G304" s="264"/>
      <c r="H304" s="263"/>
      <c r="I304" s="264"/>
      <c r="J304" s="263"/>
      <c r="K304" s="264"/>
      <c r="L304" s="263"/>
      <c r="M304" s="264"/>
      <c r="N304" s="263"/>
      <c r="O304" s="264"/>
      <c r="P304" s="1"/>
      <c r="Q304"/>
    </row>
    <row r="305" spans="1:17" ht="15" customHeight="1" outlineLevel="2" x14ac:dyDescent="0.35">
      <c r="B305" s="798" t="s">
        <v>259</v>
      </c>
      <c r="D305" s="685" t="s">
        <v>222</v>
      </c>
      <c r="E305" s="799"/>
      <c r="F305" s="799"/>
      <c r="G305" s="799"/>
      <c r="H305" s="799"/>
      <c r="I305" s="799"/>
      <c r="J305" s="799"/>
      <c r="K305" s="799"/>
      <c r="L305" s="799"/>
      <c r="M305" s="799"/>
      <c r="N305" s="799"/>
      <c r="O305" s="799"/>
      <c r="P305" s="1"/>
      <c r="Q305"/>
    </row>
    <row r="306" spans="1:17" ht="15.75" customHeight="1" outlineLevel="2" thickBot="1" x14ac:dyDescent="0.4">
      <c r="B306" s="798"/>
      <c r="D306" s="686"/>
      <c r="E306" s="800"/>
      <c r="F306" s="800"/>
      <c r="G306" s="800"/>
      <c r="H306" s="800"/>
      <c r="I306" s="800"/>
      <c r="J306" s="800"/>
      <c r="K306" s="800"/>
      <c r="L306" s="800"/>
      <c r="M306" s="800"/>
      <c r="N306" s="800"/>
      <c r="O306" s="800"/>
      <c r="P306" s="1"/>
      <c r="Q306"/>
    </row>
    <row r="307" spans="1:17" ht="15" outlineLevel="2" thickBot="1" x14ac:dyDescent="0.4">
      <c r="B307" s="798"/>
      <c r="D307" s="265">
        <v>45748</v>
      </c>
      <c r="E307" s="265">
        <v>45778</v>
      </c>
      <c r="F307" s="265">
        <v>45809</v>
      </c>
      <c r="G307" s="265">
        <v>45839</v>
      </c>
      <c r="H307" s="265">
        <v>45870</v>
      </c>
      <c r="I307" s="265">
        <v>45901</v>
      </c>
      <c r="J307" s="265">
        <v>45931</v>
      </c>
      <c r="K307" s="265">
        <v>45962</v>
      </c>
      <c r="L307" s="265">
        <v>45992</v>
      </c>
      <c r="M307" s="265">
        <v>46023</v>
      </c>
      <c r="N307" s="265">
        <v>46054</v>
      </c>
      <c r="O307" s="265">
        <v>46082</v>
      </c>
      <c r="P307" s="1"/>
      <c r="Q307"/>
    </row>
    <row r="308" spans="1:17" ht="15" outlineLevel="2" thickBot="1" x14ac:dyDescent="0.4">
      <c r="B308" s="798"/>
      <c r="D308" s="27" t="str">
        <f>IF(INDEX('Reference Data'!$G$5:$G$18,MATCH('Reference Data'!$C$4,'Reference Data'!$F$5:$F$21,0),1)&gt;D307,"Actual","Forecast")</f>
        <v>Forecast</v>
      </c>
      <c r="E308" s="27" t="str">
        <f>IF(INDEX('Reference Data'!$G$5:$G$18,MATCH('Reference Data'!$C$4,'Reference Data'!$F$5:$F$21,0),1)&gt;E307,"Actual","Forecast")</f>
        <v>Forecast</v>
      </c>
      <c r="F308" s="27" t="str">
        <f>IF(INDEX('Reference Data'!$G$5:$G$18,MATCH('Reference Data'!$C$4,'Reference Data'!$F$5:$F$21,0),1)&gt;F307,"Actual","Forecast")</f>
        <v>Forecast</v>
      </c>
      <c r="G308" s="27" t="str">
        <f>IF(INDEX('Reference Data'!$G$5:$G$18,MATCH('Reference Data'!$C$4,'Reference Data'!$F$5:$F$21,0),1)&gt;G307,"Actual","Forecast")</f>
        <v>Forecast</v>
      </c>
      <c r="H308" s="27" t="str">
        <f>IF(INDEX('Reference Data'!$G$5:$G$18,MATCH('Reference Data'!$C$4,'Reference Data'!$F$5:$F$21,0),1)&gt;H307,"Actual","Forecast")</f>
        <v>Forecast</v>
      </c>
      <c r="I308" s="27" t="str">
        <f>IF(INDEX('Reference Data'!$G$5:$G$18,MATCH('Reference Data'!$C$4,'Reference Data'!$F$5:$F$21,0),1)&gt;I307,"Actual","Forecast")</f>
        <v>Forecast</v>
      </c>
      <c r="J308" s="27" t="str">
        <f>IF(INDEX('Reference Data'!$G$5:$G$18,MATCH('Reference Data'!$C$4,'Reference Data'!$F$5:$F$21,0),1)&gt;J307,"Actual","Forecast")</f>
        <v>Forecast</v>
      </c>
      <c r="K308" s="27" t="str">
        <f>IF(INDEX('Reference Data'!$G$5:$G$18,MATCH('Reference Data'!$C$4,'Reference Data'!$F$5:$F$21,0),1)&gt;K307,"Actual","Forecast")</f>
        <v>Forecast</v>
      </c>
      <c r="L308" s="27" t="str">
        <f>IF(INDEX('Reference Data'!$G$5:$G$18,MATCH('Reference Data'!$C$4,'Reference Data'!$F$5:$F$21,0),1)&gt;L307,"Actual","Forecast")</f>
        <v>Forecast</v>
      </c>
      <c r="M308" s="27" t="str">
        <f>IF(INDEX('Reference Data'!$G$5:$G$18,MATCH('Reference Data'!$C$4,'Reference Data'!$F$5:$F$21,0),1)&gt;M307,"Actual","Forecast")</f>
        <v>Forecast</v>
      </c>
      <c r="N308" s="27" t="str">
        <f>IF(INDEX('Reference Data'!$G$5:$G$18,MATCH('Reference Data'!$C$4,'Reference Data'!$F$5:$F$21,0),1)&gt;N307,"Actual","Forecast")</f>
        <v>Forecast</v>
      </c>
      <c r="O308" s="27" t="str">
        <f>IF(INDEX('Reference Data'!$G$5:$G$18,MATCH('Reference Data'!$C$4,'Reference Data'!$F$5:$F$21,0),1)&gt;O307,"Actual","Forecast")</f>
        <v>Forecast</v>
      </c>
      <c r="P308" s="1"/>
      <c r="Q308"/>
    </row>
    <row r="309" spans="1:17" ht="15" outlineLevel="2" thickBot="1" x14ac:dyDescent="0.4">
      <c r="B309" s="798"/>
      <c r="D309" s="263"/>
      <c r="E309" s="264"/>
      <c r="F309" s="263"/>
      <c r="G309" s="264"/>
      <c r="H309" s="263"/>
      <c r="I309" s="264"/>
      <c r="J309" s="263"/>
      <c r="K309" s="264"/>
      <c r="L309" s="263"/>
      <c r="M309" s="264"/>
      <c r="N309" s="263"/>
      <c r="O309" s="264"/>
      <c r="P309" s="1"/>
      <c r="Q309"/>
    </row>
    <row r="310" spans="1:17" outlineLevel="2" x14ac:dyDescent="0.35">
      <c r="D310" t="s">
        <v>260</v>
      </c>
      <c r="P310" s="1"/>
      <c r="Q310"/>
    </row>
    <row r="311" spans="1:17" ht="14.25" customHeight="1" outlineLevel="1" thickBot="1" x14ac:dyDescent="0.4">
      <c r="A311">
        <v>8</v>
      </c>
      <c r="B311" s="59"/>
      <c r="C311" s="59"/>
      <c r="D311" s="59"/>
      <c r="E311" s="59"/>
      <c r="F311" s="59"/>
      <c r="P311" s="1"/>
      <c r="Q311"/>
    </row>
    <row r="312" spans="1:17" ht="15" customHeight="1" outlineLevel="2" x14ac:dyDescent="0.35">
      <c r="A312" s="221"/>
      <c r="B312" s="621" t="s">
        <v>215</v>
      </c>
      <c r="C312" s="621" t="s">
        <v>216</v>
      </c>
      <c r="D312" s="684" t="s">
        <v>217</v>
      </c>
      <c r="E312" s="801"/>
      <c r="F312" s="801"/>
      <c r="G312" s="801"/>
      <c r="H312" s="801"/>
      <c r="I312" s="801"/>
      <c r="J312" s="801"/>
      <c r="K312" s="801"/>
      <c r="L312" s="801"/>
      <c r="M312" s="801"/>
      <c r="N312" s="801"/>
      <c r="O312" s="801"/>
      <c r="P312" s="1"/>
      <c r="Q312"/>
    </row>
    <row r="313" spans="1:17" ht="15.75" customHeight="1" outlineLevel="2" thickBot="1" x14ac:dyDescent="0.4">
      <c r="A313" s="221"/>
      <c r="B313" s="622"/>
      <c r="C313" s="622"/>
      <c r="D313" s="686"/>
      <c r="E313" s="800"/>
      <c r="F313" s="800"/>
      <c r="G313" s="800"/>
      <c r="H313" s="800"/>
      <c r="I313" s="800"/>
      <c r="J313" s="800"/>
      <c r="K313" s="800"/>
      <c r="L313" s="800"/>
      <c r="M313" s="800"/>
      <c r="N313" s="800"/>
      <c r="O313" s="800"/>
      <c r="P313" s="1"/>
      <c r="Q313"/>
    </row>
    <row r="314" spans="1:17" ht="15" outlineLevel="2" thickBot="1" x14ac:dyDescent="0.4">
      <c r="A314" s="221"/>
      <c r="B314" s="622"/>
      <c r="C314" s="622"/>
      <c r="D314" s="265">
        <v>43922</v>
      </c>
      <c r="E314" s="265">
        <v>43952</v>
      </c>
      <c r="F314" s="265">
        <v>43983</v>
      </c>
      <c r="G314" s="265">
        <v>44013</v>
      </c>
      <c r="H314" s="265">
        <v>44044</v>
      </c>
      <c r="I314" s="265">
        <v>44075</v>
      </c>
      <c r="J314" s="265">
        <v>44105</v>
      </c>
      <c r="K314" s="265">
        <v>44136</v>
      </c>
      <c r="L314" s="265">
        <v>44166</v>
      </c>
      <c r="M314" s="265">
        <v>44197</v>
      </c>
      <c r="N314" s="265">
        <v>44228</v>
      </c>
      <c r="O314" s="265">
        <v>44256</v>
      </c>
      <c r="P314" s="1"/>
      <c r="Q314"/>
    </row>
    <row r="315" spans="1:17" ht="15.75" customHeight="1" outlineLevel="2" thickBot="1" x14ac:dyDescent="0.4">
      <c r="A315" s="221"/>
      <c r="B315" s="622"/>
      <c r="C315" s="622"/>
      <c r="D315" s="27" t="s">
        <v>167</v>
      </c>
      <c r="E315" s="27" t="s">
        <v>167</v>
      </c>
      <c r="F315" s="27" t="s">
        <v>167</v>
      </c>
      <c r="G315" s="27" t="s">
        <v>167</v>
      </c>
      <c r="H315" s="27" t="s">
        <v>167</v>
      </c>
      <c r="I315" s="27" t="s">
        <v>167</v>
      </c>
      <c r="J315" s="27" t="s">
        <v>167</v>
      </c>
      <c r="K315" s="27" t="s">
        <v>167</v>
      </c>
      <c r="L315" s="27" t="s">
        <v>167</v>
      </c>
      <c r="M315" s="27" t="s">
        <v>167</v>
      </c>
      <c r="N315" s="27" t="s">
        <v>167</v>
      </c>
      <c r="O315" s="27" t="s">
        <v>167</v>
      </c>
      <c r="P315" s="1"/>
      <c r="Q315"/>
    </row>
    <row r="316" spans="1:17" ht="15" outlineLevel="2" thickBot="1" x14ac:dyDescent="0.4">
      <c r="A316" s="1"/>
      <c r="B316" s="261" t="s">
        <v>255</v>
      </c>
      <c r="C316" s="262" t="s">
        <v>256</v>
      </c>
      <c r="D316" s="263"/>
      <c r="E316" s="264"/>
      <c r="F316" s="264"/>
      <c r="G316" s="264"/>
      <c r="H316" s="264"/>
      <c r="I316" s="264"/>
      <c r="J316" s="264"/>
      <c r="K316" s="264"/>
      <c r="L316" s="264"/>
      <c r="M316" s="264"/>
      <c r="N316" s="264"/>
      <c r="O316" s="264"/>
      <c r="P316" s="1"/>
      <c r="Q316"/>
    </row>
    <row r="317" spans="1:17" ht="15.75" customHeight="1" outlineLevel="2" x14ac:dyDescent="0.35">
      <c r="A317" s="1"/>
      <c r="B317" s="621" t="s">
        <v>257</v>
      </c>
      <c r="C317" s="621" t="s">
        <v>261</v>
      </c>
      <c r="D317" s="685" t="s">
        <v>218</v>
      </c>
      <c r="E317" s="799"/>
      <c r="F317" s="799"/>
      <c r="G317" s="799"/>
      <c r="H317" s="799"/>
      <c r="I317" s="799"/>
      <c r="J317" s="799"/>
      <c r="K317" s="799"/>
      <c r="L317" s="799"/>
      <c r="M317" s="799"/>
      <c r="N317" s="799"/>
      <c r="O317" s="799"/>
      <c r="P317" s="1"/>
      <c r="Q317"/>
    </row>
    <row r="318" spans="1:17" ht="16.5" customHeight="1" outlineLevel="2" thickBot="1" x14ac:dyDescent="0.4">
      <c r="A318" s="1"/>
      <c r="B318" s="622"/>
      <c r="C318" s="622"/>
      <c r="D318" s="686"/>
      <c r="E318" s="800"/>
      <c r="F318" s="800"/>
      <c r="G318" s="800"/>
      <c r="H318" s="800"/>
      <c r="I318" s="800"/>
      <c r="J318" s="800"/>
      <c r="K318" s="800"/>
      <c r="L318" s="800"/>
      <c r="M318" s="800"/>
      <c r="N318" s="800"/>
      <c r="O318" s="800"/>
      <c r="P318" s="1"/>
      <c r="Q318"/>
    </row>
    <row r="319" spans="1:17" ht="16.5" customHeight="1" outlineLevel="2" thickBot="1" x14ac:dyDescent="0.4">
      <c r="A319" s="1"/>
      <c r="B319" s="622"/>
      <c r="C319" s="622"/>
      <c r="D319" s="265">
        <v>44287</v>
      </c>
      <c r="E319" s="265">
        <v>44317</v>
      </c>
      <c r="F319" s="265">
        <v>44348</v>
      </c>
      <c r="G319" s="265">
        <v>44378</v>
      </c>
      <c r="H319" s="265">
        <v>44409</v>
      </c>
      <c r="I319" s="265">
        <v>44440</v>
      </c>
      <c r="J319" s="265">
        <v>44470</v>
      </c>
      <c r="K319" s="265">
        <v>44501</v>
      </c>
      <c r="L319" s="265">
        <v>44531</v>
      </c>
      <c r="M319" s="265">
        <v>44562</v>
      </c>
      <c r="N319" s="265">
        <v>44593</v>
      </c>
      <c r="O319" s="265">
        <v>44621</v>
      </c>
      <c r="P319" s="1"/>
      <c r="Q319"/>
    </row>
    <row r="320" spans="1:17" ht="16.5" customHeight="1" outlineLevel="2" thickBot="1" x14ac:dyDescent="0.4">
      <c r="A320" s="1"/>
      <c r="B320" s="622"/>
      <c r="C320" s="622"/>
      <c r="D320" s="27" t="s">
        <v>167</v>
      </c>
      <c r="E320" s="27" t="s">
        <v>167</v>
      </c>
      <c r="F320" s="27" t="s">
        <v>167</v>
      </c>
      <c r="G320" s="27" t="s">
        <v>167</v>
      </c>
      <c r="H320" s="27" t="s">
        <v>167</v>
      </c>
      <c r="I320" s="27" t="s">
        <v>167</v>
      </c>
      <c r="J320" s="27" t="s">
        <v>167</v>
      </c>
      <c r="K320" s="27" t="s">
        <v>167</v>
      </c>
      <c r="L320" s="27" t="s">
        <v>167</v>
      </c>
      <c r="M320" s="27" t="s">
        <v>167</v>
      </c>
      <c r="N320" s="27" t="s">
        <v>167</v>
      </c>
      <c r="O320" s="27" t="s">
        <v>167</v>
      </c>
      <c r="P320" s="1"/>
      <c r="Q320"/>
    </row>
    <row r="321" spans="1:17" ht="15" outlineLevel="2" thickBot="1" x14ac:dyDescent="0.4">
      <c r="A321" s="1"/>
      <c r="B321" s="275"/>
      <c r="C321" s="278"/>
      <c r="D321" s="263"/>
      <c r="E321" s="264"/>
      <c r="F321" s="263"/>
      <c r="G321" s="264"/>
      <c r="H321" s="263"/>
      <c r="I321" s="264"/>
      <c r="J321" s="263"/>
      <c r="K321" s="264"/>
      <c r="L321" s="263"/>
      <c r="M321" s="264"/>
      <c r="N321" s="263"/>
      <c r="O321" s="264"/>
      <c r="P321" s="1"/>
      <c r="Q321"/>
    </row>
    <row r="322" spans="1:17" outlineLevel="2" x14ac:dyDescent="0.35">
      <c r="D322" s="685" t="s">
        <v>219</v>
      </c>
      <c r="E322" s="799"/>
      <c r="F322" s="799"/>
      <c r="G322" s="799"/>
      <c r="H322" s="799"/>
      <c r="I322" s="799"/>
      <c r="J322" s="799"/>
      <c r="K322" s="799"/>
      <c r="L322" s="799"/>
      <c r="M322" s="799"/>
      <c r="N322" s="799"/>
      <c r="O322" s="799"/>
      <c r="P322" s="1"/>
      <c r="Q322"/>
    </row>
    <row r="323" spans="1:17" ht="15" outlineLevel="2" thickBot="1" x14ac:dyDescent="0.4">
      <c r="D323" s="686"/>
      <c r="E323" s="800"/>
      <c r="F323" s="800"/>
      <c r="G323" s="800"/>
      <c r="H323" s="800"/>
      <c r="I323" s="800"/>
      <c r="J323" s="800"/>
      <c r="K323" s="800"/>
      <c r="L323" s="800"/>
      <c r="M323" s="800"/>
      <c r="N323" s="800"/>
      <c r="O323" s="800"/>
      <c r="P323" s="1"/>
      <c r="Q323"/>
    </row>
    <row r="324" spans="1:17" ht="15" outlineLevel="2" thickBot="1" x14ac:dyDescent="0.4">
      <c r="D324" s="265">
        <v>44652</v>
      </c>
      <c r="E324" s="265">
        <v>44682</v>
      </c>
      <c r="F324" s="265">
        <v>44713</v>
      </c>
      <c r="G324" s="265">
        <v>44743</v>
      </c>
      <c r="H324" s="265">
        <v>44774</v>
      </c>
      <c r="I324" s="265">
        <v>44805</v>
      </c>
      <c r="J324" s="265">
        <v>44835</v>
      </c>
      <c r="K324" s="265">
        <v>44866</v>
      </c>
      <c r="L324" s="265">
        <v>44896</v>
      </c>
      <c r="M324" s="265">
        <v>44927</v>
      </c>
      <c r="N324" s="265">
        <v>44958</v>
      </c>
      <c r="O324" s="265">
        <v>44986</v>
      </c>
      <c r="P324" s="1"/>
      <c r="Q324"/>
    </row>
    <row r="325" spans="1:17" ht="15" outlineLevel="2" thickBot="1" x14ac:dyDescent="0.4">
      <c r="D325" s="27" t="str">
        <f>IF(INDEX('Reference Data'!$G$5:$G$18,MATCH('Reference Data'!$C$4,'Reference Data'!$F$5:$F$21,0),1)&gt;D324,"Actual","Forecast")</f>
        <v>Actual</v>
      </c>
      <c r="E325" s="27" t="str">
        <f>IF(INDEX('Reference Data'!$G$5:$G$18,MATCH('Reference Data'!$C$4,'Reference Data'!$F$5:$F$21,0),1)&gt;E324,"Actual","Forecast")</f>
        <v>Actual</v>
      </c>
      <c r="F325" s="27" t="str">
        <f>IF(INDEX('Reference Data'!$G$5:$G$18,MATCH('Reference Data'!$C$4,'Reference Data'!$F$5:$F$21,0),1)&gt;F324,"Actual","Forecast")</f>
        <v>Actual</v>
      </c>
      <c r="G325" s="27" t="str">
        <f>IF(INDEX('Reference Data'!$G$5:$G$18,MATCH('Reference Data'!$C$4,'Reference Data'!$F$5:$F$21,0),1)&gt;G324,"Actual","Forecast")</f>
        <v>Actual</v>
      </c>
      <c r="H325" s="27" t="str">
        <f>IF(INDEX('Reference Data'!$G$5:$G$18,MATCH('Reference Data'!$C$4,'Reference Data'!$F$5:$F$21,0),1)&gt;H324,"Actual","Forecast")</f>
        <v>Actual</v>
      </c>
      <c r="I325" s="27" t="str">
        <f>IF(INDEX('Reference Data'!$G$5:$G$18,MATCH('Reference Data'!$C$4,'Reference Data'!$F$5:$F$21,0),1)&gt;I324,"Actual","Forecast")</f>
        <v>Actual</v>
      </c>
      <c r="J325" s="27" t="str">
        <f>IF(INDEX('Reference Data'!$G$5:$G$18,MATCH('Reference Data'!$C$4,'Reference Data'!$F$5:$F$21,0),1)&gt;J324,"Actual","Forecast")</f>
        <v>Actual</v>
      </c>
      <c r="K325" s="27" t="str">
        <f>IF(INDEX('Reference Data'!$G$5:$G$18,MATCH('Reference Data'!$C$4,'Reference Data'!$F$5:$F$21,0),1)&gt;K324,"Actual","Forecast")</f>
        <v>Actual</v>
      </c>
      <c r="L325" s="27" t="str">
        <f>IF(INDEX('Reference Data'!$G$5:$G$18,MATCH('Reference Data'!$C$4,'Reference Data'!$F$5:$F$21,0),1)&gt;L324,"Actual","Forecast")</f>
        <v>Actual</v>
      </c>
      <c r="M325" s="27" t="str">
        <f>IF(INDEX('Reference Data'!$G$5:$G$18,MATCH('Reference Data'!$C$4,'Reference Data'!$F$5:$F$21,0),1)&gt;M324,"Actual","Forecast")</f>
        <v>Actual</v>
      </c>
      <c r="N325" s="27" t="str">
        <f>IF(INDEX('Reference Data'!$G$5:$G$18,MATCH('Reference Data'!$C$4,'Reference Data'!$F$5:$F$21,0),1)&gt;N324,"Actual","Forecast")</f>
        <v>Actual</v>
      </c>
      <c r="O325" s="27" t="str">
        <f>IF(INDEX('Reference Data'!$G$5:$G$18,MATCH('Reference Data'!$C$4,'Reference Data'!$F$5:$F$21,0),1)&gt;O324,"Actual","Forecast")</f>
        <v>Actual</v>
      </c>
      <c r="P325" s="1"/>
      <c r="Q325"/>
    </row>
    <row r="326" spans="1:17" ht="15" outlineLevel="2" thickBot="1" x14ac:dyDescent="0.4">
      <c r="D326" s="263"/>
      <c r="E326" s="264"/>
      <c r="F326" s="263"/>
      <c r="G326" s="264"/>
      <c r="H326" s="263"/>
      <c r="I326" s="264"/>
      <c r="J326" s="263"/>
      <c r="K326" s="264"/>
      <c r="L326" s="263"/>
      <c r="M326" s="264"/>
      <c r="N326" s="263"/>
      <c r="O326" s="264"/>
      <c r="P326" s="1"/>
      <c r="Q326"/>
    </row>
    <row r="327" spans="1:17" outlineLevel="2" x14ac:dyDescent="0.35">
      <c r="D327" s="685" t="s">
        <v>220</v>
      </c>
      <c r="E327" s="799"/>
      <c r="F327" s="799"/>
      <c r="G327" s="799"/>
      <c r="H327" s="799"/>
      <c r="I327" s="799"/>
      <c r="J327" s="799"/>
      <c r="K327" s="799"/>
      <c r="L327" s="799"/>
      <c r="M327" s="799"/>
      <c r="N327" s="799"/>
      <c r="O327" s="799"/>
      <c r="P327" s="1"/>
      <c r="Q327"/>
    </row>
    <row r="328" spans="1:17" ht="15" outlineLevel="2" thickBot="1" x14ac:dyDescent="0.4">
      <c r="D328" s="686"/>
      <c r="E328" s="800"/>
      <c r="F328" s="800"/>
      <c r="G328" s="800"/>
      <c r="H328" s="800"/>
      <c r="I328" s="800"/>
      <c r="J328" s="800"/>
      <c r="K328" s="800"/>
      <c r="L328" s="800"/>
      <c r="M328" s="800"/>
      <c r="N328" s="800"/>
      <c r="O328" s="800"/>
      <c r="P328" s="1"/>
      <c r="Q328"/>
    </row>
    <row r="329" spans="1:17" ht="15" outlineLevel="2" thickBot="1" x14ac:dyDescent="0.4">
      <c r="D329" s="265">
        <v>45017</v>
      </c>
      <c r="E329" s="265">
        <v>45047</v>
      </c>
      <c r="F329" s="265">
        <v>45078</v>
      </c>
      <c r="G329" s="265">
        <v>45108</v>
      </c>
      <c r="H329" s="265">
        <v>45139</v>
      </c>
      <c r="I329" s="265">
        <v>45170</v>
      </c>
      <c r="J329" s="265">
        <v>45200</v>
      </c>
      <c r="K329" s="265">
        <v>45231</v>
      </c>
      <c r="L329" s="265">
        <v>45261</v>
      </c>
      <c r="M329" s="265">
        <v>45292</v>
      </c>
      <c r="N329" s="265">
        <v>45323</v>
      </c>
      <c r="O329" s="265">
        <v>45352</v>
      </c>
      <c r="P329" s="1"/>
      <c r="Q329"/>
    </row>
    <row r="330" spans="1:17" ht="15" outlineLevel="2" thickBot="1" x14ac:dyDescent="0.4">
      <c r="D330" s="27" t="str">
        <f>IF(INDEX('Reference Data'!$G$5:$G$18,MATCH('Reference Data'!$C$4,'Reference Data'!$F$5:$F$21,0),1)&gt;D329,"Actual","Forecast")</f>
        <v>Actual</v>
      </c>
      <c r="E330" s="27" t="str">
        <f>IF(INDEX('Reference Data'!$G$5:$G$18,MATCH('Reference Data'!$C$4,'Reference Data'!$F$5:$F$21,0),1)&gt;E329,"Actual","Forecast")</f>
        <v>Actual</v>
      </c>
      <c r="F330" s="27" t="str">
        <f>IF(INDEX('Reference Data'!$G$5:$G$18,MATCH('Reference Data'!$C$4,'Reference Data'!$F$5:$F$21,0),1)&gt;F329,"Actual","Forecast")</f>
        <v>Actual</v>
      </c>
      <c r="G330" s="27" t="str">
        <f>IF(INDEX('Reference Data'!$G$5:$G$18,MATCH('Reference Data'!$C$4,'Reference Data'!$F$5:$F$21,0),1)&gt;G329,"Actual","Forecast")</f>
        <v>Actual</v>
      </c>
      <c r="H330" s="27" t="str">
        <f>IF(INDEX('Reference Data'!$G$5:$G$18,MATCH('Reference Data'!$C$4,'Reference Data'!$F$5:$F$21,0),1)&gt;H329,"Actual","Forecast")</f>
        <v>Actual</v>
      </c>
      <c r="I330" s="27" t="str">
        <f>IF(INDEX('Reference Data'!$G$5:$G$18,MATCH('Reference Data'!$C$4,'Reference Data'!$F$5:$F$21,0),1)&gt;I329,"Actual","Forecast")</f>
        <v>Actual</v>
      </c>
      <c r="J330" s="27" t="str">
        <f>IF(INDEX('Reference Data'!$G$5:$G$18,MATCH('Reference Data'!$C$4,'Reference Data'!$F$5:$F$21,0),1)&gt;J329,"Actual","Forecast")</f>
        <v>Forecast</v>
      </c>
      <c r="K330" s="27" t="str">
        <f>IF(INDEX('Reference Data'!$G$5:$G$18,MATCH('Reference Data'!$C$4,'Reference Data'!$F$5:$F$21,0),1)&gt;K329,"Actual","Forecast")</f>
        <v>Forecast</v>
      </c>
      <c r="L330" s="27" t="str">
        <f>IF(INDEX('Reference Data'!$G$5:$G$18,MATCH('Reference Data'!$C$4,'Reference Data'!$F$5:$F$21,0),1)&gt;L329,"Actual","Forecast")</f>
        <v>Forecast</v>
      </c>
      <c r="M330" s="27" t="str">
        <f>IF(INDEX('Reference Data'!$G$5:$G$18,MATCH('Reference Data'!$C$4,'Reference Data'!$F$5:$F$21,0),1)&gt;M329,"Actual","Forecast")</f>
        <v>Forecast</v>
      </c>
      <c r="N330" s="27" t="str">
        <f>IF(INDEX('Reference Data'!$G$5:$G$18,MATCH('Reference Data'!$C$4,'Reference Data'!$F$5:$F$21,0),1)&gt;N329,"Actual","Forecast")</f>
        <v>Forecast</v>
      </c>
      <c r="O330" s="27" t="str">
        <f>IF(INDEX('Reference Data'!$G$5:$G$18,MATCH('Reference Data'!$C$4,'Reference Data'!$F$5:$F$21,0),1)&gt;O329,"Actual","Forecast")</f>
        <v>Forecast</v>
      </c>
      <c r="P330" s="1"/>
      <c r="Q330"/>
    </row>
    <row r="331" spans="1:17" ht="15" outlineLevel="2" thickBot="1" x14ac:dyDescent="0.4">
      <c r="D331" s="263"/>
      <c r="E331" s="264"/>
      <c r="F331" s="263"/>
      <c r="G331" s="264"/>
      <c r="H331" s="263"/>
      <c r="I331" s="264"/>
      <c r="J331" s="263"/>
      <c r="K331" s="264"/>
      <c r="L331" s="263"/>
      <c r="M331" s="264"/>
      <c r="N331" s="263"/>
      <c r="O331" s="264"/>
      <c r="P331" s="1"/>
      <c r="Q331"/>
    </row>
    <row r="332" spans="1:17" outlineLevel="2" x14ac:dyDescent="0.35">
      <c r="D332" s="685" t="s">
        <v>221</v>
      </c>
      <c r="E332" s="799"/>
      <c r="F332" s="799"/>
      <c r="G332" s="799"/>
      <c r="H332" s="799"/>
      <c r="I332" s="799"/>
      <c r="J332" s="799"/>
      <c r="K332" s="799"/>
      <c r="L332" s="799"/>
      <c r="M332" s="799"/>
      <c r="N332" s="799"/>
      <c r="O332" s="799"/>
      <c r="P332" s="1"/>
      <c r="Q332"/>
    </row>
    <row r="333" spans="1:17" ht="15" outlineLevel="2" thickBot="1" x14ac:dyDescent="0.4">
      <c r="D333" s="686"/>
      <c r="E333" s="800"/>
      <c r="F333" s="800"/>
      <c r="G333" s="800"/>
      <c r="H333" s="800"/>
      <c r="I333" s="800"/>
      <c r="J333" s="800"/>
      <c r="K333" s="800"/>
      <c r="L333" s="800"/>
      <c r="M333" s="800"/>
      <c r="N333" s="800"/>
      <c r="O333" s="800"/>
      <c r="P333" s="1"/>
      <c r="Q333"/>
    </row>
    <row r="334" spans="1:17" ht="15" outlineLevel="2" thickBot="1" x14ac:dyDescent="0.4">
      <c r="D334" s="265">
        <v>45383</v>
      </c>
      <c r="E334" s="265">
        <v>45413</v>
      </c>
      <c r="F334" s="265">
        <v>45444</v>
      </c>
      <c r="G334" s="265">
        <v>45474</v>
      </c>
      <c r="H334" s="265">
        <v>45505</v>
      </c>
      <c r="I334" s="265">
        <v>45536</v>
      </c>
      <c r="J334" s="265">
        <v>45566</v>
      </c>
      <c r="K334" s="265">
        <v>45597</v>
      </c>
      <c r="L334" s="265">
        <v>45627</v>
      </c>
      <c r="M334" s="265">
        <v>45658</v>
      </c>
      <c r="N334" s="265">
        <v>45689</v>
      </c>
      <c r="O334" s="265">
        <v>45717</v>
      </c>
      <c r="P334" s="1"/>
      <c r="Q334"/>
    </row>
    <row r="335" spans="1:17" ht="15" outlineLevel="2" thickBot="1" x14ac:dyDescent="0.4">
      <c r="D335" s="27" t="str">
        <f>IF(INDEX('Reference Data'!$G$5:$G$18,MATCH('Reference Data'!$C$4,'Reference Data'!$F$5:$F$21,0),1)&gt;D334,"Actual","Forecast")</f>
        <v>Forecast</v>
      </c>
      <c r="E335" s="27" t="str">
        <f>IF(INDEX('Reference Data'!$G$5:$G$18,MATCH('Reference Data'!$C$4,'Reference Data'!$F$5:$F$21,0),1)&gt;E334,"Actual","Forecast")</f>
        <v>Forecast</v>
      </c>
      <c r="F335" s="27" t="str">
        <f>IF(INDEX('Reference Data'!$G$5:$G$18,MATCH('Reference Data'!$C$4,'Reference Data'!$F$5:$F$21,0),1)&gt;F334,"Actual","Forecast")</f>
        <v>Forecast</v>
      </c>
      <c r="G335" s="27" t="str">
        <f>IF(INDEX('Reference Data'!$G$5:$G$18,MATCH('Reference Data'!$C$4,'Reference Data'!$F$5:$F$21,0),1)&gt;G334,"Actual","Forecast")</f>
        <v>Forecast</v>
      </c>
      <c r="H335" s="27" t="str">
        <f>IF(INDEX('Reference Data'!$G$5:$G$18,MATCH('Reference Data'!$C$4,'Reference Data'!$F$5:$F$21,0),1)&gt;H334,"Actual","Forecast")</f>
        <v>Forecast</v>
      </c>
      <c r="I335" s="27" t="str">
        <f>IF(INDEX('Reference Data'!$G$5:$G$18,MATCH('Reference Data'!$C$4,'Reference Data'!$F$5:$F$21,0),1)&gt;I334,"Actual","Forecast")</f>
        <v>Forecast</v>
      </c>
      <c r="J335" s="27" t="str">
        <f>IF(INDEX('Reference Data'!$G$5:$G$18,MATCH('Reference Data'!$C$4,'Reference Data'!$F$5:$F$21,0),1)&gt;J334,"Actual","Forecast")</f>
        <v>Forecast</v>
      </c>
      <c r="K335" s="27" t="str">
        <f>IF(INDEX('Reference Data'!$G$5:$G$18,MATCH('Reference Data'!$C$4,'Reference Data'!$F$5:$F$21,0),1)&gt;K334,"Actual","Forecast")</f>
        <v>Forecast</v>
      </c>
      <c r="L335" s="27" t="str">
        <f>IF(INDEX('Reference Data'!$G$5:$G$18,MATCH('Reference Data'!$C$4,'Reference Data'!$F$5:$F$21,0),1)&gt;L334,"Actual","Forecast")</f>
        <v>Forecast</v>
      </c>
      <c r="M335" s="27" t="str">
        <f>IF(INDEX('Reference Data'!$G$5:$G$18,MATCH('Reference Data'!$C$4,'Reference Data'!$F$5:$F$21,0),1)&gt;M334,"Actual","Forecast")</f>
        <v>Forecast</v>
      </c>
      <c r="N335" s="27" t="str">
        <f>IF(INDEX('Reference Data'!$G$5:$G$18,MATCH('Reference Data'!$C$4,'Reference Data'!$F$5:$F$21,0),1)&gt;N334,"Actual","Forecast")</f>
        <v>Forecast</v>
      </c>
      <c r="O335" s="27" t="str">
        <f>IF(INDEX('Reference Data'!$G$5:$G$18,MATCH('Reference Data'!$C$4,'Reference Data'!$F$5:$F$21,0),1)&gt;O334,"Actual","Forecast")</f>
        <v>Forecast</v>
      </c>
      <c r="P335" s="1"/>
      <c r="Q335"/>
    </row>
    <row r="336" spans="1:17" ht="15" outlineLevel="2" thickBot="1" x14ac:dyDescent="0.4">
      <c r="D336" s="263"/>
      <c r="E336" s="264"/>
      <c r="F336" s="263"/>
      <c r="G336" s="264"/>
      <c r="H336" s="263"/>
      <c r="I336" s="264"/>
      <c r="J336" s="263"/>
      <c r="K336" s="264"/>
      <c r="L336" s="263"/>
      <c r="M336" s="264"/>
      <c r="N336" s="263"/>
      <c r="O336" s="264"/>
      <c r="P336" s="1"/>
      <c r="Q336"/>
    </row>
    <row r="337" spans="1:17" ht="15" customHeight="1" outlineLevel="2" x14ac:dyDescent="0.35">
      <c r="B337" s="798" t="s">
        <v>259</v>
      </c>
      <c r="D337" s="685" t="s">
        <v>222</v>
      </c>
      <c r="E337" s="799"/>
      <c r="F337" s="799"/>
      <c r="G337" s="799"/>
      <c r="H337" s="799"/>
      <c r="I337" s="799"/>
      <c r="J337" s="799"/>
      <c r="K337" s="799"/>
      <c r="L337" s="799"/>
      <c r="M337" s="799"/>
      <c r="N337" s="799"/>
      <c r="O337" s="799"/>
      <c r="P337" s="1"/>
      <c r="Q337"/>
    </row>
    <row r="338" spans="1:17" ht="15.75" customHeight="1" outlineLevel="2" thickBot="1" x14ac:dyDescent="0.4">
      <c r="B338" s="798"/>
      <c r="D338" s="686"/>
      <c r="E338" s="800"/>
      <c r="F338" s="800"/>
      <c r="G338" s="800"/>
      <c r="H338" s="800"/>
      <c r="I338" s="800"/>
      <c r="J338" s="800"/>
      <c r="K338" s="800"/>
      <c r="L338" s="800"/>
      <c r="M338" s="800"/>
      <c r="N338" s="800"/>
      <c r="O338" s="800"/>
      <c r="P338" s="1"/>
      <c r="Q338"/>
    </row>
    <row r="339" spans="1:17" ht="15" outlineLevel="2" thickBot="1" x14ac:dyDescent="0.4">
      <c r="B339" s="798"/>
      <c r="D339" s="265">
        <v>45748</v>
      </c>
      <c r="E339" s="265">
        <v>45778</v>
      </c>
      <c r="F339" s="265">
        <v>45809</v>
      </c>
      <c r="G339" s="265">
        <v>45839</v>
      </c>
      <c r="H339" s="265">
        <v>45870</v>
      </c>
      <c r="I339" s="265">
        <v>45901</v>
      </c>
      <c r="J339" s="265">
        <v>45931</v>
      </c>
      <c r="K339" s="265">
        <v>45962</v>
      </c>
      <c r="L339" s="265">
        <v>45992</v>
      </c>
      <c r="M339" s="265">
        <v>46023</v>
      </c>
      <c r="N339" s="265">
        <v>46054</v>
      </c>
      <c r="O339" s="265">
        <v>46082</v>
      </c>
      <c r="P339" s="1"/>
      <c r="Q339"/>
    </row>
    <row r="340" spans="1:17" ht="15" outlineLevel="2" thickBot="1" x14ac:dyDescent="0.4">
      <c r="B340" s="798"/>
      <c r="D340" s="27" t="str">
        <f>IF(INDEX('Reference Data'!$G$5:$G$18,MATCH('Reference Data'!$C$4,'Reference Data'!$F$5:$F$21,0),1)&gt;D339,"Actual","Forecast")</f>
        <v>Forecast</v>
      </c>
      <c r="E340" s="27" t="str">
        <f>IF(INDEX('Reference Data'!$G$5:$G$18,MATCH('Reference Data'!$C$4,'Reference Data'!$F$5:$F$21,0),1)&gt;E339,"Actual","Forecast")</f>
        <v>Forecast</v>
      </c>
      <c r="F340" s="27" t="str">
        <f>IF(INDEX('Reference Data'!$G$5:$G$18,MATCH('Reference Data'!$C$4,'Reference Data'!$F$5:$F$21,0),1)&gt;F339,"Actual","Forecast")</f>
        <v>Forecast</v>
      </c>
      <c r="G340" s="27" t="str">
        <f>IF(INDEX('Reference Data'!$G$5:$G$18,MATCH('Reference Data'!$C$4,'Reference Data'!$F$5:$F$21,0),1)&gt;G339,"Actual","Forecast")</f>
        <v>Forecast</v>
      </c>
      <c r="H340" s="27" t="str">
        <f>IF(INDEX('Reference Data'!$G$5:$G$18,MATCH('Reference Data'!$C$4,'Reference Data'!$F$5:$F$21,0),1)&gt;H339,"Actual","Forecast")</f>
        <v>Forecast</v>
      </c>
      <c r="I340" s="27" t="str">
        <f>IF(INDEX('Reference Data'!$G$5:$G$18,MATCH('Reference Data'!$C$4,'Reference Data'!$F$5:$F$21,0),1)&gt;I339,"Actual","Forecast")</f>
        <v>Forecast</v>
      </c>
      <c r="J340" s="27" t="str">
        <f>IF(INDEX('Reference Data'!$G$5:$G$18,MATCH('Reference Data'!$C$4,'Reference Data'!$F$5:$F$21,0),1)&gt;J339,"Actual","Forecast")</f>
        <v>Forecast</v>
      </c>
      <c r="K340" s="27" t="str">
        <f>IF(INDEX('Reference Data'!$G$5:$G$18,MATCH('Reference Data'!$C$4,'Reference Data'!$F$5:$F$21,0),1)&gt;K339,"Actual","Forecast")</f>
        <v>Forecast</v>
      </c>
      <c r="L340" s="27" t="str">
        <f>IF(INDEX('Reference Data'!$G$5:$G$18,MATCH('Reference Data'!$C$4,'Reference Data'!$F$5:$F$21,0),1)&gt;L339,"Actual","Forecast")</f>
        <v>Forecast</v>
      </c>
      <c r="M340" s="27" t="str">
        <f>IF(INDEX('Reference Data'!$G$5:$G$18,MATCH('Reference Data'!$C$4,'Reference Data'!$F$5:$F$21,0),1)&gt;M339,"Actual","Forecast")</f>
        <v>Forecast</v>
      </c>
      <c r="N340" s="27" t="str">
        <f>IF(INDEX('Reference Data'!$G$5:$G$18,MATCH('Reference Data'!$C$4,'Reference Data'!$F$5:$F$21,0),1)&gt;N339,"Actual","Forecast")</f>
        <v>Forecast</v>
      </c>
      <c r="O340" s="27" t="str">
        <f>IF(INDEX('Reference Data'!$G$5:$G$18,MATCH('Reference Data'!$C$4,'Reference Data'!$F$5:$F$21,0),1)&gt;O339,"Actual","Forecast")</f>
        <v>Forecast</v>
      </c>
      <c r="P340" s="1"/>
      <c r="Q340"/>
    </row>
    <row r="341" spans="1:17" ht="15" outlineLevel="2" thickBot="1" x14ac:dyDescent="0.4">
      <c r="B341" s="798"/>
      <c r="D341" s="263"/>
      <c r="E341" s="264"/>
      <c r="F341" s="263"/>
      <c r="G341" s="264"/>
      <c r="H341" s="263"/>
      <c r="I341" s="264"/>
      <c r="J341" s="263"/>
      <c r="K341" s="264"/>
      <c r="L341" s="263"/>
      <c r="M341" s="264"/>
      <c r="N341" s="263"/>
      <c r="O341" s="264"/>
      <c r="P341" s="1"/>
      <c r="Q341"/>
    </row>
    <row r="342" spans="1:17" outlineLevel="2" x14ac:dyDescent="0.35">
      <c r="D342" t="s">
        <v>260</v>
      </c>
      <c r="P342" s="1"/>
      <c r="Q342"/>
    </row>
    <row r="343" spans="1:17" ht="14.25" customHeight="1" outlineLevel="1" thickBot="1" x14ac:dyDescent="0.4">
      <c r="A343">
        <v>9</v>
      </c>
      <c r="B343" s="59"/>
      <c r="C343" s="59"/>
      <c r="D343" s="59"/>
      <c r="E343" s="59"/>
      <c r="F343" s="59"/>
      <c r="P343" s="1"/>
      <c r="Q343"/>
    </row>
    <row r="344" spans="1:17" ht="15" customHeight="1" outlineLevel="2" x14ac:dyDescent="0.35">
      <c r="A344" s="221"/>
      <c r="B344" s="621" t="s">
        <v>215</v>
      </c>
      <c r="C344" s="621" t="s">
        <v>216</v>
      </c>
      <c r="D344" s="684" t="s">
        <v>217</v>
      </c>
      <c r="E344" s="801"/>
      <c r="F344" s="801"/>
      <c r="G344" s="801"/>
      <c r="H344" s="801"/>
      <c r="I344" s="801"/>
      <c r="J344" s="801"/>
      <c r="K344" s="801"/>
      <c r="L344" s="801"/>
      <c r="M344" s="801"/>
      <c r="N344" s="801"/>
      <c r="O344" s="801"/>
      <c r="P344" s="1"/>
      <c r="Q344"/>
    </row>
    <row r="345" spans="1:17" ht="15.75" customHeight="1" outlineLevel="2" thickBot="1" x14ac:dyDescent="0.4">
      <c r="A345" s="221"/>
      <c r="B345" s="622"/>
      <c r="C345" s="622"/>
      <c r="D345" s="686"/>
      <c r="E345" s="800"/>
      <c r="F345" s="800"/>
      <c r="G345" s="800"/>
      <c r="H345" s="800"/>
      <c r="I345" s="800"/>
      <c r="J345" s="800"/>
      <c r="K345" s="800"/>
      <c r="L345" s="800"/>
      <c r="M345" s="800"/>
      <c r="N345" s="800"/>
      <c r="O345" s="800"/>
      <c r="P345" s="1"/>
      <c r="Q345"/>
    </row>
    <row r="346" spans="1:17" ht="15" outlineLevel="2" thickBot="1" x14ac:dyDescent="0.4">
      <c r="A346" s="221"/>
      <c r="B346" s="622"/>
      <c r="C346" s="622"/>
      <c r="D346" s="265">
        <v>43922</v>
      </c>
      <c r="E346" s="265">
        <v>43952</v>
      </c>
      <c r="F346" s="265">
        <v>43983</v>
      </c>
      <c r="G346" s="265">
        <v>44013</v>
      </c>
      <c r="H346" s="265">
        <v>44044</v>
      </c>
      <c r="I346" s="265">
        <v>44075</v>
      </c>
      <c r="J346" s="265">
        <v>44105</v>
      </c>
      <c r="K346" s="265">
        <v>44136</v>
      </c>
      <c r="L346" s="265">
        <v>44166</v>
      </c>
      <c r="M346" s="265">
        <v>44197</v>
      </c>
      <c r="N346" s="265">
        <v>44228</v>
      </c>
      <c r="O346" s="265">
        <v>44256</v>
      </c>
      <c r="P346" s="1"/>
      <c r="Q346"/>
    </row>
    <row r="347" spans="1:17" ht="15.75" customHeight="1" outlineLevel="2" thickBot="1" x14ac:dyDescent="0.4">
      <c r="A347" s="221"/>
      <c r="B347" s="622"/>
      <c r="C347" s="622"/>
      <c r="D347" s="27" t="s">
        <v>167</v>
      </c>
      <c r="E347" s="27" t="s">
        <v>167</v>
      </c>
      <c r="F347" s="27" t="s">
        <v>167</v>
      </c>
      <c r="G347" s="27" t="s">
        <v>167</v>
      </c>
      <c r="H347" s="27" t="s">
        <v>167</v>
      </c>
      <c r="I347" s="27" t="s">
        <v>167</v>
      </c>
      <c r="J347" s="27" t="s">
        <v>167</v>
      </c>
      <c r="K347" s="27" t="s">
        <v>167</v>
      </c>
      <c r="L347" s="27" t="s">
        <v>167</v>
      </c>
      <c r="M347" s="27" t="s">
        <v>167</v>
      </c>
      <c r="N347" s="27" t="s">
        <v>167</v>
      </c>
      <c r="O347" s="27" t="s">
        <v>167</v>
      </c>
      <c r="P347" s="1"/>
      <c r="Q347"/>
    </row>
    <row r="348" spans="1:17" ht="15" outlineLevel="2" thickBot="1" x14ac:dyDescent="0.4">
      <c r="A348" s="1"/>
      <c r="B348" s="261" t="s">
        <v>255</v>
      </c>
      <c r="C348" s="262" t="s">
        <v>256</v>
      </c>
      <c r="D348" s="263"/>
      <c r="E348" s="264"/>
      <c r="F348" s="264"/>
      <c r="G348" s="264"/>
      <c r="H348" s="264"/>
      <c r="I348" s="264"/>
      <c r="J348" s="264"/>
      <c r="K348" s="264"/>
      <c r="L348" s="264"/>
      <c r="M348" s="264"/>
      <c r="N348" s="264"/>
      <c r="O348" s="264"/>
      <c r="P348" s="1"/>
      <c r="Q348"/>
    </row>
    <row r="349" spans="1:17" ht="15.75" customHeight="1" outlineLevel="2" x14ac:dyDescent="0.35">
      <c r="A349" s="1"/>
      <c r="B349" s="621" t="s">
        <v>257</v>
      </c>
      <c r="C349" s="621" t="s">
        <v>261</v>
      </c>
      <c r="D349" s="685" t="s">
        <v>218</v>
      </c>
      <c r="E349" s="799"/>
      <c r="F349" s="799"/>
      <c r="G349" s="799"/>
      <c r="H349" s="799"/>
      <c r="I349" s="799"/>
      <c r="J349" s="799"/>
      <c r="K349" s="799"/>
      <c r="L349" s="799"/>
      <c r="M349" s="799"/>
      <c r="N349" s="799"/>
      <c r="O349" s="799"/>
      <c r="P349" s="1"/>
      <c r="Q349"/>
    </row>
    <row r="350" spans="1:17" ht="16.5" customHeight="1" outlineLevel="2" thickBot="1" x14ac:dyDescent="0.4">
      <c r="A350" s="1"/>
      <c r="B350" s="622"/>
      <c r="C350" s="622"/>
      <c r="D350" s="686"/>
      <c r="E350" s="800"/>
      <c r="F350" s="800"/>
      <c r="G350" s="800"/>
      <c r="H350" s="800"/>
      <c r="I350" s="800"/>
      <c r="J350" s="800"/>
      <c r="K350" s="800"/>
      <c r="L350" s="800"/>
      <c r="M350" s="800"/>
      <c r="N350" s="800"/>
      <c r="O350" s="800"/>
      <c r="P350" s="1"/>
      <c r="Q350"/>
    </row>
    <row r="351" spans="1:17" ht="16.5" customHeight="1" outlineLevel="2" thickBot="1" x14ac:dyDescent="0.4">
      <c r="A351" s="1"/>
      <c r="B351" s="622"/>
      <c r="C351" s="622"/>
      <c r="D351" s="265">
        <v>44287</v>
      </c>
      <c r="E351" s="265">
        <v>44317</v>
      </c>
      <c r="F351" s="265">
        <v>44348</v>
      </c>
      <c r="G351" s="265">
        <v>44378</v>
      </c>
      <c r="H351" s="265">
        <v>44409</v>
      </c>
      <c r="I351" s="265">
        <v>44440</v>
      </c>
      <c r="J351" s="265">
        <v>44470</v>
      </c>
      <c r="K351" s="265">
        <v>44501</v>
      </c>
      <c r="L351" s="265">
        <v>44531</v>
      </c>
      <c r="M351" s="265">
        <v>44562</v>
      </c>
      <c r="N351" s="265">
        <v>44593</v>
      </c>
      <c r="O351" s="265">
        <v>44621</v>
      </c>
      <c r="P351" s="1"/>
      <c r="Q351"/>
    </row>
    <row r="352" spans="1:17" ht="16.5" customHeight="1" outlineLevel="2" thickBot="1" x14ac:dyDescent="0.4">
      <c r="A352" s="1"/>
      <c r="B352" s="622"/>
      <c r="C352" s="622"/>
      <c r="D352" s="27" t="s">
        <v>167</v>
      </c>
      <c r="E352" s="27" t="s">
        <v>167</v>
      </c>
      <c r="F352" s="27" t="s">
        <v>167</v>
      </c>
      <c r="G352" s="27" t="s">
        <v>167</v>
      </c>
      <c r="H352" s="27" t="s">
        <v>167</v>
      </c>
      <c r="I352" s="27" t="s">
        <v>167</v>
      </c>
      <c r="J352" s="27" t="s">
        <v>167</v>
      </c>
      <c r="K352" s="27" t="s">
        <v>167</v>
      </c>
      <c r="L352" s="27" t="s">
        <v>167</v>
      </c>
      <c r="M352" s="27" t="s">
        <v>167</v>
      </c>
      <c r="N352" s="27" t="s">
        <v>167</v>
      </c>
      <c r="O352" s="27" t="s">
        <v>167</v>
      </c>
      <c r="P352" s="1"/>
      <c r="Q352"/>
    </row>
    <row r="353" spans="1:17" ht="15" outlineLevel="2" thickBot="1" x14ac:dyDescent="0.4">
      <c r="A353" s="1"/>
      <c r="B353" s="275"/>
      <c r="C353" s="278"/>
      <c r="D353" s="263"/>
      <c r="E353" s="264"/>
      <c r="F353" s="263"/>
      <c r="G353" s="264"/>
      <c r="H353" s="263"/>
      <c r="I353" s="264"/>
      <c r="J353" s="263"/>
      <c r="K353" s="264"/>
      <c r="L353" s="263"/>
      <c r="M353" s="264"/>
      <c r="N353" s="263"/>
      <c r="O353" s="264"/>
      <c r="P353" s="1"/>
      <c r="Q353"/>
    </row>
    <row r="354" spans="1:17" outlineLevel="2" x14ac:dyDescent="0.35">
      <c r="D354" s="685" t="s">
        <v>219</v>
      </c>
      <c r="E354" s="799"/>
      <c r="F354" s="799"/>
      <c r="G354" s="799"/>
      <c r="H354" s="799"/>
      <c r="I354" s="799"/>
      <c r="J354" s="799"/>
      <c r="K354" s="799"/>
      <c r="L354" s="799"/>
      <c r="M354" s="799"/>
      <c r="N354" s="799"/>
      <c r="O354" s="799"/>
      <c r="P354" s="1"/>
      <c r="Q354"/>
    </row>
    <row r="355" spans="1:17" ht="15" outlineLevel="2" thickBot="1" x14ac:dyDescent="0.4">
      <c r="D355" s="686"/>
      <c r="E355" s="800"/>
      <c r="F355" s="800"/>
      <c r="G355" s="800"/>
      <c r="H355" s="800"/>
      <c r="I355" s="800"/>
      <c r="J355" s="800"/>
      <c r="K355" s="800"/>
      <c r="L355" s="800"/>
      <c r="M355" s="800"/>
      <c r="N355" s="800"/>
      <c r="O355" s="800"/>
      <c r="P355" s="1"/>
      <c r="Q355"/>
    </row>
    <row r="356" spans="1:17" ht="15" outlineLevel="2" thickBot="1" x14ac:dyDescent="0.4">
      <c r="D356" s="265">
        <v>44652</v>
      </c>
      <c r="E356" s="265">
        <v>44682</v>
      </c>
      <c r="F356" s="265">
        <v>44713</v>
      </c>
      <c r="G356" s="265">
        <v>44743</v>
      </c>
      <c r="H356" s="265">
        <v>44774</v>
      </c>
      <c r="I356" s="265">
        <v>44805</v>
      </c>
      <c r="J356" s="265">
        <v>44835</v>
      </c>
      <c r="K356" s="265">
        <v>44866</v>
      </c>
      <c r="L356" s="265">
        <v>44896</v>
      </c>
      <c r="M356" s="265">
        <v>44927</v>
      </c>
      <c r="N356" s="265">
        <v>44958</v>
      </c>
      <c r="O356" s="265">
        <v>44986</v>
      </c>
      <c r="P356" s="1"/>
      <c r="Q356"/>
    </row>
    <row r="357" spans="1:17" ht="15" outlineLevel="2" thickBot="1" x14ac:dyDescent="0.4">
      <c r="D357" s="27" t="str">
        <f>IF(INDEX('Reference Data'!$G$5:$G$18,MATCH('Reference Data'!$C$4,'Reference Data'!$F$5:$F$21,0),1)&gt;D356,"Actual","Forecast")</f>
        <v>Actual</v>
      </c>
      <c r="E357" s="27" t="str">
        <f>IF(INDEX('Reference Data'!$G$5:$G$18,MATCH('Reference Data'!$C$4,'Reference Data'!$F$5:$F$21,0),1)&gt;E356,"Actual","Forecast")</f>
        <v>Actual</v>
      </c>
      <c r="F357" s="27" t="str">
        <f>IF(INDEX('Reference Data'!$G$5:$G$18,MATCH('Reference Data'!$C$4,'Reference Data'!$F$5:$F$21,0),1)&gt;F356,"Actual","Forecast")</f>
        <v>Actual</v>
      </c>
      <c r="G357" s="27" t="str">
        <f>IF(INDEX('Reference Data'!$G$5:$G$18,MATCH('Reference Data'!$C$4,'Reference Data'!$F$5:$F$21,0),1)&gt;G356,"Actual","Forecast")</f>
        <v>Actual</v>
      </c>
      <c r="H357" s="27" t="str">
        <f>IF(INDEX('Reference Data'!$G$5:$G$18,MATCH('Reference Data'!$C$4,'Reference Data'!$F$5:$F$21,0),1)&gt;H356,"Actual","Forecast")</f>
        <v>Actual</v>
      </c>
      <c r="I357" s="27" t="str">
        <f>IF(INDEX('Reference Data'!$G$5:$G$18,MATCH('Reference Data'!$C$4,'Reference Data'!$F$5:$F$21,0),1)&gt;I356,"Actual","Forecast")</f>
        <v>Actual</v>
      </c>
      <c r="J357" s="27" t="str">
        <f>IF(INDEX('Reference Data'!$G$5:$G$18,MATCH('Reference Data'!$C$4,'Reference Data'!$F$5:$F$21,0),1)&gt;J356,"Actual","Forecast")</f>
        <v>Actual</v>
      </c>
      <c r="K357" s="27" t="str">
        <f>IF(INDEX('Reference Data'!$G$5:$G$18,MATCH('Reference Data'!$C$4,'Reference Data'!$F$5:$F$21,0),1)&gt;K356,"Actual","Forecast")</f>
        <v>Actual</v>
      </c>
      <c r="L357" s="27" t="str">
        <f>IF(INDEX('Reference Data'!$G$5:$G$18,MATCH('Reference Data'!$C$4,'Reference Data'!$F$5:$F$21,0),1)&gt;L356,"Actual","Forecast")</f>
        <v>Actual</v>
      </c>
      <c r="M357" s="27" t="str">
        <f>IF(INDEX('Reference Data'!$G$5:$G$18,MATCH('Reference Data'!$C$4,'Reference Data'!$F$5:$F$21,0),1)&gt;M356,"Actual","Forecast")</f>
        <v>Actual</v>
      </c>
      <c r="N357" s="27" t="str">
        <f>IF(INDEX('Reference Data'!$G$5:$G$18,MATCH('Reference Data'!$C$4,'Reference Data'!$F$5:$F$21,0),1)&gt;N356,"Actual","Forecast")</f>
        <v>Actual</v>
      </c>
      <c r="O357" s="27" t="str">
        <f>IF(INDEX('Reference Data'!$G$5:$G$18,MATCH('Reference Data'!$C$4,'Reference Data'!$F$5:$F$21,0),1)&gt;O356,"Actual","Forecast")</f>
        <v>Actual</v>
      </c>
      <c r="P357" s="1"/>
      <c r="Q357"/>
    </row>
    <row r="358" spans="1:17" ht="15" outlineLevel="2" thickBot="1" x14ac:dyDescent="0.4">
      <c r="D358" s="263"/>
      <c r="E358" s="264"/>
      <c r="F358" s="263"/>
      <c r="G358" s="264"/>
      <c r="H358" s="263"/>
      <c r="I358" s="264"/>
      <c r="J358" s="263"/>
      <c r="K358" s="264"/>
      <c r="L358" s="263"/>
      <c r="M358" s="264"/>
      <c r="N358" s="263"/>
      <c r="O358" s="264"/>
      <c r="P358" s="1"/>
      <c r="Q358"/>
    </row>
    <row r="359" spans="1:17" outlineLevel="2" x14ac:dyDescent="0.35">
      <c r="D359" s="685" t="s">
        <v>220</v>
      </c>
      <c r="E359" s="799"/>
      <c r="F359" s="799"/>
      <c r="G359" s="799"/>
      <c r="H359" s="799"/>
      <c r="I359" s="799"/>
      <c r="J359" s="799"/>
      <c r="K359" s="799"/>
      <c r="L359" s="799"/>
      <c r="M359" s="799"/>
      <c r="N359" s="799"/>
      <c r="O359" s="799"/>
      <c r="P359" s="1"/>
      <c r="Q359"/>
    </row>
    <row r="360" spans="1:17" ht="15" outlineLevel="2" thickBot="1" x14ac:dyDescent="0.4">
      <c r="D360" s="686"/>
      <c r="E360" s="800"/>
      <c r="F360" s="800"/>
      <c r="G360" s="800"/>
      <c r="H360" s="800"/>
      <c r="I360" s="800"/>
      <c r="J360" s="800"/>
      <c r="K360" s="800"/>
      <c r="L360" s="800"/>
      <c r="M360" s="800"/>
      <c r="N360" s="800"/>
      <c r="O360" s="800"/>
      <c r="P360" s="1"/>
      <c r="Q360"/>
    </row>
    <row r="361" spans="1:17" ht="15" outlineLevel="2" thickBot="1" x14ac:dyDescent="0.4">
      <c r="D361" s="265">
        <v>45017</v>
      </c>
      <c r="E361" s="265">
        <v>45047</v>
      </c>
      <c r="F361" s="265">
        <v>45078</v>
      </c>
      <c r="G361" s="265">
        <v>45108</v>
      </c>
      <c r="H361" s="265">
        <v>45139</v>
      </c>
      <c r="I361" s="265">
        <v>45170</v>
      </c>
      <c r="J361" s="265">
        <v>45200</v>
      </c>
      <c r="K361" s="265">
        <v>45231</v>
      </c>
      <c r="L361" s="265">
        <v>45261</v>
      </c>
      <c r="M361" s="265">
        <v>45292</v>
      </c>
      <c r="N361" s="265">
        <v>45323</v>
      </c>
      <c r="O361" s="265">
        <v>45352</v>
      </c>
      <c r="P361" s="1"/>
      <c r="Q361"/>
    </row>
    <row r="362" spans="1:17" ht="15" outlineLevel="2" thickBot="1" x14ac:dyDescent="0.4">
      <c r="D362" s="27" t="str">
        <f>IF(INDEX('Reference Data'!$G$5:$G$18,MATCH('Reference Data'!$C$4,'Reference Data'!$F$5:$F$21,0),1)&gt;D361,"Actual","Forecast")</f>
        <v>Actual</v>
      </c>
      <c r="E362" s="27" t="str">
        <f>IF(INDEX('Reference Data'!$G$5:$G$18,MATCH('Reference Data'!$C$4,'Reference Data'!$F$5:$F$21,0),1)&gt;E361,"Actual","Forecast")</f>
        <v>Actual</v>
      </c>
      <c r="F362" s="27" t="str">
        <f>IF(INDEX('Reference Data'!$G$5:$G$18,MATCH('Reference Data'!$C$4,'Reference Data'!$F$5:$F$21,0),1)&gt;F361,"Actual","Forecast")</f>
        <v>Actual</v>
      </c>
      <c r="G362" s="27" t="str">
        <f>IF(INDEX('Reference Data'!$G$5:$G$18,MATCH('Reference Data'!$C$4,'Reference Data'!$F$5:$F$21,0),1)&gt;G361,"Actual","Forecast")</f>
        <v>Actual</v>
      </c>
      <c r="H362" s="27" t="str">
        <f>IF(INDEX('Reference Data'!$G$5:$G$18,MATCH('Reference Data'!$C$4,'Reference Data'!$F$5:$F$21,0),1)&gt;H361,"Actual","Forecast")</f>
        <v>Actual</v>
      </c>
      <c r="I362" s="27" t="str">
        <f>IF(INDEX('Reference Data'!$G$5:$G$18,MATCH('Reference Data'!$C$4,'Reference Data'!$F$5:$F$21,0),1)&gt;I361,"Actual","Forecast")</f>
        <v>Actual</v>
      </c>
      <c r="J362" s="27" t="str">
        <f>IF(INDEX('Reference Data'!$G$5:$G$18,MATCH('Reference Data'!$C$4,'Reference Data'!$F$5:$F$21,0),1)&gt;J361,"Actual","Forecast")</f>
        <v>Forecast</v>
      </c>
      <c r="K362" s="27" t="str">
        <f>IF(INDEX('Reference Data'!$G$5:$G$18,MATCH('Reference Data'!$C$4,'Reference Data'!$F$5:$F$21,0),1)&gt;K361,"Actual","Forecast")</f>
        <v>Forecast</v>
      </c>
      <c r="L362" s="27" t="str">
        <f>IF(INDEX('Reference Data'!$G$5:$G$18,MATCH('Reference Data'!$C$4,'Reference Data'!$F$5:$F$21,0),1)&gt;L361,"Actual","Forecast")</f>
        <v>Forecast</v>
      </c>
      <c r="M362" s="27" t="str">
        <f>IF(INDEX('Reference Data'!$G$5:$G$18,MATCH('Reference Data'!$C$4,'Reference Data'!$F$5:$F$21,0),1)&gt;M361,"Actual","Forecast")</f>
        <v>Forecast</v>
      </c>
      <c r="N362" s="27" t="str">
        <f>IF(INDEX('Reference Data'!$G$5:$G$18,MATCH('Reference Data'!$C$4,'Reference Data'!$F$5:$F$21,0),1)&gt;N361,"Actual","Forecast")</f>
        <v>Forecast</v>
      </c>
      <c r="O362" s="27" t="str">
        <f>IF(INDEX('Reference Data'!$G$5:$G$18,MATCH('Reference Data'!$C$4,'Reference Data'!$F$5:$F$21,0),1)&gt;O361,"Actual","Forecast")</f>
        <v>Forecast</v>
      </c>
      <c r="P362" s="1"/>
      <c r="Q362"/>
    </row>
    <row r="363" spans="1:17" ht="15" outlineLevel="2" thickBot="1" x14ac:dyDescent="0.4">
      <c r="D363" s="263"/>
      <c r="E363" s="264"/>
      <c r="F363" s="263"/>
      <c r="G363" s="264"/>
      <c r="H363" s="263"/>
      <c r="I363" s="264"/>
      <c r="J363" s="263"/>
      <c r="K363" s="264"/>
      <c r="L363" s="263"/>
      <c r="M363" s="264"/>
      <c r="N363" s="263"/>
      <c r="O363" s="264"/>
      <c r="P363" s="1"/>
      <c r="Q363"/>
    </row>
    <row r="364" spans="1:17" outlineLevel="2" x14ac:dyDescent="0.35">
      <c r="D364" s="685" t="s">
        <v>221</v>
      </c>
      <c r="E364" s="799"/>
      <c r="F364" s="799"/>
      <c r="G364" s="799"/>
      <c r="H364" s="799"/>
      <c r="I364" s="799"/>
      <c r="J364" s="799"/>
      <c r="K364" s="799"/>
      <c r="L364" s="799"/>
      <c r="M364" s="799"/>
      <c r="N364" s="799"/>
      <c r="O364" s="799"/>
      <c r="P364" s="1"/>
      <c r="Q364"/>
    </row>
    <row r="365" spans="1:17" ht="15" outlineLevel="2" thickBot="1" x14ac:dyDescent="0.4">
      <c r="D365" s="686"/>
      <c r="E365" s="800"/>
      <c r="F365" s="800"/>
      <c r="G365" s="800"/>
      <c r="H365" s="800"/>
      <c r="I365" s="800"/>
      <c r="J365" s="800"/>
      <c r="K365" s="800"/>
      <c r="L365" s="800"/>
      <c r="M365" s="800"/>
      <c r="N365" s="800"/>
      <c r="O365" s="800"/>
      <c r="P365" s="1"/>
      <c r="Q365"/>
    </row>
    <row r="366" spans="1:17" ht="15" outlineLevel="2" thickBot="1" x14ac:dyDescent="0.4">
      <c r="D366" s="265">
        <v>45383</v>
      </c>
      <c r="E366" s="265">
        <v>45413</v>
      </c>
      <c r="F366" s="265">
        <v>45444</v>
      </c>
      <c r="G366" s="265">
        <v>45474</v>
      </c>
      <c r="H366" s="265">
        <v>45505</v>
      </c>
      <c r="I366" s="265">
        <v>45536</v>
      </c>
      <c r="J366" s="265">
        <v>45566</v>
      </c>
      <c r="K366" s="265">
        <v>45597</v>
      </c>
      <c r="L366" s="265">
        <v>45627</v>
      </c>
      <c r="M366" s="265">
        <v>45658</v>
      </c>
      <c r="N366" s="265">
        <v>45689</v>
      </c>
      <c r="O366" s="265">
        <v>45717</v>
      </c>
      <c r="P366" s="1"/>
      <c r="Q366"/>
    </row>
    <row r="367" spans="1:17" ht="15" outlineLevel="2" thickBot="1" x14ac:dyDescent="0.4">
      <c r="D367" s="27" t="str">
        <f>IF(INDEX('Reference Data'!$G$5:$G$18,MATCH('Reference Data'!$C$4,'Reference Data'!$F$5:$F$21,0),1)&gt;D366,"Actual","Forecast")</f>
        <v>Forecast</v>
      </c>
      <c r="E367" s="27" t="str">
        <f>IF(INDEX('Reference Data'!$G$5:$G$18,MATCH('Reference Data'!$C$4,'Reference Data'!$F$5:$F$21,0),1)&gt;E366,"Actual","Forecast")</f>
        <v>Forecast</v>
      </c>
      <c r="F367" s="27" t="str">
        <f>IF(INDEX('Reference Data'!$G$5:$G$18,MATCH('Reference Data'!$C$4,'Reference Data'!$F$5:$F$21,0),1)&gt;F366,"Actual","Forecast")</f>
        <v>Forecast</v>
      </c>
      <c r="G367" s="27" t="str">
        <f>IF(INDEX('Reference Data'!$G$5:$G$18,MATCH('Reference Data'!$C$4,'Reference Data'!$F$5:$F$21,0),1)&gt;G366,"Actual","Forecast")</f>
        <v>Forecast</v>
      </c>
      <c r="H367" s="27" t="str">
        <f>IF(INDEX('Reference Data'!$G$5:$G$18,MATCH('Reference Data'!$C$4,'Reference Data'!$F$5:$F$21,0),1)&gt;H366,"Actual","Forecast")</f>
        <v>Forecast</v>
      </c>
      <c r="I367" s="27" t="str">
        <f>IF(INDEX('Reference Data'!$G$5:$G$18,MATCH('Reference Data'!$C$4,'Reference Data'!$F$5:$F$21,0),1)&gt;I366,"Actual","Forecast")</f>
        <v>Forecast</v>
      </c>
      <c r="J367" s="27" t="str">
        <f>IF(INDEX('Reference Data'!$G$5:$G$18,MATCH('Reference Data'!$C$4,'Reference Data'!$F$5:$F$21,0),1)&gt;J366,"Actual","Forecast")</f>
        <v>Forecast</v>
      </c>
      <c r="K367" s="27" t="str">
        <f>IF(INDEX('Reference Data'!$G$5:$G$18,MATCH('Reference Data'!$C$4,'Reference Data'!$F$5:$F$21,0),1)&gt;K366,"Actual","Forecast")</f>
        <v>Forecast</v>
      </c>
      <c r="L367" s="27" t="str">
        <f>IF(INDEX('Reference Data'!$G$5:$G$18,MATCH('Reference Data'!$C$4,'Reference Data'!$F$5:$F$21,0),1)&gt;L366,"Actual","Forecast")</f>
        <v>Forecast</v>
      </c>
      <c r="M367" s="27" t="str">
        <f>IF(INDEX('Reference Data'!$G$5:$G$18,MATCH('Reference Data'!$C$4,'Reference Data'!$F$5:$F$21,0),1)&gt;M366,"Actual","Forecast")</f>
        <v>Forecast</v>
      </c>
      <c r="N367" s="27" t="str">
        <f>IF(INDEX('Reference Data'!$G$5:$G$18,MATCH('Reference Data'!$C$4,'Reference Data'!$F$5:$F$21,0),1)&gt;N366,"Actual","Forecast")</f>
        <v>Forecast</v>
      </c>
      <c r="O367" s="27" t="str">
        <f>IF(INDEX('Reference Data'!$G$5:$G$18,MATCH('Reference Data'!$C$4,'Reference Data'!$F$5:$F$21,0),1)&gt;O366,"Actual","Forecast")</f>
        <v>Forecast</v>
      </c>
      <c r="P367" s="1"/>
      <c r="Q367"/>
    </row>
    <row r="368" spans="1:17" ht="15" outlineLevel="2" thickBot="1" x14ac:dyDescent="0.4">
      <c r="D368" s="263"/>
      <c r="E368" s="264"/>
      <c r="F368" s="263"/>
      <c r="G368" s="264"/>
      <c r="H368" s="263"/>
      <c r="I368" s="264"/>
      <c r="J368" s="263"/>
      <c r="K368" s="264"/>
      <c r="L368" s="263"/>
      <c r="M368" s="264"/>
      <c r="N368" s="263"/>
      <c r="O368" s="264"/>
      <c r="P368" s="1"/>
      <c r="Q368"/>
    </row>
    <row r="369" spans="1:17" ht="15" customHeight="1" outlineLevel="2" x14ac:dyDescent="0.35">
      <c r="B369" s="798" t="s">
        <v>259</v>
      </c>
      <c r="D369" s="685" t="s">
        <v>222</v>
      </c>
      <c r="E369" s="799"/>
      <c r="F369" s="799"/>
      <c r="G369" s="799"/>
      <c r="H369" s="799"/>
      <c r="I369" s="799"/>
      <c r="J369" s="799"/>
      <c r="K369" s="799"/>
      <c r="L369" s="799"/>
      <c r="M369" s="799"/>
      <c r="N369" s="799"/>
      <c r="O369" s="799"/>
      <c r="P369" s="1"/>
      <c r="Q369"/>
    </row>
    <row r="370" spans="1:17" ht="15.75" customHeight="1" outlineLevel="2" thickBot="1" x14ac:dyDescent="0.4">
      <c r="B370" s="798"/>
      <c r="D370" s="686"/>
      <c r="E370" s="800"/>
      <c r="F370" s="800"/>
      <c r="G370" s="800"/>
      <c r="H370" s="800"/>
      <c r="I370" s="800"/>
      <c r="J370" s="800"/>
      <c r="K370" s="800"/>
      <c r="L370" s="800"/>
      <c r="M370" s="800"/>
      <c r="N370" s="800"/>
      <c r="O370" s="800"/>
      <c r="P370" s="1"/>
      <c r="Q370"/>
    </row>
    <row r="371" spans="1:17" ht="15" outlineLevel="2" thickBot="1" x14ac:dyDescent="0.4">
      <c r="B371" s="798"/>
      <c r="D371" s="265">
        <v>45748</v>
      </c>
      <c r="E371" s="265">
        <v>45778</v>
      </c>
      <c r="F371" s="265">
        <v>45809</v>
      </c>
      <c r="G371" s="265">
        <v>45839</v>
      </c>
      <c r="H371" s="265">
        <v>45870</v>
      </c>
      <c r="I371" s="265">
        <v>45901</v>
      </c>
      <c r="J371" s="265">
        <v>45931</v>
      </c>
      <c r="K371" s="265">
        <v>45962</v>
      </c>
      <c r="L371" s="265">
        <v>45992</v>
      </c>
      <c r="M371" s="265">
        <v>46023</v>
      </c>
      <c r="N371" s="265">
        <v>46054</v>
      </c>
      <c r="O371" s="265">
        <v>46082</v>
      </c>
      <c r="P371" s="1"/>
      <c r="Q371"/>
    </row>
    <row r="372" spans="1:17" ht="15" outlineLevel="2" thickBot="1" x14ac:dyDescent="0.4">
      <c r="B372" s="798"/>
      <c r="D372" s="27" t="str">
        <f>IF(INDEX('Reference Data'!$G$5:$G$18,MATCH('Reference Data'!$C$4,'Reference Data'!$F$5:$F$21,0),1)&gt;D371,"Actual","Forecast")</f>
        <v>Forecast</v>
      </c>
      <c r="E372" s="27" t="str">
        <f>IF(INDEX('Reference Data'!$G$5:$G$18,MATCH('Reference Data'!$C$4,'Reference Data'!$F$5:$F$21,0),1)&gt;E371,"Actual","Forecast")</f>
        <v>Forecast</v>
      </c>
      <c r="F372" s="27" t="str">
        <f>IF(INDEX('Reference Data'!$G$5:$G$18,MATCH('Reference Data'!$C$4,'Reference Data'!$F$5:$F$21,0),1)&gt;F371,"Actual","Forecast")</f>
        <v>Forecast</v>
      </c>
      <c r="G372" s="27" t="str">
        <f>IF(INDEX('Reference Data'!$G$5:$G$18,MATCH('Reference Data'!$C$4,'Reference Data'!$F$5:$F$21,0),1)&gt;G371,"Actual","Forecast")</f>
        <v>Forecast</v>
      </c>
      <c r="H372" s="27" t="str">
        <f>IF(INDEX('Reference Data'!$G$5:$G$18,MATCH('Reference Data'!$C$4,'Reference Data'!$F$5:$F$21,0),1)&gt;H371,"Actual","Forecast")</f>
        <v>Forecast</v>
      </c>
      <c r="I372" s="27" t="str">
        <f>IF(INDEX('Reference Data'!$G$5:$G$18,MATCH('Reference Data'!$C$4,'Reference Data'!$F$5:$F$21,0),1)&gt;I371,"Actual","Forecast")</f>
        <v>Forecast</v>
      </c>
      <c r="J372" s="27" t="str">
        <f>IF(INDEX('Reference Data'!$G$5:$G$18,MATCH('Reference Data'!$C$4,'Reference Data'!$F$5:$F$21,0),1)&gt;J371,"Actual","Forecast")</f>
        <v>Forecast</v>
      </c>
      <c r="K372" s="27" t="str">
        <f>IF(INDEX('Reference Data'!$G$5:$G$18,MATCH('Reference Data'!$C$4,'Reference Data'!$F$5:$F$21,0),1)&gt;K371,"Actual","Forecast")</f>
        <v>Forecast</v>
      </c>
      <c r="L372" s="27" t="str">
        <f>IF(INDEX('Reference Data'!$G$5:$G$18,MATCH('Reference Data'!$C$4,'Reference Data'!$F$5:$F$21,0),1)&gt;L371,"Actual","Forecast")</f>
        <v>Forecast</v>
      </c>
      <c r="M372" s="27" t="str">
        <f>IF(INDEX('Reference Data'!$G$5:$G$18,MATCH('Reference Data'!$C$4,'Reference Data'!$F$5:$F$21,0),1)&gt;M371,"Actual","Forecast")</f>
        <v>Forecast</v>
      </c>
      <c r="N372" s="27" t="str">
        <f>IF(INDEX('Reference Data'!$G$5:$G$18,MATCH('Reference Data'!$C$4,'Reference Data'!$F$5:$F$21,0),1)&gt;N371,"Actual","Forecast")</f>
        <v>Forecast</v>
      </c>
      <c r="O372" s="27" t="str">
        <f>IF(INDEX('Reference Data'!$G$5:$G$18,MATCH('Reference Data'!$C$4,'Reference Data'!$F$5:$F$21,0),1)&gt;O371,"Actual","Forecast")</f>
        <v>Forecast</v>
      </c>
      <c r="P372" s="1"/>
      <c r="Q372"/>
    </row>
    <row r="373" spans="1:17" ht="15" outlineLevel="2" thickBot="1" x14ac:dyDescent="0.4">
      <c r="B373" s="798"/>
      <c r="D373" s="263"/>
      <c r="E373" s="264"/>
      <c r="F373" s="263"/>
      <c r="G373" s="264"/>
      <c r="H373" s="263"/>
      <c r="I373" s="264"/>
      <c r="J373" s="263"/>
      <c r="K373" s="264"/>
      <c r="L373" s="263"/>
      <c r="M373" s="264"/>
      <c r="N373" s="263"/>
      <c r="O373" s="264"/>
      <c r="P373" s="1"/>
      <c r="Q373"/>
    </row>
    <row r="374" spans="1:17" outlineLevel="2" x14ac:dyDescent="0.35">
      <c r="D374" t="s">
        <v>260</v>
      </c>
      <c r="P374" s="1"/>
      <c r="Q374"/>
    </row>
    <row r="375" spans="1:17" ht="14.25" customHeight="1" outlineLevel="1" thickBot="1" x14ac:dyDescent="0.4">
      <c r="A375">
        <v>10</v>
      </c>
      <c r="B375" s="59"/>
      <c r="C375" s="59"/>
      <c r="D375" s="59"/>
      <c r="E375" s="59"/>
      <c r="F375" s="59"/>
      <c r="P375" s="1"/>
      <c r="Q375"/>
    </row>
    <row r="376" spans="1:17" ht="15" customHeight="1" outlineLevel="2" x14ac:dyDescent="0.35">
      <c r="A376" s="221"/>
      <c r="B376" s="621" t="s">
        <v>215</v>
      </c>
      <c r="C376" s="621" t="s">
        <v>216</v>
      </c>
      <c r="D376" s="684" t="s">
        <v>217</v>
      </c>
      <c r="E376" s="801"/>
      <c r="F376" s="801"/>
      <c r="G376" s="801"/>
      <c r="H376" s="801"/>
      <c r="I376" s="801"/>
      <c r="J376" s="801"/>
      <c r="K376" s="801"/>
      <c r="L376" s="801"/>
      <c r="M376" s="801"/>
      <c r="N376" s="801"/>
      <c r="O376" s="801"/>
      <c r="P376" s="1"/>
      <c r="Q376"/>
    </row>
    <row r="377" spans="1:17" ht="15.75" customHeight="1" outlineLevel="2" thickBot="1" x14ac:dyDescent="0.4">
      <c r="A377" s="221"/>
      <c r="B377" s="622"/>
      <c r="C377" s="622"/>
      <c r="D377" s="686"/>
      <c r="E377" s="800"/>
      <c r="F377" s="800"/>
      <c r="G377" s="800"/>
      <c r="H377" s="800"/>
      <c r="I377" s="800"/>
      <c r="J377" s="800"/>
      <c r="K377" s="800"/>
      <c r="L377" s="800"/>
      <c r="M377" s="800"/>
      <c r="N377" s="800"/>
      <c r="O377" s="800"/>
      <c r="P377" s="1"/>
      <c r="Q377"/>
    </row>
    <row r="378" spans="1:17" ht="15" outlineLevel="2" thickBot="1" x14ac:dyDescent="0.4">
      <c r="A378" s="221"/>
      <c r="B378" s="622"/>
      <c r="C378" s="622"/>
      <c r="D378" s="265">
        <v>43922</v>
      </c>
      <c r="E378" s="265">
        <v>43952</v>
      </c>
      <c r="F378" s="265">
        <v>43983</v>
      </c>
      <c r="G378" s="265">
        <v>44013</v>
      </c>
      <c r="H378" s="265">
        <v>44044</v>
      </c>
      <c r="I378" s="265">
        <v>44075</v>
      </c>
      <c r="J378" s="265">
        <v>44105</v>
      </c>
      <c r="K378" s="265">
        <v>44136</v>
      </c>
      <c r="L378" s="265">
        <v>44166</v>
      </c>
      <c r="M378" s="265">
        <v>44197</v>
      </c>
      <c r="N378" s="265">
        <v>44228</v>
      </c>
      <c r="O378" s="265">
        <v>44256</v>
      </c>
      <c r="P378" s="1"/>
      <c r="Q378"/>
    </row>
    <row r="379" spans="1:17" ht="15.75" customHeight="1" outlineLevel="2" thickBot="1" x14ac:dyDescent="0.4">
      <c r="A379" s="221"/>
      <c r="B379" s="622"/>
      <c r="C379" s="622"/>
      <c r="D379" s="27" t="s">
        <v>167</v>
      </c>
      <c r="E379" s="27" t="s">
        <v>167</v>
      </c>
      <c r="F379" s="27" t="s">
        <v>167</v>
      </c>
      <c r="G379" s="27" t="s">
        <v>167</v>
      </c>
      <c r="H379" s="27" t="s">
        <v>167</v>
      </c>
      <c r="I379" s="27" t="s">
        <v>167</v>
      </c>
      <c r="J379" s="27" t="s">
        <v>167</v>
      </c>
      <c r="K379" s="27" t="s">
        <v>167</v>
      </c>
      <c r="L379" s="27" t="s">
        <v>167</v>
      </c>
      <c r="M379" s="27" t="s">
        <v>167</v>
      </c>
      <c r="N379" s="27" t="s">
        <v>167</v>
      </c>
      <c r="O379" s="27" t="s">
        <v>167</v>
      </c>
      <c r="P379" s="1"/>
      <c r="Q379"/>
    </row>
    <row r="380" spans="1:17" ht="15" outlineLevel="2" thickBot="1" x14ac:dyDescent="0.4">
      <c r="A380" s="1"/>
      <c r="B380" s="261" t="s">
        <v>255</v>
      </c>
      <c r="C380" s="262" t="s">
        <v>256</v>
      </c>
      <c r="D380" s="263"/>
      <c r="E380" s="264"/>
      <c r="F380" s="264"/>
      <c r="G380" s="264"/>
      <c r="H380" s="264"/>
      <c r="I380" s="264"/>
      <c r="J380" s="264"/>
      <c r="K380" s="264"/>
      <c r="L380" s="264"/>
      <c r="M380" s="264"/>
      <c r="N380" s="264"/>
      <c r="O380" s="264"/>
      <c r="P380" s="1"/>
      <c r="Q380"/>
    </row>
    <row r="381" spans="1:17" ht="15.75" customHeight="1" outlineLevel="2" x14ac:dyDescent="0.35">
      <c r="A381" s="1"/>
      <c r="B381" s="621" t="s">
        <v>257</v>
      </c>
      <c r="C381" s="621" t="s">
        <v>261</v>
      </c>
      <c r="D381" s="685" t="s">
        <v>218</v>
      </c>
      <c r="E381" s="799"/>
      <c r="F381" s="799"/>
      <c r="G381" s="799"/>
      <c r="H381" s="799"/>
      <c r="I381" s="799"/>
      <c r="J381" s="799"/>
      <c r="K381" s="799"/>
      <c r="L381" s="799"/>
      <c r="M381" s="799"/>
      <c r="N381" s="799"/>
      <c r="O381" s="799"/>
      <c r="P381" s="1"/>
      <c r="Q381"/>
    </row>
    <row r="382" spans="1:17" ht="16.5" customHeight="1" outlineLevel="2" thickBot="1" x14ac:dyDescent="0.4">
      <c r="A382" s="1"/>
      <c r="B382" s="622"/>
      <c r="C382" s="622"/>
      <c r="D382" s="686"/>
      <c r="E382" s="800"/>
      <c r="F382" s="800"/>
      <c r="G382" s="800"/>
      <c r="H382" s="800"/>
      <c r="I382" s="800"/>
      <c r="J382" s="800"/>
      <c r="K382" s="800"/>
      <c r="L382" s="800"/>
      <c r="M382" s="800"/>
      <c r="N382" s="800"/>
      <c r="O382" s="800"/>
      <c r="P382" s="1"/>
      <c r="Q382"/>
    </row>
    <row r="383" spans="1:17" ht="16.5" customHeight="1" outlineLevel="2" thickBot="1" x14ac:dyDescent="0.4">
      <c r="A383" s="1"/>
      <c r="B383" s="622"/>
      <c r="C383" s="622"/>
      <c r="D383" s="265">
        <v>44287</v>
      </c>
      <c r="E383" s="265">
        <v>44317</v>
      </c>
      <c r="F383" s="265">
        <v>44348</v>
      </c>
      <c r="G383" s="265">
        <v>44378</v>
      </c>
      <c r="H383" s="265">
        <v>44409</v>
      </c>
      <c r="I383" s="265">
        <v>44440</v>
      </c>
      <c r="J383" s="265">
        <v>44470</v>
      </c>
      <c r="K383" s="265">
        <v>44501</v>
      </c>
      <c r="L383" s="265">
        <v>44531</v>
      </c>
      <c r="M383" s="265">
        <v>44562</v>
      </c>
      <c r="N383" s="265">
        <v>44593</v>
      </c>
      <c r="O383" s="265">
        <v>44621</v>
      </c>
      <c r="P383" s="1"/>
      <c r="Q383"/>
    </row>
    <row r="384" spans="1:17" ht="16.5" customHeight="1" outlineLevel="2" thickBot="1" x14ac:dyDescent="0.4">
      <c r="A384" s="1"/>
      <c r="B384" s="622"/>
      <c r="C384" s="622"/>
      <c r="D384" s="27" t="s">
        <v>167</v>
      </c>
      <c r="E384" s="27" t="s">
        <v>167</v>
      </c>
      <c r="F384" s="27" t="s">
        <v>167</v>
      </c>
      <c r="G384" s="27" t="s">
        <v>167</v>
      </c>
      <c r="H384" s="27" t="s">
        <v>167</v>
      </c>
      <c r="I384" s="27" t="s">
        <v>167</v>
      </c>
      <c r="J384" s="27" t="s">
        <v>167</v>
      </c>
      <c r="K384" s="27" t="s">
        <v>167</v>
      </c>
      <c r="L384" s="27" t="s">
        <v>167</v>
      </c>
      <c r="M384" s="27" t="s">
        <v>167</v>
      </c>
      <c r="N384" s="27" t="s">
        <v>167</v>
      </c>
      <c r="O384" s="27" t="s">
        <v>167</v>
      </c>
      <c r="P384" s="1"/>
      <c r="Q384"/>
    </row>
    <row r="385" spans="1:17" ht="15" outlineLevel="2" thickBot="1" x14ac:dyDescent="0.4">
      <c r="A385" s="1"/>
      <c r="B385" s="275"/>
      <c r="C385" s="278"/>
      <c r="D385" s="263"/>
      <c r="E385" s="264"/>
      <c r="F385" s="263"/>
      <c r="G385" s="264"/>
      <c r="H385" s="263"/>
      <c r="I385" s="264"/>
      <c r="J385" s="263"/>
      <c r="K385" s="264"/>
      <c r="L385" s="263"/>
      <c r="M385" s="264"/>
      <c r="N385" s="263"/>
      <c r="O385" s="264"/>
      <c r="P385" s="1"/>
      <c r="Q385"/>
    </row>
    <row r="386" spans="1:17" outlineLevel="2" x14ac:dyDescent="0.35">
      <c r="D386" s="685" t="s">
        <v>219</v>
      </c>
      <c r="E386" s="799"/>
      <c r="F386" s="799"/>
      <c r="G386" s="799"/>
      <c r="H386" s="799"/>
      <c r="I386" s="799"/>
      <c r="J386" s="799"/>
      <c r="K386" s="799"/>
      <c r="L386" s="799"/>
      <c r="M386" s="799"/>
      <c r="N386" s="799"/>
      <c r="O386" s="799"/>
      <c r="P386" s="1"/>
      <c r="Q386"/>
    </row>
    <row r="387" spans="1:17" ht="15" outlineLevel="2" thickBot="1" x14ac:dyDescent="0.4">
      <c r="D387" s="686"/>
      <c r="E387" s="800"/>
      <c r="F387" s="800"/>
      <c r="G387" s="800"/>
      <c r="H387" s="800"/>
      <c r="I387" s="800"/>
      <c r="J387" s="800"/>
      <c r="K387" s="800"/>
      <c r="L387" s="800"/>
      <c r="M387" s="800"/>
      <c r="N387" s="800"/>
      <c r="O387" s="800"/>
      <c r="P387" s="1"/>
      <c r="Q387"/>
    </row>
    <row r="388" spans="1:17" ht="15" outlineLevel="2" thickBot="1" x14ac:dyDescent="0.4">
      <c r="D388" s="265">
        <v>44652</v>
      </c>
      <c r="E388" s="265">
        <v>44682</v>
      </c>
      <c r="F388" s="265">
        <v>44713</v>
      </c>
      <c r="G388" s="265">
        <v>44743</v>
      </c>
      <c r="H388" s="265">
        <v>44774</v>
      </c>
      <c r="I388" s="265">
        <v>44805</v>
      </c>
      <c r="J388" s="265">
        <v>44835</v>
      </c>
      <c r="K388" s="265">
        <v>44866</v>
      </c>
      <c r="L388" s="265">
        <v>44896</v>
      </c>
      <c r="M388" s="265">
        <v>44927</v>
      </c>
      <c r="N388" s="265">
        <v>44958</v>
      </c>
      <c r="O388" s="265">
        <v>44986</v>
      </c>
      <c r="P388" s="1"/>
      <c r="Q388"/>
    </row>
    <row r="389" spans="1:17" ht="15" outlineLevel="2" thickBot="1" x14ac:dyDescent="0.4">
      <c r="D389" s="27" t="str">
        <f>IF(INDEX('Reference Data'!$G$5:$G$18,MATCH('Reference Data'!$C$4,'Reference Data'!$F$5:$F$21,0),1)&gt;D388,"Actual","Forecast")</f>
        <v>Actual</v>
      </c>
      <c r="E389" s="27" t="str">
        <f>IF(INDEX('Reference Data'!$G$5:$G$18,MATCH('Reference Data'!$C$4,'Reference Data'!$F$5:$F$21,0),1)&gt;E388,"Actual","Forecast")</f>
        <v>Actual</v>
      </c>
      <c r="F389" s="27" t="str">
        <f>IF(INDEX('Reference Data'!$G$5:$G$18,MATCH('Reference Data'!$C$4,'Reference Data'!$F$5:$F$21,0),1)&gt;F388,"Actual","Forecast")</f>
        <v>Actual</v>
      </c>
      <c r="G389" s="27" t="str">
        <f>IF(INDEX('Reference Data'!$G$5:$G$18,MATCH('Reference Data'!$C$4,'Reference Data'!$F$5:$F$21,0),1)&gt;G388,"Actual","Forecast")</f>
        <v>Actual</v>
      </c>
      <c r="H389" s="27" t="str">
        <f>IF(INDEX('Reference Data'!$G$5:$G$18,MATCH('Reference Data'!$C$4,'Reference Data'!$F$5:$F$21,0),1)&gt;H388,"Actual","Forecast")</f>
        <v>Actual</v>
      </c>
      <c r="I389" s="27" t="str">
        <f>IF(INDEX('Reference Data'!$G$5:$G$18,MATCH('Reference Data'!$C$4,'Reference Data'!$F$5:$F$21,0),1)&gt;I388,"Actual","Forecast")</f>
        <v>Actual</v>
      </c>
      <c r="J389" s="27" t="str">
        <f>IF(INDEX('Reference Data'!$G$5:$G$18,MATCH('Reference Data'!$C$4,'Reference Data'!$F$5:$F$21,0),1)&gt;J388,"Actual","Forecast")</f>
        <v>Actual</v>
      </c>
      <c r="K389" s="27" t="str">
        <f>IF(INDEX('Reference Data'!$G$5:$G$18,MATCH('Reference Data'!$C$4,'Reference Data'!$F$5:$F$21,0),1)&gt;K388,"Actual","Forecast")</f>
        <v>Actual</v>
      </c>
      <c r="L389" s="27" t="str">
        <f>IF(INDEX('Reference Data'!$G$5:$G$18,MATCH('Reference Data'!$C$4,'Reference Data'!$F$5:$F$21,0),1)&gt;L388,"Actual","Forecast")</f>
        <v>Actual</v>
      </c>
      <c r="M389" s="27" t="str">
        <f>IF(INDEX('Reference Data'!$G$5:$G$18,MATCH('Reference Data'!$C$4,'Reference Data'!$F$5:$F$21,0),1)&gt;M388,"Actual","Forecast")</f>
        <v>Actual</v>
      </c>
      <c r="N389" s="27" t="str">
        <f>IF(INDEX('Reference Data'!$G$5:$G$18,MATCH('Reference Data'!$C$4,'Reference Data'!$F$5:$F$21,0),1)&gt;N388,"Actual","Forecast")</f>
        <v>Actual</v>
      </c>
      <c r="O389" s="27" t="str">
        <f>IF(INDEX('Reference Data'!$G$5:$G$18,MATCH('Reference Data'!$C$4,'Reference Data'!$F$5:$F$21,0),1)&gt;O388,"Actual","Forecast")</f>
        <v>Actual</v>
      </c>
      <c r="P389" s="1"/>
      <c r="Q389"/>
    </row>
    <row r="390" spans="1:17" ht="15" outlineLevel="2" thickBot="1" x14ac:dyDescent="0.4">
      <c r="D390" s="263"/>
      <c r="E390" s="264"/>
      <c r="F390" s="263"/>
      <c r="G390" s="264"/>
      <c r="H390" s="263"/>
      <c r="I390" s="264"/>
      <c r="J390" s="263"/>
      <c r="K390" s="264"/>
      <c r="L390" s="263"/>
      <c r="M390" s="264"/>
      <c r="N390" s="263"/>
      <c r="O390" s="264"/>
      <c r="P390" s="1"/>
      <c r="Q390"/>
    </row>
    <row r="391" spans="1:17" outlineLevel="2" x14ac:dyDescent="0.35">
      <c r="D391" s="685" t="s">
        <v>220</v>
      </c>
      <c r="E391" s="799"/>
      <c r="F391" s="799"/>
      <c r="G391" s="799"/>
      <c r="H391" s="799"/>
      <c r="I391" s="799"/>
      <c r="J391" s="799"/>
      <c r="K391" s="799"/>
      <c r="L391" s="799"/>
      <c r="M391" s="799"/>
      <c r="N391" s="799"/>
      <c r="O391" s="799"/>
      <c r="P391" s="1"/>
      <c r="Q391"/>
    </row>
    <row r="392" spans="1:17" ht="15" outlineLevel="2" thickBot="1" x14ac:dyDescent="0.4">
      <c r="D392" s="686"/>
      <c r="E392" s="800"/>
      <c r="F392" s="800"/>
      <c r="G392" s="800"/>
      <c r="H392" s="800"/>
      <c r="I392" s="800"/>
      <c r="J392" s="800"/>
      <c r="K392" s="800"/>
      <c r="L392" s="800"/>
      <c r="M392" s="800"/>
      <c r="N392" s="800"/>
      <c r="O392" s="800"/>
      <c r="P392" s="1"/>
      <c r="Q392"/>
    </row>
    <row r="393" spans="1:17" ht="15" outlineLevel="2" thickBot="1" x14ac:dyDescent="0.4">
      <c r="D393" s="265">
        <v>45017</v>
      </c>
      <c r="E393" s="265">
        <v>45047</v>
      </c>
      <c r="F393" s="265">
        <v>45078</v>
      </c>
      <c r="G393" s="265">
        <v>45108</v>
      </c>
      <c r="H393" s="265">
        <v>45139</v>
      </c>
      <c r="I393" s="265">
        <v>45170</v>
      </c>
      <c r="J393" s="265">
        <v>45200</v>
      </c>
      <c r="K393" s="265">
        <v>45231</v>
      </c>
      <c r="L393" s="265">
        <v>45261</v>
      </c>
      <c r="M393" s="265">
        <v>45292</v>
      </c>
      <c r="N393" s="265">
        <v>45323</v>
      </c>
      <c r="O393" s="265">
        <v>45352</v>
      </c>
      <c r="P393" s="1"/>
      <c r="Q393"/>
    </row>
    <row r="394" spans="1:17" ht="15" outlineLevel="2" thickBot="1" x14ac:dyDescent="0.4">
      <c r="D394" s="27" t="str">
        <f>IF(INDEX('Reference Data'!$G$5:$G$18,MATCH('Reference Data'!$C$4,'Reference Data'!$F$5:$F$21,0),1)&gt;D393,"Actual","Forecast")</f>
        <v>Actual</v>
      </c>
      <c r="E394" s="27" t="str">
        <f>IF(INDEX('Reference Data'!$G$5:$G$18,MATCH('Reference Data'!$C$4,'Reference Data'!$F$5:$F$21,0),1)&gt;E393,"Actual","Forecast")</f>
        <v>Actual</v>
      </c>
      <c r="F394" s="27" t="str">
        <f>IF(INDEX('Reference Data'!$G$5:$G$18,MATCH('Reference Data'!$C$4,'Reference Data'!$F$5:$F$21,0),1)&gt;F393,"Actual","Forecast")</f>
        <v>Actual</v>
      </c>
      <c r="G394" s="27" t="str">
        <f>IF(INDEX('Reference Data'!$G$5:$G$18,MATCH('Reference Data'!$C$4,'Reference Data'!$F$5:$F$21,0),1)&gt;G393,"Actual","Forecast")</f>
        <v>Actual</v>
      </c>
      <c r="H394" s="27" t="str">
        <f>IF(INDEX('Reference Data'!$G$5:$G$18,MATCH('Reference Data'!$C$4,'Reference Data'!$F$5:$F$21,0),1)&gt;H393,"Actual","Forecast")</f>
        <v>Actual</v>
      </c>
      <c r="I394" s="27" t="str">
        <f>IF(INDEX('Reference Data'!$G$5:$G$18,MATCH('Reference Data'!$C$4,'Reference Data'!$F$5:$F$21,0),1)&gt;I393,"Actual","Forecast")</f>
        <v>Actual</v>
      </c>
      <c r="J394" s="27" t="str">
        <f>IF(INDEX('Reference Data'!$G$5:$G$18,MATCH('Reference Data'!$C$4,'Reference Data'!$F$5:$F$21,0),1)&gt;J393,"Actual","Forecast")</f>
        <v>Forecast</v>
      </c>
      <c r="K394" s="27" t="str">
        <f>IF(INDEX('Reference Data'!$G$5:$G$18,MATCH('Reference Data'!$C$4,'Reference Data'!$F$5:$F$21,0),1)&gt;K393,"Actual","Forecast")</f>
        <v>Forecast</v>
      </c>
      <c r="L394" s="27" t="str">
        <f>IF(INDEX('Reference Data'!$G$5:$G$18,MATCH('Reference Data'!$C$4,'Reference Data'!$F$5:$F$21,0),1)&gt;L393,"Actual","Forecast")</f>
        <v>Forecast</v>
      </c>
      <c r="M394" s="27" t="str">
        <f>IF(INDEX('Reference Data'!$G$5:$G$18,MATCH('Reference Data'!$C$4,'Reference Data'!$F$5:$F$21,0),1)&gt;M393,"Actual","Forecast")</f>
        <v>Forecast</v>
      </c>
      <c r="N394" s="27" t="str">
        <f>IF(INDEX('Reference Data'!$G$5:$G$18,MATCH('Reference Data'!$C$4,'Reference Data'!$F$5:$F$21,0),1)&gt;N393,"Actual","Forecast")</f>
        <v>Forecast</v>
      </c>
      <c r="O394" s="27" t="str">
        <f>IF(INDEX('Reference Data'!$G$5:$G$18,MATCH('Reference Data'!$C$4,'Reference Data'!$F$5:$F$21,0),1)&gt;O393,"Actual","Forecast")</f>
        <v>Forecast</v>
      </c>
      <c r="P394" s="1"/>
      <c r="Q394"/>
    </row>
    <row r="395" spans="1:17" ht="15" outlineLevel="2" thickBot="1" x14ac:dyDescent="0.4">
      <c r="D395" s="263"/>
      <c r="E395" s="264"/>
      <c r="F395" s="263"/>
      <c r="G395" s="264"/>
      <c r="H395" s="263"/>
      <c r="I395" s="264"/>
      <c r="J395" s="263"/>
      <c r="K395" s="264"/>
      <c r="L395" s="263"/>
      <c r="M395" s="264"/>
      <c r="N395" s="263"/>
      <c r="O395" s="264"/>
      <c r="P395" s="1"/>
      <c r="Q395"/>
    </row>
    <row r="396" spans="1:17" outlineLevel="2" x14ac:dyDescent="0.35">
      <c r="D396" s="685" t="s">
        <v>221</v>
      </c>
      <c r="E396" s="799"/>
      <c r="F396" s="799"/>
      <c r="G396" s="799"/>
      <c r="H396" s="799"/>
      <c r="I396" s="799"/>
      <c r="J396" s="799"/>
      <c r="K396" s="799"/>
      <c r="L396" s="799"/>
      <c r="M396" s="799"/>
      <c r="N396" s="799"/>
      <c r="O396" s="799"/>
      <c r="P396" s="1"/>
      <c r="Q396"/>
    </row>
    <row r="397" spans="1:17" ht="15" outlineLevel="2" thickBot="1" x14ac:dyDescent="0.4">
      <c r="D397" s="686"/>
      <c r="E397" s="800"/>
      <c r="F397" s="800"/>
      <c r="G397" s="800"/>
      <c r="H397" s="800"/>
      <c r="I397" s="800"/>
      <c r="J397" s="800"/>
      <c r="K397" s="800"/>
      <c r="L397" s="800"/>
      <c r="M397" s="800"/>
      <c r="N397" s="800"/>
      <c r="O397" s="800"/>
      <c r="P397" s="1"/>
      <c r="Q397"/>
    </row>
    <row r="398" spans="1:17" ht="15" outlineLevel="2" thickBot="1" x14ac:dyDescent="0.4">
      <c r="D398" s="265">
        <v>45383</v>
      </c>
      <c r="E398" s="265">
        <v>45413</v>
      </c>
      <c r="F398" s="265">
        <v>45444</v>
      </c>
      <c r="G398" s="265">
        <v>45474</v>
      </c>
      <c r="H398" s="265">
        <v>45505</v>
      </c>
      <c r="I398" s="265">
        <v>45536</v>
      </c>
      <c r="J398" s="265">
        <v>45566</v>
      </c>
      <c r="K398" s="265">
        <v>45597</v>
      </c>
      <c r="L398" s="265">
        <v>45627</v>
      </c>
      <c r="M398" s="265">
        <v>45658</v>
      </c>
      <c r="N398" s="265">
        <v>45689</v>
      </c>
      <c r="O398" s="265">
        <v>45717</v>
      </c>
      <c r="P398" s="1"/>
      <c r="Q398"/>
    </row>
    <row r="399" spans="1:17" ht="15" outlineLevel="2" thickBot="1" x14ac:dyDescent="0.4">
      <c r="D399" s="27" t="str">
        <f>IF(INDEX('Reference Data'!$G$5:$G$18,MATCH('Reference Data'!$C$4,'Reference Data'!$F$5:$F$21,0),1)&gt;D398,"Actual","Forecast")</f>
        <v>Forecast</v>
      </c>
      <c r="E399" s="27" t="str">
        <f>IF(INDEX('Reference Data'!$G$5:$G$18,MATCH('Reference Data'!$C$4,'Reference Data'!$F$5:$F$21,0),1)&gt;E398,"Actual","Forecast")</f>
        <v>Forecast</v>
      </c>
      <c r="F399" s="27" t="str">
        <f>IF(INDEX('Reference Data'!$G$5:$G$18,MATCH('Reference Data'!$C$4,'Reference Data'!$F$5:$F$21,0),1)&gt;F398,"Actual","Forecast")</f>
        <v>Forecast</v>
      </c>
      <c r="G399" s="27" t="str">
        <f>IF(INDEX('Reference Data'!$G$5:$G$18,MATCH('Reference Data'!$C$4,'Reference Data'!$F$5:$F$21,0),1)&gt;G398,"Actual","Forecast")</f>
        <v>Forecast</v>
      </c>
      <c r="H399" s="27" t="str">
        <f>IF(INDEX('Reference Data'!$G$5:$G$18,MATCH('Reference Data'!$C$4,'Reference Data'!$F$5:$F$21,0),1)&gt;H398,"Actual","Forecast")</f>
        <v>Forecast</v>
      </c>
      <c r="I399" s="27" t="str">
        <f>IF(INDEX('Reference Data'!$G$5:$G$18,MATCH('Reference Data'!$C$4,'Reference Data'!$F$5:$F$21,0),1)&gt;I398,"Actual","Forecast")</f>
        <v>Forecast</v>
      </c>
      <c r="J399" s="27" t="str">
        <f>IF(INDEX('Reference Data'!$G$5:$G$18,MATCH('Reference Data'!$C$4,'Reference Data'!$F$5:$F$21,0),1)&gt;J398,"Actual","Forecast")</f>
        <v>Forecast</v>
      </c>
      <c r="K399" s="27" t="str">
        <f>IF(INDEX('Reference Data'!$G$5:$G$18,MATCH('Reference Data'!$C$4,'Reference Data'!$F$5:$F$21,0),1)&gt;K398,"Actual","Forecast")</f>
        <v>Forecast</v>
      </c>
      <c r="L399" s="27" t="str">
        <f>IF(INDEX('Reference Data'!$G$5:$G$18,MATCH('Reference Data'!$C$4,'Reference Data'!$F$5:$F$21,0),1)&gt;L398,"Actual","Forecast")</f>
        <v>Forecast</v>
      </c>
      <c r="M399" s="27" t="str">
        <f>IF(INDEX('Reference Data'!$G$5:$G$18,MATCH('Reference Data'!$C$4,'Reference Data'!$F$5:$F$21,0),1)&gt;M398,"Actual","Forecast")</f>
        <v>Forecast</v>
      </c>
      <c r="N399" s="27" t="str">
        <f>IF(INDEX('Reference Data'!$G$5:$G$18,MATCH('Reference Data'!$C$4,'Reference Data'!$F$5:$F$21,0),1)&gt;N398,"Actual","Forecast")</f>
        <v>Forecast</v>
      </c>
      <c r="O399" s="27" t="str">
        <f>IF(INDEX('Reference Data'!$G$5:$G$18,MATCH('Reference Data'!$C$4,'Reference Data'!$F$5:$F$21,0),1)&gt;O398,"Actual","Forecast")</f>
        <v>Forecast</v>
      </c>
      <c r="P399" s="1"/>
      <c r="Q399"/>
    </row>
    <row r="400" spans="1:17" ht="15" outlineLevel="2" thickBot="1" x14ac:dyDescent="0.4">
      <c r="D400" s="263"/>
      <c r="E400" s="264"/>
      <c r="F400" s="263"/>
      <c r="G400" s="264"/>
      <c r="H400" s="263"/>
      <c r="I400" s="264"/>
      <c r="J400" s="263"/>
      <c r="K400" s="264"/>
      <c r="L400" s="263"/>
      <c r="M400" s="264"/>
      <c r="N400" s="263"/>
      <c r="O400" s="264"/>
      <c r="P400" s="1"/>
      <c r="Q400"/>
    </row>
    <row r="401" spans="1:17" ht="15" customHeight="1" outlineLevel="2" x14ac:dyDescent="0.35">
      <c r="B401" s="798" t="s">
        <v>259</v>
      </c>
      <c r="D401" s="685" t="s">
        <v>222</v>
      </c>
      <c r="E401" s="799"/>
      <c r="F401" s="799"/>
      <c r="G401" s="799"/>
      <c r="H401" s="799"/>
      <c r="I401" s="799"/>
      <c r="J401" s="799"/>
      <c r="K401" s="799"/>
      <c r="L401" s="799"/>
      <c r="M401" s="799"/>
      <c r="N401" s="799"/>
      <c r="O401" s="799"/>
      <c r="P401" s="1"/>
      <c r="Q401"/>
    </row>
    <row r="402" spans="1:17" ht="15.75" customHeight="1" outlineLevel="2" thickBot="1" x14ac:dyDescent="0.4">
      <c r="B402" s="798"/>
      <c r="D402" s="686"/>
      <c r="E402" s="800"/>
      <c r="F402" s="800"/>
      <c r="G402" s="800"/>
      <c r="H402" s="800"/>
      <c r="I402" s="800"/>
      <c r="J402" s="800"/>
      <c r="K402" s="800"/>
      <c r="L402" s="800"/>
      <c r="M402" s="800"/>
      <c r="N402" s="800"/>
      <c r="O402" s="800"/>
      <c r="P402" s="1"/>
      <c r="Q402"/>
    </row>
    <row r="403" spans="1:17" ht="15" outlineLevel="2" thickBot="1" x14ac:dyDescent="0.4">
      <c r="B403" s="798"/>
      <c r="D403" s="265">
        <v>45748</v>
      </c>
      <c r="E403" s="265">
        <v>45778</v>
      </c>
      <c r="F403" s="265">
        <v>45809</v>
      </c>
      <c r="G403" s="265">
        <v>45839</v>
      </c>
      <c r="H403" s="265">
        <v>45870</v>
      </c>
      <c r="I403" s="265">
        <v>45901</v>
      </c>
      <c r="J403" s="265">
        <v>45931</v>
      </c>
      <c r="K403" s="265">
        <v>45962</v>
      </c>
      <c r="L403" s="265">
        <v>45992</v>
      </c>
      <c r="M403" s="265">
        <v>46023</v>
      </c>
      <c r="N403" s="265">
        <v>46054</v>
      </c>
      <c r="O403" s="265">
        <v>46082</v>
      </c>
      <c r="P403" s="1"/>
      <c r="Q403"/>
    </row>
    <row r="404" spans="1:17" ht="15" outlineLevel="2" thickBot="1" x14ac:dyDescent="0.4">
      <c r="B404" s="798"/>
      <c r="D404" s="27" t="str">
        <f>IF(INDEX('Reference Data'!$G$5:$G$18,MATCH('Reference Data'!$C$4,'Reference Data'!$F$5:$F$21,0),1)&gt;D403,"Actual","Forecast")</f>
        <v>Forecast</v>
      </c>
      <c r="E404" s="27" t="str">
        <f>IF(INDEX('Reference Data'!$G$5:$G$18,MATCH('Reference Data'!$C$4,'Reference Data'!$F$5:$F$21,0),1)&gt;E403,"Actual","Forecast")</f>
        <v>Forecast</v>
      </c>
      <c r="F404" s="27" t="str">
        <f>IF(INDEX('Reference Data'!$G$5:$G$18,MATCH('Reference Data'!$C$4,'Reference Data'!$F$5:$F$21,0),1)&gt;F403,"Actual","Forecast")</f>
        <v>Forecast</v>
      </c>
      <c r="G404" s="27" t="str">
        <f>IF(INDEX('Reference Data'!$G$5:$G$18,MATCH('Reference Data'!$C$4,'Reference Data'!$F$5:$F$21,0),1)&gt;G403,"Actual","Forecast")</f>
        <v>Forecast</v>
      </c>
      <c r="H404" s="27" t="str">
        <f>IF(INDEX('Reference Data'!$G$5:$G$18,MATCH('Reference Data'!$C$4,'Reference Data'!$F$5:$F$21,0),1)&gt;H403,"Actual","Forecast")</f>
        <v>Forecast</v>
      </c>
      <c r="I404" s="27" t="str">
        <f>IF(INDEX('Reference Data'!$G$5:$G$18,MATCH('Reference Data'!$C$4,'Reference Data'!$F$5:$F$21,0),1)&gt;I403,"Actual","Forecast")</f>
        <v>Forecast</v>
      </c>
      <c r="J404" s="27" t="str">
        <f>IF(INDEX('Reference Data'!$G$5:$G$18,MATCH('Reference Data'!$C$4,'Reference Data'!$F$5:$F$21,0),1)&gt;J403,"Actual","Forecast")</f>
        <v>Forecast</v>
      </c>
      <c r="K404" s="27" t="str">
        <f>IF(INDEX('Reference Data'!$G$5:$G$18,MATCH('Reference Data'!$C$4,'Reference Data'!$F$5:$F$21,0),1)&gt;K403,"Actual","Forecast")</f>
        <v>Forecast</v>
      </c>
      <c r="L404" s="27" t="str">
        <f>IF(INDEX('Reference Data'!$G$5:$G$18,MATCH('Reference Data'!$C$4,'Reference Data'!$F$5:$F$21,0),1)&gt;L403,"Actual","Forecast")</f>
        <v>Forecast</v>
      </c>
      <c r="M404" s="27" t="str">
        <f>IF(INDEX('Reference Data'!$G$5:$G$18,MATCH('Reference Data'!$C$4,'Reference Data'!$F$5:$F$21,0),1)&gt;M403,"Actual","Forecast")</f>
        <v>Forecast</v>
      </c>
      <c r="N404" s="27" t="str">
        <f>IF(INDEX('Reference Data'!$G$5:$G$18,MATCH('Reference Data'!$C$4,'Reference Data'!$F$5:$F$21,0),1)&gt;N403,"Actual","Forecast")</f>
        <v>Forecast</v>
      </c>
      <c r="O404" s="27" t="str">
        <f>IF(INDEX('Reference Data'!$G$5:$G$18,MATCH('Reference Data'!$C$4,'Reference Data'!$F$5:$F$21,0),1)&gt;O403,"Actual","Forecast")</f>
        <v>Forecast</v>
      </c>
      <c r="P404" s="1"/>
      <c r="Q404"/>
    </row>
    <row r="405" spans="1:17" ht="15" outlineLevel="2" thickBot="1" x14ac:dyDescent="0.4">
      <c r="B405" s="798"/>
      <c r="D405" s="263"/>
      <c r="E405" s="264"/>
      <c r="F405" s="263"/>
      <c r="G405" s="264"/>
      <c r="H405" s="263"/>
      <c r="I405" s="264"/>
      <c r="J405" s="263"/>
      <c r="K405" s="264"/>
      <c r="L405" s="263"/>
      <c r="M405" s="264"/>
      <c r="N405" s="263"/>
      <c r="O405" s="264"/>
      <c r="P405" s="1"/>
      <c r="Q405"/>
    </row>
    <row r="406" spans="1:17" outlineLevel="2" x14ac:dyDescent="0.35">
      <c r="D406" t="s">
        <v>260</v>
      </c>
      <c r="P406" s="1"/>
      <c r="Q406"/>
    </row>
    <row r="407" spans="1:17" ht="14.25" customHeight="1" outlineLevel="1" thickBot="1" x14ac:dyDescent="0.4">
      <c r="A407">
        <v>11</v>
      </c>
      <c r="B407" s="59"/>
      <c r="C407" s="59"/>
      <c r="D407" s="59"/>
      <c r="E407" s="59"/>
      <c r="F407" s="59"/>
      <c r="P407" s="1"/>
      <c r="Q407"/>
    </row>
    <row r="408" spans="1:17" ht="15" customHeight="1" outlineLevel="2" x14ac:dyDescent="0.35">
      <c r="A408" s="221"/>
      <c r="B408" s="621" t="s">
        <v>215</v>
      </c>
      <c r="C408" s="621" t="s">
        <v>216</v>
      </c>
      <c r="D408" s="684" t="s">
        <v>217</v>
      </c>
      <c r="E408" s="801"/>
      <c r="F408" s="801"/>
      <c r="G408" s="801"/>
      <c r="H408" s="801"/>
      <c r="I408" s="801"/>
      <c r="J408" s="801"/>
      <c r="K408" s="801"/>
      <c r="L408" s="801"/>
      <c r="M408" s="801"/>
      <c r="N408" s="801"/>
      <c r="O408" s="801"/>
      <c r="P408" s="1"/>
      <c r="Q408"/>
    </row>
    <row r="409" spans="1:17" ht="15.75" customHeight="1" outlineLevel="2" thickBot="1" x14ac:dyDescent="0.4">
      <c r="A409" s="221"/>
      <c r="B409" s="622"/>
      <c r="C409" s="622"/>
      <c r="D409" s="686"/>
      <c r="E409" s="800"/>
      <c r="F409" s="800"/>
      <c r="G409" s="800"/>
      <c r="H409" s="800"/>
      <c r="I409" s="800"/>
      <c r="J409" s="800"/>
      <c r="K409" s="800"/>
      <c r="L409" s="800"/>
      <c r="M409" s="800"/>
      <c r="N409" s="800"/>
      <c r="O409" s="800"/>
      <c r="P409" s="1"/>
      <c r="Q409"/>
    </row>
    <row r="410" spans="1:17" ht="15" outlineLevel="2" thickBot="1" x14ac:dyDescent="0.4">
      <c r="A410" s="221"/>
      <c r="B410" s="622"/>
      <c r="C410" s="622"/>
      <c r="D410" s="265">
        <v>43922</v>
      </c>
      <c r="E410" s="265">
        <v>43952</v>
      </c>
      <c r="F410" s="265">
        <v>43983</v>
      </c>
      <c r="G410" s="265">
        <v>44013</v>
      </c>
      <c r="H410" s="265">
        <v>44044</v>
      </c>
      <c r="I410" s="265">
        <v>44075</v>
      </c>
      <c r="J410" s="265">
        <v>44105</v>
      </c>
      <c r="K410" s="265">
        <v>44136</v>
      </c>
      <c r="L410" s="265">
        <v>44166</v>
      </c>
      <c r="M410" s="265">
        <v>44197</v>
      </c>
      <c r="N410" s="265">
        <v>44228</v>
      </c>
      <c r="O410" s="265">
        <v>44256</v>
      </c>
      <c r="P410" s="1"/>
      <c r="Q410"/>
    </row>
    <row r="411" spans="1:17" ht="15.75" customHeight="1" outlineLevel="2" thickBot="1" x14ac:dyDescent="0.4">
      <c r="A411" s="221"/>
      <c r="B411" s="622"/>
      <c r="C411" s="622"/>
      <c r="D411" s="27" t="s">
        <v>167</v>
      </c>
      <c r="E411" s="27" t="s">
        <v>167</v>
      </c>
      <c r="F411" s="27" t="s">
        <v>167</v>
      </c>
      <c r="G411" s="27" t="s">
        <v>167</v>
      </c>
      <c r="H411" s="27" t="s">
        <v>167</v>
      </c>
      <c r="I411" s="27" t="s">
        <v>167</v>
      </c>
      <c r="J411" s="27" t="s">
        <v>167</v>
      </c>
      <c r="K411" s="27" t="s">
        <v>167</v>
      </c>
      <c r="L411" s="27" t="s">
        <v>167</v>
      </c>
      <c r="M411" s="27" t="s">
        <v>167</v>
      </c>
      <c r="N411" s="27" t="s">
        <v>167</v>
      </c>
      <c r="O411" s="27" t="s">
        <v>167</v>
      </c>
      <c r="P411" s="1"/>
      <c r="Q411"/>
    </row>
    <row r="412" spans="1:17" ht="15" outlineLevel="2" thickBot="1" x14ac:dyDescent="0.4">
      <c r="A412" s="1"/>
      <c r="B412" s="261" t="s">
        <v>255</v>
      </c>
      <c r="C412" s="262" t="s">
        <v>256</v>
      </c>
      <c r="D412" s="263"/>
      <c r="E412" s="264"/>
      <c r="F412" s="264"/>
      <c r="G412" s="264"/>
      <c r="H412" s="264"/>
      <c r="I412" s="264"/>
      <c r="J412" s="264"/>
      <c r="K412" s="264"/>
      <c r="L412" s="264"/>
      <c r="M412" s="264"/>
      <c r="N412" s="264"/>
      <c r="O412" s="264"/>
      <c r="P412" s="1"/>
      <c r="Q412"/>
    </row>
    <row r="413" spans="1:17" ht="15.75" customHeight="1" outlineLevel="2" x14ac:dyDescent="0.35">
      <c r="A413" s="1"/>
      <c r="B413" s="621" t="s">
        <v>257</v>
      </c>
      <c r="C413" s="621" t="s">
        <v>261</v>
      </c>
      <c r="D413" s="685" t="s">
        <v>218</v>
      </c>
      <c r="E413" s="799"/>
      <c r="F413" s="799"/>
      <c r="G413" s="799"/>
      <c r="H413" s="799"/>
      <c r="I413" s="799"/>
      <c r="J413" s="799"/>
      <c r="K413" s="799"/>
      <c r="L413" s="799"/>
      <c r="M413" s="799"/>
      <c r="N413" s="799"/>
      <c r="O413" s="799"/>
      <c r="P413" s="1"/>
      <c r="Q413"/>
    </row>
    <row r="414" spans="1:17" ht="16.5" customHeight="1" outlineLevel="2" thickBot="1" x14ac:dyDescent="0.4">
      <c r="A414" s="1"/>
      <c r="B414" s="622"/>
      <c r="C414" s="622"/>
      <c r="D414" s="686"/>
      <c r="E414" s="800"/>
      <c r="F414" s="800"/>
      <c r="G414" s="800"/>
      <c r="H414" s="800"/>
      <c r="I414" s="800"/>
      <c r="J414" s="800"/>
      <c r="K414" s="800"/>
      <c r="L414" s="800"/>
      <c r="M414" s="800"/>
      <c r="N414" s="800"/>
      <c r="O414" s="800"/>
      <c r="P414" s="1"/>
      <c r="Q414"/>
    </row>
    <row r="415" spans="1:17" ht="16.5" customHeight="1" outlineLevel="2" thickBot="1" x14ac:dyDescent="0.4">
      <c r="A415" s="1"/>
      <c r="B415" s="622"/>
      <c r="C415" s="622"/>
      <c r="D415" s="265">
        <v>44287</v>
      </c>
      <c r="E415" s="265">
        <v>44317</v>
      </c>
      <c r="F415" s="265">
        <v>44348</v>
      </c>
      <c r="G415" s="265">
        <v>44378</v>
      </c>
      <c r="H415" s="265">
        <v>44409</v>
      </c>
      <c r="I415" s="265">
        <v>44440</v>
      </c>
      <c r="J415" s="265">
        <v>44470</v>
      </c>
      <c r="K415" s="265">
        <v>44501</v>
      </c>
      <c r="L415" s="265">
        <v>44531</v>
      </c>
      <c r="M415" s="265">
        <v>44562</v>
      </c>
      <c r="N415" s="265">
        <v>44593</v>
      </c>
      <c r="O415" s="265">
        <v>44621</v>
      </c>
      <c r="P415" s="1"/>
      <c r="Q415"/>
    </row>
    <row r="416" spans="1:17" ht="16.5" customHeight="1" outlineLevel="2" thickBot="1" x14ac:dyDescent="0.4">
      <c r="A416" s="1"/>
      <c r="B416" s="622"/>
      <c r="C416" s="622"/>
      <c r="D416" s="27" t="s">
        <v>167</v>
      </c>
      <c r="E416" s="27" t="s">
        <v>167</v>
      </c>
      <c r="F416" s="27" t="s">
        <v>167</v>
      </c>
      <c r="G416" s="27" t="s">
        <v>167</v>
      </c>
      <c r="H416" s="27" t="s">
        <v>167</v>
      </c>
      <c r="I416" s="27" t="s">
        <v>167</v>
      </c>
      <c r="J416" s="27" t="s">
        <v>167</v>
      </c>
      <c r="K416" s="27" t="s">
        <v>167</v>
      </c>
      <c r="L416" s="27" t="s">
        <v>167</v>
      </c>
      <c r="M416" s="27" t="s">
        <v>167</v>
      </c>
      <c r="N416" s="27" t="s">
        <v>167</v>
      </c>
      <c r="O416" s="27" t="s">
        <v>167</v>
      </c>
      <c r="P416" s="1"/>
      <c r="Q416"/>
    </row>
    <row r="417" spans="1:17" ht="15" outlineLevel="2" thickBot="1" x14ac:dyDescent="0.4">
      <c r="A417" s="1"/>
      <c r="B417" s="275"/>
      <c r="C417" s="278"/>
      <c r="D417" s="263"/>
      <c r="E417" s="264"/>
      <c r="F417" s="263"/>
      <c r="G417" s="264"/>
      <c r="H417" s="263"/>
      <c r="I417" s="264"/>
      <c r="J417" s="263"/>
      <c r="K417" s="264"/>
      <c r="L417" s="263"/>
      <c r="M417" s="264"/>
      <c r="N417" s="263"/>
      <c r="O417" s="264"/>
      <c r="P417" s="1"/>
      <c r="Q417"/>
    </row>
    <row r="418" spans="1:17" outlineLevel="2" x14ac:dyDescent="0.35">
      <c r="D418" s="685" t="s">
        <v>219</v>
      </c>
      <c r="E418" s="799"/>
      <c r="F418" s="799"/>
      <c r="G418" s="799"/>
      <c r="H418" s="799"/>
      <c r="I418" s="799"/>
      <c r="J418" s="799"/>
      <c r="K418" s="799"/>
      <c r="L418" s="799"/>
      <c r="M418" s="799"/>
      <c r="N418" s="799"/>
      <c r="O418" s="799"/>
      <c r="P418" s="1"/>
      <c r="Q418"/>
    </row>
    <row r="419" spans="1:17" ht="15" outlineLevel="2" thickBot="1" x14ac:dyDescent="0.4">
      <c r="D419" s="686"/>
      <c r="E419" s="800"/>
      <c r="F419" s="800"/>
      <c r="G419" s="800"/>
      <c r="H419" s="800"/>
      <c r="I419" s="800"/>
      <c r="J419" s="800"/>
      <c r="K419" s="800"/>
      <c r="L419" s="800"/>
      <c r="M419" s="800"/>
      <c r="N419" s="800"/>
      <c r="O419" s="800"/>
      <c r="P419" s="1"/>
      <c r="Q419"/>
    </row>
    <row r="420" spans="1:17" ht="15" outlineLevel="2" thickBot="1" x14ac:dyDescent="0.4">
      <c r="D420" s="265">
        <v>44652</v>
      </c>
      <c r="E420" s="265">
        <v>44682</v>
      </c>
      <c r="F420" s="265">
        <v>44713</v>
      </c>
      <c r="G420" s="265">
        <v>44743</v>
      </c>
      <c r="H420" s="265">
        <v>44774</v>
      </c>
      <c r="I420" s="265">
        <v>44805</v>
      </c>
      <c r="J420" s="265">
        <v>44835</v>
      </c>
      <c r="K420" s="265">
        <v>44866</v>
      </c>
      <c r="L420" s="265">
        <v>44896</v>
      </c>
      <c r="M420" s="265">
        <v>44927</v>
      </c>
      <c r="N420" s="265">
        <v>44958</v>
      </c>
      <c r="O420" s="265">
        <v>44986</v>
      </c>
      <c r="P420" s="1"/>
      <c r="Q420"/>
    </row>
    <row r="421" spans="1:17" ht="15" outlineLevel="2" thickBot="1" x14ac:dyDescent="0.4">
      <c r="D421" s="27" t="str">
        <f>IF(INDEX('Reference Data'!$G$5:$G$18,MATCH('Reference Data'!$C$4,'Reference Data'!$F$5:$F$21,0),1)&gt;D420,"Actual","Forecast")</f>
        <v>Actual</v>
      </c>
      <c r="E421" s="27" t="str">
        <f>IF(INDEX('Reference Data'!$G$5:$G$18,MATCH('Reference Data'!$C$4,'Reference Data'!$F$5:$F$21,0),1)&gt;E420,"Actual","Forecast")</f>
        <v>Actual</v>
      </c>
      <c r="F421" s="27" t="str">
        <f>IF(INDEX('Reference Data'!$G$5:$G$18,MATCH('Reference Data'!$C$4,'Reference Data'!$F$5:$F$21,0),1)&gt;F420,"Actual","Forecast")</f>
        <v>Actual</v>
      </c>
      <c r="G421" s="27" t="str">
        <f>IF(INDEX('Reference Data'!$G$5:$G$18,MATCH('Reference Data'!$C$4,'Reference Data'!$F$5:$F$21,0),1)&gt;G420,"Actual","Forecast")</f>
        <v>Actual</v>
      </c>
      <c r="H421" s="27" t="str">
        <f>IF(INDEX('Reference Data'!$G$5:$G$18,MATCH('Reference Data'!$C$4,'Reference Data'!$F$5:$F$21,0),1)&gt;H420,"Actual","Forecast")</f>
        <v>Actual</v>
      </c>
      <c r="I421" s="27" t="str">
        <f>IF(INDEX('Reference Data'!$G$5:$G$18,MATCH('Reference Data'!$C$4,'Reference Data'!$F$5:$F$21,0),1)&gt;I420,"Actual","Forecast")</f>
        <v>Actual</v>
      </c>
      <c r="J421" s="27" t="str">
        <f>IF(INDEX('Reference Data'!$G$5:$G$18,MATCH('Reference Data'!$C$4,'Reference Data'!$F$5:$F$21,0),1)&gt;J420,"Actual","Forecast")</f>
        <v>Actual</v>
      </c>
      <c r="K421" s="27" t="str">
        <f>IF(INDEX('Reference Data'!$G$5:$G$18,MATCH('Reference Data'!$C$4,'Reference Data'!$F$5:$F$21,0),1)&gt;K420,"Actual","Forecast")</f>
        <v>Actual</v>
      </c>
      <c r="L421" s="27" t="str">
        <f>IF(INDEX('Reference Data'!$G$5:$G$18,MATCH('Reference Data'!$C$4,'Reference Data'!$F$5:$F$21,0),1)&gt;L420,"Actual","Forecast")</f>
        <v>Actual</v>
      </c>
      <c r="M421" s="27" t="str">
        <f>IF(INDEX('Reference Data'!$G$5:$G$18,MATCH('Reference Data'!$C$4,'Reference Data'!$F$5:$F$21,0),1)&gt;M420,"Actual","Forecast")</f>
        <v>Actual</v>
      </c>
      <c r="N421" s="27" t="str">
        <f>IF(INDEX('Reference Data'!$G$5:$G$18,MATCH('Reference Data'!$C$4,'Reference Data'!$F$5:$F$21,0),1)&gt;N420,"Actual","Forecast")</f>
        <v>Actual</v>
      </c>
      <c r="O421" s="27" t="str">
        <f>IF(INDEX('Reference Data'!$G$5:$G$18,MATCH('Reference Data'!$C$4,'Reference Data'!$F$5:$F$21,0),1)&gt;O420,"Actual","Forecast")</f>
        <v>Actual</v>
      </c>
      <c r="P421" s="1"/>
      <c r="Q421"/>
    </row>
    <row r="422" spans="1:17" ht="15" outlineLevel="2" thickBot="1" x14ac:dyDescent="0.4">
      <c r="D422" s="263"/>
      <c r="E422" s="264"/>
      <c r="F422" s="263"/>
      <c r="G422" s="264"/>
      <c r="H422" s="263"/>
      <c r="I422" s="264"/>
      <c r="J422" s="263"/>
      <c r="K422" s="264"/>
      <c r="L422" s="263"/>
      <c r="M422" s="264"/>
      <c r="N422" s="263"/>
      <c r="O422" s="264"/>
      <c r="P422" s="1"/>
      <c r="Q422"/>
    </row>
    <row r="423" spans="1:17" outlineLevel="2" x14ac:dyDescent="0.35">
      <c r="D423" s="685" t="s">
        <v>220</v>
      </c>
      <c r="E423" s="799"/>
      <c r="F423" s="799"/>
      <c r="G423" s="799"/>
      <c r="H423" s="799"/>
      <c r="I423" s="799"/>
      <c r="J423" s="799"/>
      <c r="K423" s="799"/>
      <c r="L423" s="799"/>
      <c r="M423" s="799"/>
      <c r="N423" s="799"/>
      <c r="O423" s="799"/>
      <c r="P423" s="1"/>
      <c r="Q423"/>
    </row>
    <row r="424" spans="1:17" ht="15" outlineLevel="2" thickBot="1" x14ac:dyDescent="0.4">
      <c r="D424" s="686"/>
      <c r="E424" s="800"/>
      <c r="F424" s="800"/>
      <c r="G424" s="800"/>
      <c r="H424" s="800"/>
      <c r="I424" s="800"/>
      <c r="J424" s="800"/>
      <c r="K424" s="800"/>
      <c r="L424" s="800"/>
      <c r="M424" s="800"/>
      <c r="N424" s="800"/>
      <c r="O424" s="800"/>
      <c r="P424" s="1"/>
      <c r="Q424"/>
    </row>
    <row r="425" spans="1:17" ht="15" outlineLevel="2" thickBot="1" x14ac:dyDescent="0.4">
      <c r="D425" s="265">
        <v>45017</v>
      </c>
      <c r="E425" s="265">
        <v>45047</v>
      </c>
      <c r="F425" s="265">
        <v>45078</v>
      </c>
      <c r="G425" s="265">
        <v>45108</v>
      </c>
      <c r="H425" s="265">
        <v>45139</v>
      </c>
      <c r="I425" s="265">
        <v>45170</v>
      </c>
      <c r="J425" s="265">
        <v>45200</v>
      </c>
      <c r="K425" s="265">
        <v>45231</v>
      </c>
      <c r="L425" s="265">
        <v>45261</v>
      </c>
      <c r="M425" s="265">
        <v>45292</v>
      </c>
      <c r="N425" s="265">
        <v>45323</v>
      </c>
      <c r="O425" s="265">
        <v>45352</v>
      </c>
      <c r="P425" s="1"/>
      <c r="Q425"/>
    </row>
    <row r="426" spans="1:17" ht="15" outlineLevel="2" thickBot="1" x14ac:dyDescent="0.4">
      <c r="D426" s="27" t="str">
        <f>IF(INDEX('Reference Data'!$G$5:$G$18,MATCH('Reference Data'!$C$4,'Reference Data'!$F$5:$F$21,0),1)&gt;D425,"Actual","Forecast")</f>
        <v>Actual</v>
      </c>
      <c r="E426" s="27" t="str">
        <f>IF(INDEX('Reference Data'!$G$5:$G$18,MATCH('Reference Data'!$C$4,'Reference Data'!$F$5:$F$21,0),1)&gt;E425,"Actual","Forecast")</f>
        <v>Actual</v>
      </c>
      <c r="F426" s="27" t="str">
        <f>IF(INDEX('Reference Data'!$G$5:$G$18,MATCH('Reference Data'!$C$4,'Reference Data'!$F$5:$F$21,0),1)&gt;F425,"Actual","Forecast")</f>
        <v>Actual</v>
      </c>
      <c r="G426" s="27" t="str">
        <f>IF(INDEX('Reference Data'!$G$5:$G$18,MATCH('Reference Data'!$C$4,'Reference Data'!$F$5:$F$21,0),1)&gt;G425,"Actual","Forecast")</f>
        <v>Actual</v>
      </c>
      <c r="H426" s="27" t="str">
        <f>IF(INDEX('Reference Data'!$G$5:$G$18,MATCH('Reference Data'!$C$4,'Reference Data'!$F$5:$F$21,0),1)&gt;H425,"Actual","Forecast")</f>
        <v>Actual</v>
      </c>
      <c r="I426" s="27" t="str">
        <f>IF(INDEX('Reference Data'!$G$5:$G$18,MATCH('Reference Data'!$C$4,'Reference Data'!$F$5:$F$21,0),1)&gt;I425,"Actual","Forecast")</f>
        <v>Actual</v>
      </c>
      <c r="J426" s="27" t="str">
        <f>IF(INDEX('Reference Data'!$G$5:$G$18,MATCH('Reference Data'!$C$4,'Reference Data'!$F$5:$F$21,0),1)&gt;J425,"Actual","Forecast")</f>
        <v>Forecast</v>
      </c>
      <c r="K426" s="27" t="str">
        <f>IF(INDEX('Reference Data'!$G$5:$G$18,MATCH('Reference Data'!$C$4,'Reference Data'!$F$5:$F$21,0),1)&gt;K425,"Actual","Forecast")</f>
        <v>Forecast</v>
      </c>
      <c r="L426" s="27" t="str">
        <f>IF(INDEX('Reference Data'!$G$5:$G$18,MATCH('Reference Data'!$C$4,'Reference Data'!$F$5:$F$21,0),1)&gt;L425,"Actual","Forecast")</f>
        <v>Forecast</v>
      </c>
      <c r="M426" s="27" t="str">
        <f>IF(INDEX('Reference Data'!$G$5:$G$18,MATCH('Reference Data'!$C$4,'Reference Data'!$F$5:$F$21,0),1)&gt;M425,"Actual","Forecast")</f>
        <v>Forecast</v>
      </c>
      <c r="N426" s="27" t="str">
        <f>IF(INDEX('Reference Data'!$G$5:$G$18,MATCH('Reference Data'!$C$4,'Reference Data'!$F$5:$F$21,0),1)&gt;N425,"Actual","Forecast")</f>
        <v>Forecast</v>
      </c>
      <c r="O426" s="27" t="str">
        <f>IF(INDEX('Reference Data'!$G$5:$G$18,MATCH('Reference Data'!$C$4,'Reference Data'!$F$5:$F$21,0),1)&gt;O425,"Actual","Forecast")</f>
        <v>Forecast</v>
      </c>
      <c r="P426" s="1"/>
      <c r="Q426"/>
    </row>
    <row r="427" spans="1:17" ht="15" outlineLevel="2" thickBot="1" x14ac:dyDescent="0.4">
      <c r="D427" s="263"/>
      <c r="E427" s="264"/>
      <c r="F427" s="263"/>
      <c r="G427" s="264"/>
      <c r="H427" s="263"/>
      <c r="I427" s="264"/>
      <c r="J427" s="263"/>
      <c r="K427" s="264"/>
      <c r="L427" s="263"/>
      <c r="M427" s="264"/>
      <c r="N427" s="263"/>
      <c r="O427" s="264"/>
      <c r="P427" s="1"/>
      <c r="Q427"/>
    </row>
    <row r="428" spans="1:17" outlineLevel="2" x14ac:dyDescent="0.35">
      <c r="D428" s="685" t="s">
        <v>221</v>
      </c>
      <c r="E428" s="799"/>
      <c r="F428" s="799"/>
      <c r="G428" s="799"/>
      <c r="H428" s="799"/>
      <c r="I428" s="799"/>
      <c r="J428" s="799"/>
      <c r="K428" s="799"/>
      <c r="L428" s="799"/>
      <c r="M428" s="799"/>
      <c r="N428" s="799"/>
      <c r="O428" s="799"/>
      <c r="P428" s="1"/>
      <c r="Q428"/>
    </row>
    <row r="429" spans="1:17" ht="15" outlineLevel="2" thickBot="1" x14ac:dyDescent="0.4">
      <c r="D429" s="686"/>
      <c r="E429" s="800"/>
      <c r="F429" s="800"/>
      <c r="G429" s="800"/>
      <c r="H429" s="800"/>
      <c r="I429" s="800"/>
      <c r="J429" s="800"/>
      <c r="K429" s="800"/>
      <c r="L429" s="800"/>
      <c r="M429" s="800"/>
      <c r="N429" s="800"/>
      <c r="O429" s="800"/>
      <c r="P429" s="1"/>
      <c r="Q429"/>
    </row>
    <row r="430" spans="1:17" ht="15" outlineLevel="2" thickBot="1" x14ac:dyDescent="0.4">
      <c r="D430" s="265">
        <v>45383</v>
      </c>
      <c r="E430" s="265">
        <v>45413</v>
      </c>
      <c r="F430" s="265">
        <v>45444</v>
      </c>
      <c r="G430" s="265">
        <v>45474</v>
      </c>
      <c r="H430" s="265">
        <v>45505</v>
      </c>
      <c r="I430" s="265">
        <v>45536</v>
      </c>
      <c r="J430" s="265">
        <v>45566</v>
      </c>
      <c r="K430" s="265">
        <v>45597</v>
      </c>
      <c r="L430" s="265">
        <v>45627</v>
      </c>
      <c r="M430" s="265">
        <v>45658</v>
      </c>
      <c r="N430" s="265">
        <v>45689</v>
      </c>
      <c r="O430" s="265">
        <v>45717</v>
      </c>
      <c r="P430" s="1"/>
      <c r="Q430"/>
    </row>
    <row r="431" spans="1:17" ht="15" outlineLevel="2" thickBot="1" x14ac:dyDescent="0.4">
      <c r="D431" s="27" t="str">
        <f>IF(INDEX('Reference Data'!$G$5:$G$18,MATCH('Reference Data'!$C$4,'Reference Data'!$F$5:$F$21,0),1)&gt;D430,"Actual","Forecast")</f>
        <v>Forecast</v>
      </c>
      <c r="E431" s="27" t="str">
        <f>IF(INDEX('Reference Data'!$G$5:$G$18,MATCH('Reference Data'!$C$4,'Reference Data'!$F$5:$F$21,0),1)&gt;E430,"Actual","Forecast")</f>
        <v>Forecast</v>
      </c>
      <c r="F431" s="27" t="str">
        <f>IF(INDEX('Reference Data'!$G$5:$G$18,MATCH('Reference Data'!$C$4,'Reference Data'!$F$5:$F$21,0),1)&gt;F430,"Actual","Forecast")</f>
        <v>Forecast</v>
      </c>
      <c r="G431" s="27" t="str">
        <f>IF(INDEX('Reference Data'!$G$5:$G$18,MATCH('Reference Data'!$C$4,'Reference Data'!$F$5:$F$21,0),1)&gt;G430,"Actual","Forecast")</f>
        <v>Forecast</v>
      </c>
      <c r="H431" s="27" t="str">
        <f>IF(INDEX('Reference Data'!$G$5:$G$18,MATCH('Reference Data'!$C$4,'Reference Data'!$F$5:$F$21,0),1)&gt;H430,"Actual","Forecast")</f>
        <v>Forecast</v>
      </c>
      <c r="I431" s="27" t="str">
        <f>IF(INDEX('Reference Data'!$G$5:$G$18,MATCH('Reference Data'!$C$4,'Reference Data'!$F$5:$F$21,0),1)&gt;I430,"Actual","Forecast")</f>
        <v>Forecast</v>
      </c>
      <c r="J431" s="27" t="str">
        <f>IF(INDEX('Reference Data'!$G$5:$G$18,MATCH('Reference Data'!$C$4,'Reference Data'!$F$5:$F$21,0),1)&gt;J430,"Actual","Forecast")</f>
        <v>Forecast</v>
      </c>
      <c r="K431" s="27" t="str">
        <f>IF(INDEX('Reference Data'!$G$5:$G$18,MATCH('Reference Data'!$C$4,'Reference Data'!$F$5:$F$21,0),1)&gt;K430,"Actual","Forecast")</f>
        <v>Forecast</v>
      </c>
      <c r="L431" s="27" t="str">
        <f>IF(INDEX('Reference Data'!$G$5:$G$18,MATCH('Reference Data'!$C$4,'Reference Data'!$F$5:$F$21,0),1)&gt;L430,"Actual","Forecast")</f>
        <v>Forecast</v>
      </c>
      <c r="M431" s="27" t="str">
        <f>IF(INDEX('Reference Data'!$G$5:$G$18,MATCH('Reference Data'!$C$4,'Reference Data'!$F$5:$F$21,0),1)&gt;M430,"Actual","Forecast")</f>
        <v>Forecast</v>
      </c>
      <c r="N431" s="27" t="str">
        <f>IF(INDEX('Reference Data'!$G$5:$G$18,MATCH('Reference Data'!$C$4,'Reference Data'!$F$5:$F$21,0),1)&gt;N430,"Actual","Forecast")</f>
        <v>Forecast</v>
      </c>
      <c r="O431" s="27" t="str">
        <f>IF(INDEX('Reference Data'!$G$5:$G$18,MATCH('Reference Data'!$C$4,'Reference Data'!$F$5:$F$21,0),1)&gt;O430,"Actual","Forecast")</f>
        <v>Forecast</v>
      </c>
      <c r="P431" s="1"/>
      <c r="Q431"/>
    </row>
    <row r="432" spans="1:17" ht="15" outlineLevel="2" thickBot="1" x14ac:dyDescent="0.4">
      <c r="D432" s="263"/>
      <c r="E432" s="264"/>
      <c r="F432" s="263"/>
      <c r="G432" s="264"/>
      <c r="H432" s="263"/>
      <c r="I432" s="264"/>
      <c r="J432" s="263"/>
      <c r="K432" s="264"/>
      <c r="L432" s="263"/>
      <c r="M432" s="264"/>
      <c r="N432" s="263"/>
      <c r="O432" s="264"/>
      <c r="P432" s="1"/>
      <c r="Q432"/>
    </row>
    <row r="433" spans="1:17" ht="15" customHeight="1" outlineLevel="2" x14ac:dyDescent="0.35">
      <c r="B433" s="798" t="s">
        <v>259</v>
      </c>
      <c r="D433" s="685" t="s">
        <v>222</v>
      </c>
      <c r="E433" s="799"/>
      <c r="F433" s="799"/>
      <c r="G433" s="799"/>
      <c r="H433" s="799"/>
      <c r="I433" s="799"/>
      <c r="J433" s="799"/>
      <c r="K433" s="799"/>
      <c r="L433" s="799"/>
      <c r="M433" s="799"/>
      <c r="N433" s="799"/>
      <c r="O433" s="799"/>
      <c r="P433" s="1"/>
      <c r="Q433"/>
    </row>
    <row r="434" spans="1:17" ht="15.75" customHeight="1" outlineLevel="2" thickBot="1" x14ac:dyDescent="0.4">
      <c r="B434" s="798"/>
      <c r="D434" s="686"/>
      <c r="E434" s="800"/>
      <c r="F434" s="800"/>
      <c r="G434" s="800"/>
      <c r="H434" s="800"/>
      <c r="I434" s="800"/>
      <c r="J434" s="800"/>
      <c r="K434" s="800"/>
      <c r="L434" s="800"/>
      <c r="M434" s="800"/>
      <c r="N434" s="800"/>
      <c r="O434" s="800"/>
      <c r="P434" s="1"/>
      <c r="Q434"/>
    </row>
    <row r="435" spans="1:17" ht="15" outlineLevel="2" thickBot="1" x14ac:dyDescent="0.4">
      <c r="B435" s="798"/>
      <c r="D435" s="265">
        <v>45748</v>
      </c>
      <c r="E435" s="265">
        <v>45778</v>
      </c>
      <c r="F435" s="265">
        <v>45809</v>
      </c>
      <c r="G435" s="265">
        <v>45839</v>
      </c>
      <c r="H435" s="265">
        <v>45870</v>
      </c>
      <c r="I435" s="265">
        <v>45901</v>
      </c>
      <c r="J435" s="265">
        <v>45931</v>
      </c>
      <c r="K435" s="265">
        <v>45962</v>
      </c>
      <c r="L435" s="265">
        <v>45992</v>
      </c>
      <c r="M435" s="265">
        <v>46023</v>
      </c>
      <c r="N435" s="265">
        <v>46054</v>
      </c>
      <c r="O435" s="265">
        <v>46082</v>
      </c>
      <c r="P435" s="1"/>
      <c r="Q435"/>
    </row>
    <row r="436" spans="1:17" ht="15" outlineLevel="2" thickBot="1" x14ac:dyDescent="0.4">
      <c r="B436" s="798"/>
      <c r="D436" s="27" t="str">
        <f>IF(INDEX('Reference Data'!$G$5:$G$18,MATCH('Reference Data'!$C$4,'Reference Data'!$F$5:$F$21,0),1)&gt;D435,"Actual","Forecast")</f>
        <v>Forecast</v>
      </c>
      <c r="E436" s="27" t="str">
        <f>IF(INDEX('Reference Data'!$G$5:$G$18,MATCH('Reference Data'!$C$4,'Reference Data'!$F$5:$F$21,0),1)&gt;E435,"Actual","Forecast")</f>
        <v>Forecast</v>
      </c>
      <c r="F436" s="27" t="str">
        <f>IF(INDEX('Reference Data'!$G$5:$G$18,MATCH('Reference Data'!$C$4,'Reference Data'!$F$5:$F$21,0),1)&gt;F435,"Actual","Forecast")</f>
        <v>Forecast</v>
      </c>
      <c r="G436" s="27" t="str">
        <f>IF(INDEX('Reference Data'!$G$5:$G$18,MATCH('Reference Data'!$C$4,'Reference Data'!$F$5:$F$21,0),1)&gt;G435,"Actual","Forecast")</f>
        <v>Forecast</v>
      </c>
      <c r="H436" s="27" t="str">
        <f>IF(INDEX('Reference Data'!$G$5:$G$18,MATCH('Reference Data'!$C$4,'Reference Data'!$F$5:$F$21,0),1)&gt;H435,"Actual","Forecast")</f>
        <v>Forecast</v>
      </c>
      <c r="I436" s="27" t="str">
        <f>IF(INDEX('Reference Data'!$G$5:$G$18,MATCH('Reference Data'!$C$4,'Reference Data'!$F$5:$F$21,0),1)&gt;I435,"Actual","Forecast")</f>
        <v>Forecast</v>
      </c>
      <c r="J436" s="27" t="str">
        <f>IF(INDEX('Reference Data'!$G$5:$G$18,MATCH('Reference Data'!$C$4,'Reference Data'!$F$5:$F$21,0),1)&gt;J435,"Actual","Forecast")</f>
        <v>Forecast</v>
      </c>
      <c r="K436" s="27" t="str">
        <f>IF(INDEX('Reference Data'!$G$5:$G$18,MATCH('Reference Data'!$C$4,'Reference Data'!$F$5:$F$21,0),1)&gt;K435,"Actual","Forecast")</f>
        <v>Forecast</v>
      </c>
      <c r="L436" s="27" t="str">
        <f>IF(INDEX('Reference Data'!$G$5:$G$18,MATCH('Reference Data'!$C$4,'Reference Data'!$F$5:$F$21,0),1)&gt;L435,"Actual","Forecast")</f>
        <v>Forecast</v>
      </c>
      <c r="M436" s="27" t="str">
        <f>IF(INDEX('Reference Data'!$G$5:$G$18,MATCH('Reference Data'!$C$4,'Reference Data'!$F$5:$F$21,0),1)&gt;M435,"Actual","Forecast")</f>
        <v>Forecast</v>
      </c>
      <c r="N436" s="27" t="str">
        <f>IF(INDEX('Reference Data'!$G$5:$G$18,MATCH('Reference Data'!$C$4,'Reference Data'!$F$5:$F$21,0),1)&gt;N435,"Actual","Forecast")</f>
        <v>Forecast</v>
      </c>
      <c r="O436" s="27" t="str">
        <f>IF(INDEX('Reference Data'!$G$5:$G$18,MATCH('Reference Data'!$C$4,'Reference Data'!$F$5:$F$21,0),1)&gt;O435,"Actual","Forecast")</f>
        <v>Forecast</v>
      </c>
      <c r="P436" s="1"/>
      <c r="Q436"/>
    </row>
    <row r="437" spans="1:17" ht="15" outlineLevel="2" thickBot="1" x14ac:dyDescent="0.4">
      <c r="B437" s="798"/>
      <c r="D437" s="263"/>
      <c r="E437" s="264"/>
      <c r="F437" s="263"/>
      <c r="G437" s="264"/>
      <c r="H437" s="263"/>
      <c r="I437" s="264"/>
      <c r="J437" s="263"/>
      <c r="K437" s="264"/>
      <c r="L437" s="263"/>
      <c r="M437" s="264"/>
      <c r="N437" s="263"/>
      <c r="O437" s="264"/>
      <c r="P437" s="1"/>
      <c r="Q437"/>
    </row>
    <row r="438" spans="1:17" outlineLevel="2" x14ac:dyDescent="0.35">
      <c r="D438" t="s">
        <v>260</v>
      </c>
      <c r="P438" s="1"/>
      <c r="Q438"/>
    </row>
    <row r="439" spans="1:17" ht="14.25" customHeight="1" outlineLevel="1" thickBot="1" x14ac:dyDescent="0.4">
      <c r="A439">
        <v>12</v>
      </c>
      <c r="B439" s="59"/>
      <c r="C439" s="59"/>
      <c r="D439" s="59"/>
      <c r="E439" s="59"/>
      <c r="F439" s="59"/>
      <c r="P439" s="1"/>
      <c r="Q439"/>
    </row>
    <row r="440" spans="1:17" ht="15" customHeight="1" outlineLevel="2" x14ac:dyDescent="0.35">
      <c r="A440" s="221"/>
      <c r="B440" s="621" t="s">
        <v>215</v>
      </c>
      <c r="C440" s="621" t="s">
        <v>216</v>
      </c>
      <c r="D440" s="684" t="s">
        <v>217</v>
      </c>
      <c r="E440" s="801"/>
      <c r="F440" s="801"/>
      <c r="G440" s="801"/>
      <c r="H440" s="801"/>
      <c r="I440" s="801"/>
      <c r="J440" s="801"/>
      <c r="K440" s="801"/>
      <c r="L440" s="801"/>
      <c r="M440" s="801"/>
      <c r="N440" s="801"/>
      <c r="O440" s="801"/>
      <c r="P440" s="1"/>
      <c r="Q440"/>
    </row>
    <row r="441" spans="1:17" ht="15.75" customHeight="1" outlineLevel="2" thickBot="1" x14ac:dyDescent="0.4">
      <c r="A441" s="221"/>
      <c r="B441" s="622"/>
      <c r="C441" s="622"/>
      <c r="D441" s="686"/>
      <c r="E441" s="800"/>
      <c r="F441" s="800"/>
      <c r="G441" s="800"/>
      <c r="H441" s="800"/>
      <c r="I441" s="800"/>
      <c r="J441" s="800"/>
      <c r="K441" s="800"/>
      <c r="L441" s="800"/>
      <c r="M441" s="800"/>
      <c r="N441" s="800"/>
      <c r="O441" s="800"/>
      <c r="P441" s="1"/>
      <c r="Q441"/>
    </row>
    <row r="442" spans="1:17" ht="15" outlineLevel="2" thickBot="1" x14ac:dyDescent="0.4">
      <c r="A442" s="221"/>
      <c r="B442" s="622"/>
      <c r="C442" s="622"/>
      <c r="D442" s="265">
        <v>43922</v>
      </c>
      <c r="E442" s="265">
        <v>43952</v>
      </c>
      <c r="F442" s="265">
        <v>43983</v>
      </c>
      <c r="G442" s="265">
        <v>44013</v>
      </c>
      <c r="H442" s="265">
        <v>44044</v>
      </c>
      <c r="I442" s="265">
        <v>44075</v>
      </c>
      <c r="J442" s="265">
        <v>44105</v>
      </c>
      <c r="K442" s="265">
        <v>44136</v>
      </c>
      <c r="L442" s="265">
        <v>44166</v>
      </c>
      <c r="M442" s="265">
        <v>44197</v>
      </c>
      <c r="N442" s="265">
        <v>44228</v>
      </c>
      <c r="O442" s="265">
        <v>44256</v>
      </c>
      <c r="P442" s="1"/>
      <c r="Q442"/>
    </row>
    <row r="443" spans="1:17" ht="15.75" customHeight="1" outlineLevel="2" thickBot="1" x14ac:dyDescent="0.4">
      <c r="A443" s="221"/>
      <c r="B443" s="622"/>
      <c r="C443" s="622"/>
      <c r="D443" s="27" t="s">
        <v>167</v>
      </c>
      <c r="E443" s="27" t="s">
        <v>167</v>
      </c>
      <c r="F443" s="27" t="s">
        <v>167</v>
      </c>
      <c r="G443" s="27" t="s">
        <v>167</v>
      </c>
      <c r="H443" s="27" t="s">
        <v>167</v>
      </c>
      <c r="I443" s="27" t="s">
        <v>167</v>
      </c>
      <c r="J443" s="27" t="s">
        <v>167</v>
      </c>
      <c r="K443" s="27" t="s">
        <v>167</v>
      </c>
      <c r="L443" s="27" t="s">
        <v>167</v>
      </c>
      <c r="M443" s="27" t="s">
        <v>167</v>
      </c>
      <c r="N443" s="27" t="s">
        <v>167</v>
      </c>
      <c r="O443" s="27" t="s">
        <v>167</v>
      </c>
      <c r="P443" s="1"/>
      <c r="Q443"/>
    </row>
    <row r="444" spans="1:17" ht="15" outlineLevel="2" thickBot="1" x14ac:dyDescent="0.4">
      <c r="A444" s="1"/>
      <c r="B444" s="261" t="s">
        <v>255</v>
      </c>
      <c r="C444" s="262" t="s">
        <v>256</v>
      </c>
      <c r="D444" s="263"/>
      <c r="E444" s="264"/>
      <c r="F444" s="264"/>
      <c r="G444" s="264"/>
      <c r="H444" s="264"/>
      <c r="I444" s="264"/>
      <c r="J444" s="264"/>
      <c r="K444" s="264"/>
      <c r="L444" s="264"/>
      <c r="M444" s="264"/>
      <c r="N444" s="264"/>
      <c r="O444" s="264"/>
      <c r="P444" s="1"/>
      <c r="Q444"/>
    </row>
    <row r="445" spans="1:17" ht="15.75" customHeight="1" outlineLevel="2" x14ac:dyDescent="0.35">
      <c r="A445" s="1"/>
      <c r="B445" s="621" t="s">
        <v>257</v>
      </c>
      <c r="C445" s="621" t="s">
        <v>261</v>
      </c>
      <c r="D445" s="685" t="s">
        <v>218</v>
      </c>
      <c r="E445" s="799"/>
      <c r="F445" s="799"/>
      <c r="G445" s="799"/>
      <c r="H445" s="799"/>
      <c r="I445" s="799"/>
      <c r="J445" s="799"/>
      <c r="K445" s="799"/>
      <c r="L445" s="799"/>
      <c r="M445" s="799"/>
      <c r="N445" s="799"/>
      <c r="O445" s="799"/>
      <c r="P445" s="1"/>
      <c r="Q445"/>
    </row>
    <row r="446" spans="1:17" ht="16.5" customHeight="1" outlineLevel="2" thickBot="1" x14ac:dyDescent="0.4">
      <c r="A446" s="1"/>
      <c r="B446" s="622"/>
      <c r="C446" s="622"/>
      <c r="D446" s="686"/>
      <c r="E446" s="800"/>
      <c r="F446" s="800"/>
      <c r="G446" s="800"/>
      <c r="H446" s="800"/>
      <c r="I446" s="800"/>
      <c r="J446" s="800"/>
      <c r="K446" s="800"/>
      <c r="L446" s="800"/>
      <c r="M446" s="800"/>
      <c r="N446" s="800"/>
      <c r="O446" s="800"/>
      <c r="P446" s="1"/>
      <c r="Q446"/>
    </row>
    <row r="447" spans="1:17" ht="16.5" customHeight="1" outlineLevel="2" thickBot="1" x14ac:dyDescent="0.4">
      <c r="A447" s="1"/>
      <c r="B447" s="622"/>
      <c r="C447" s="622"/>
      <c r="D447" s="265">
        <v>44287</v>
      </c>
      <c r="E447" s="265">
        <v>44317</v>
      </c>
      <c r="F447" s="265">
        <v>44348</v>
      </c>
      <c r="G447" s="265">
        <v>44378</v>
      </c>
      <c r="H447" s="265">
        <v>44409</v>
      </c>
      <c r="I447" s="265">
        <v>44440</v>
      </c>
      <c r="J447" s="265">
        <v>44470</v>
      </c>
      <c r="K447" s="265">
        <v>44501</v>
      </c>
      <c r="L447" s="265">
        <v>44531</v>
      </c>
      <c r="M447" s="265">
        <v>44562</v>
      </c>
      <c r="N447" s="265">
        <v>44593</v>
      </c>
      <c r="O447" s="265">
        <v>44621</v>
      </c>
      <c r="P447" s="1"/>
      <c r="Q447"/>
    </row>
    <row r="448" spans="1:17" ht="16.5" customHeight="1" outlineLevel="2" thickBot="1" x14ac:dyDescent="0.4">
      <c r="A448" s="1"/>
      <c r="B448" s="622"/>
      <c r="C448" s="622"/>
      <c r="D448" s="27" t="s">
        <v>167</v>
      </c>
      <c r="E448" s="27" t="s">
        <v>167</v>
      </c>
      <c r="F448" s="27" t="s">
        <v>167</v>
      </c>
      <c r="G448" s="27" t="s">
        <v>167</v>
      </c>
      <c r="H448" s="27" t="s">
        <v>167</v>
      </c>
      <c r="I448" s="27" t="s">
        <v>167</v>
      </c>
      <c r="J448" s="27" t="s">
        <v>167</v>
      </c>
      <c r="K448" s="27" t="s">
        <v>167</v>
      </c>
      <c r="L448" s="27" t="s">
        <v>167</v>
      </c>
      <c r="M448" s="27" t="s">
        <v>167</v>
      </c>
      <c r="N448" s="27" t="s">
        <v>167</v>
      </c>
      <c r="O448" s="27" t="s">
        <v>167</v>
      </c>
      <c r="P448" s="1"/>
      <c r="Q448"/>
    </row>
    <row r="449" spans="1:17" ht="15" outlineLevel="2" thickBot="1" x14ac:dyDescent="0.4">
      <c r="A449" s="1"/>
      <c r="B449" s="275"/>
      <c r="C449" s="278"/>
      <c r="D449" s="263"/>
      <c r="E449" s="264"/>
      <c r="F449" s="263"/>
      <c r="G449" s="264"/>
      <c r="H449" s="263"/>
      <c r="I449" s="264"/>
      <c r="J449" s="263"/>
      <c r="K449" s="264"/>
      <c r="L449" s="263"/>
      <c r="M449" s="264"/>
      <c r="N449" s="263"/>
      <c r="O449" s="264"/>
      <c r="P449" s="1"/>
      <c r="Q449"/>
    </row>
    <row r="450" spans="1:17" outlineLevel="2" x14ac:dyDescent="0.35">
      <c r="D450" s="685" t="s">
        <v>219</v>
      </c>
      <c r="E450" s="799"/>
      <c r="F450" s="799"/>
      <c r="G450" s="799"/>
      <c r="H450" s="799"/>
      <c r="I450" s="799"/>
      <c r="J450" s="799"/>
      <c r="K450" s="799"/>
      <c r="L450" s="799"/>
      <c r="M450" s="799"/>
      <c r="N450" s="799"/>
      <c r="O450" s="799"/>
      <c r="P450" s="1"/>
      <c r="Q450"/>
    </row>
    <row r="451" spans="1:17" ht="15" outlineLevel="2" thickBot="1" x14ac:dyDescent="0.4">
      <c r="D451" s="686"/>
      <c r="E451" s="800"/>
      <c r="F451" s="800"/>
      <c r="G451" s="800"/>
      <c r="H451" s="800"/>
      <c r="I451" s="800"/>
      <c r="J451" s="800"/>
      <c r="K451" s="800"/>
      <c r="L451" s="800"/>
      <c r="M451" s="800"/>
      <c r="N451" s="800"/>
      <c r="O451" s="800"/>
      <c r="P451" s="1"/>
      <c r="Q451"/>
    </row>
    <row r="452" spans="1:17" ht="15" outlineLevel="2" thickBot="1" x14ac:dyDescent="0.4">
      <c r="D452" s="265">
        <v>44652</v>
      </c>
      <c r="E452" s="265">
        <v>44682</v>
      </c>
      <c r="F452" s="265">
        <v>44713</v>
      </c>
      <c r="G452" s="265">
        <v>44743</v>
      </c>
      <c r="H452" s="265">
        <v>44774</v>
      </c>
      <c r="I452" s="265">
        <v>44805</v>
      </c>
      <c r="J452" s="265">
        <v>44835</v>
      </c>
      <c r="K452" s="265">
        <v>44866</v>
      </c>
      <c r="L452" s="265">
        <v>44896</v>
      </c>
      <c r="M452" s="265">
        <v>44927</v>
      </c>
      <c r="N452" s="265">
        <v>44958</v>
      </c>
      <c r="O452" s="265">
        <v>44986</v>
      </c>
      <c r="P452" s="1"/>
      <c r="Q452"/>
    </row>
    <row r="453" spans="1:17" ht="15" outlineLevel="2" thickBot="1" x14ac:dyDescent="0.4">
      <c r="D453" s="27" t="str">
        <f>IF(INDEX('Reference Data'!$G$5:$G$18,MATCH('Reference Data'!$C$4,'Reference Data'!$F$5:$F$21,0),1)&gt;D452,"Actual","Forecast")</f>
        <v>Actual</v>
      </c>
      <c r="E453" s="27" t="str">
        <f>IF(INDEX('Reference Data'!$G$5:$G$18,MATCH('Reference Data'!$C$4,'Reference Data'!$F$5:$F$21,0),1)&gt;E452,"Actual","Forecast")</f>
        <v>Actual</v>
      </c>
      <c r="F453" s="27" t="str">
        <f>IF(INDEX('Reference Data'!$G$5:$G$18,MATCH('Reference Data'!$C$4,'Reference Data'!$F$5:$F$21,0),1)&gt;F452,"Actual","Forecast")</f>
        <v>Actual</v>
      </c>
      <c r="G453" s="27" t="str">
        <f>IF(INDEX('Reference Data'!$G$5:$G$18,MATCH('Reference Data'!$C$4,'Reference Data'!$F$5:$F$21,0),1)&gt;G452,"Actual","Forecast")</f>
        <v>Actual</v>
      </c>
      <c r="H453" s="27" t="str">
        <f>IF(INDEX('Reference Data'!$G$5:$G$18,MATCH('Reference Data'!$C$4,'Reference Data'!$F$5:$F$21,0),1)&gt;H452,"Actual","Forecast")</f>
        <v>Actual</v>
      </c>
      <c r="I453" s="27" t="str">
        <f>IF(INDEX('Reference Data'!$G$5:$G$18,MATCH('Reference Data'!$C$4,'Reference Data'!$F$5:$F$21,0),1)&gt;I452,"Actual","Forecast")</f>
        <v>Actual</v>
      </c>
      <c r="J453" s="27" t="str">
        <f>IF(INDEX('Reference Data'!$G$5:$G$18,MATCH('Reference Data'!$C$4,'Reference Data'!$F$5:$F$21,0),1)&gt;J452,"Actual","Forecast")</f>
        <v>Actual</v>
      </c>
      <c r="K453" s="27" t="str">
        <f>IF(INDEX('Reference Data'!$G$5:$G$18,MATCH('Reference Data'!$C$4,'Reference Data'!$F$5:$F$21,0),1)&gt;K452,"Actual","Forecast")</f>
        <v>Actual</v>
      </c>
      <c r="L453" s="27" t="str">
        <f>IF(INDEX('Reference Data'!$G$5:$G$18,MATCH('Reference Data'!$C$4,'Reference Data'!$F$5:$F$21,0),1)&gt;L452,"Actual","Forecast")</f>
        <v>Actual</v>
      </c>
      <c r="M453" s="27" t="str">
        <f>IF(INDEX('Reference Data'!$G$5:$G$18,MATCH('Reference Data'!$C$4,'Reference Data'!$F$5:$F$21,0),1)&gt;M452,"Actual","Forecast")</f>
        <v>Actual</v>
      </c>
      <c r="N453" s="27" t="str">
        <f>IF(INDEX('Reference Data'!$G$5:$G$18,MATCH('Reference Data'!$C$4,'Reference Data'!$F$5:$F$21,0),1)&gt;N452,"Actual","Forecast")</f>
        <v>Actual</v>
      </c>
      <c r="O453" s="27" t="str">
        <f>IF(INDEX('Reference Data'!$G$5:$G$18,MATCH('Reference Data'!$C$4,'Reference Data'!$F$5:$F$21,0),1)&gt;O452,"Actual","Forecast")</f>
        <v>Actual</v>
      </c>
      <c r="P453" s="1"/>
      <c r="Q453"/>
    </row>
    <row r="454" spans="1:17" ht="15" outlineLevel="2" thickBot="1" x14ac:dyDescent="0.4">
      <c r="D454" s="263"/>
      <c r="E454" s="264"/>
      <c r="F454" s="263"/>
      <c r="G454" s="264"/>
      <c r="H454" s="263"/>
      <c r="I454" s="264"/>
      <c r="J454" s="263"/>
      <c r="K454" s="264"/>
      <c r="L454" s="263"/>
      <c r="M454" s="264"/>
      <c r="N454" s="263"/>
      <c r="O454" s="264"/>
      <c r="P454" s="1"/>
      <c r="Q454"/>
    </row>
    <row r="455" spans="1:17" outlineLevel="2" x14ac:dyDescent="0.35">
      <c r="D455" s="685" t="s">
        <v>220</v>
      </c>
      <c r="E455" s="799"/>
      <c r="F455" s="799"/>
      <c r="G455" s="799"/>
      <c r="H455" s="799"/>
      <c r="I455" s="799"/>
      <c r="J455" s="799"/>
      <c r="K455" s="799"/>
      <c r="L455" s="799"/>
      <c r="M455" s="799"/>
      <c r="N455" s="799"/>
      <c r="O455" s="799"/>
      <c r="P455" s="1"/>
      <c r="Q455"/>
    </row>
    <row r="456" spans="1:17" ht="15" outlineLevel="2" thickBot="1" x14ac:dyDescent="0.4">
      <c r="D456" s="686"/>
      <c r="E456" s="800"/>
      <c r="F456" s="800"/>
      <c r="G456" s="800"/>
      <c r="H456" s="800"/>
      <c r="I456" s="800"/>
      <c r="J456" s="800"/>
      <c r="K456" s="800"/>
      <c r="L456" s="800"/>
      <c r="M456" s="800"/>
      <c r="N456" s="800"/>
      <c r="O456" s="800"/>
      <c r="P456" s="1"/>
      <c r="Q456"/>
    </row>
    <row r="457" spans="1:17" ht="15" outlineLevel="2" thickBot="1" x14ac:dyDescent="0.4">
      <c r="D457" s="265">
        <v>45017</v>
      </c>
      <c r="E457" s="265">
        <v>45047</v>
      </c>
      <c r="F457" s="265">
        <v>45078</v>
      </c>
      <c r="G457" s="265">
        <v>45108</v>
      </c>
      <c r="H457" s="265">
        <v>45139</v>
      </c>
      <c r="I457" s="265">
        <v>45170</v>
      </c>
      <c r="J457" s="265">
        <v>45200</v>
      </c>
      <c r="K457" s="265">
        <v>45231</v>
      </c>
      <c r="L457" s="265">
        <v>45261</v>
      </c>
      <c r="M457" s="265">
        <v>45292</v>
      </c>
      <c r="N457" s="265">
        <v>45323</v>
      </c>
      <c r="O457" s="265">
        <v>45352</v>
      </c>
      <c r="P457" s="1"/>
      <c r="Q457"/>
    </row>
    <row r="458" spans="1:17" ht="15" outlineLevel="2" thickBot="1" x14ac:dyDescent="0.4">
      <c r="D458" s="27" t="str">
        <f>IF(INDEX('Reference Data'!$G$5:$G$18,MATCH('Reference Data'!$C$4,'Reference Data'!$F$5:$F$21,0),1)&gt;D457,"Actual","Forecast")</f>
        <v>Actual</v>
      </c>
      <c r="E458" s="27" t="str">
        <f>IF(INDEX('Reference Data'!$G$5:$G$18,MATCH('Reference Data'!$C$4,'Reference Data'!$F$5:$F$21,0),1)&gt;E457,"Actual","Forecast")</f>
        <v>Actual</v>
      </c>
      <c r="F458" s="27" t="str">
        <f>IF(INDEX('Reference Data'!$G$5:$G$18,MATCH('Reference Data'!$C$4,'Reference Data'!$F$5:$F$21,0),1)&gt;F457,"Actual","Forecast")</f>
        <v>Actual</v>
      </c>
      <c r="G458" s="27" t="str">
        <f>IF(INDEX('Reference Data'!$G$5:$G$18,MATCH('Reference Data'!$C$4,'Reference Data'!$F$5:$F$21,0),1)&gt;G457,"Actual","Forecast")</f>
        <v>Actual</v>
      </c>
      <c r="H458" s="27" t="str">
        <f>IF(INDEX('Reference Data'!$G$5:$G$18,MATCH('Reference Data'!$C$4,'Reference Data'!$F$5:$F$21,0),1)&gt;H457,"Actual","Forecast")</f>
        <v>Actual</v>
      </c>
      <c r="I458" s="27" t="str">
        <f>IF(INDEX('Reference Data'!$G$5:$G$18,MATCH('Reference Data'!$C$4,'Reference Data'!$F$5:$F$21,0),1)&gt;I457,"Actual","Forecast")</f>
        <v>Actual</v>
      </c>
      <c r="J458" s="27" t="str">
        <f>IF(INDEX('Reference Data'!$G$5:$G$18,MATCH('Reference Data'!$C$4,'Reference Data'!$F$5:$F$21,0),1)&gt;J457,"Actual","Forecast")</f>
        <v>Forecast</v>
      </c>
      <c r="K458" s="27" t="str">
        <f>IF(INDEX('Reference Data'!$G$5:$G$18,MATCH('Reference Data'!$C$4,'Reference Data'!$F$5:$F$21,0),1)&gt;K457,"Actual","Forecast")</f>
        <v>Forecast</v>
      </c>
      <c r="L458" s="27" t="str">
        <f>IF(INDEX('Reference Data'!$G$5:$G$18,MATCH('Reference Data'!$C$4,'Reference Data'!$F$5:$F$21,0),1)&gt;L457,"Actual","Forecast")</f>
        <v>Forecast</v>
      </c>
      <c r="M458" s="27" t="str">
        <f>IF(INDEX('Reference Data'!$G$5:$G$18,MATCH('Reference Data'!$C$4,'Reference Data'!$F$5:$F$21,0),1)&gt;M457,"Actual","Forecast")</f>
        <v>Forecast</v>
      </c>
      <c r="N458" s="27" t="str">
        <f>IF(INDEX('Reference Data'!$G$5:$G$18,MATCH('Reference Data'!$C$4,'Reference Data'!$F$5:$F$21,0),1)&gt;N457,"Actual","Forecast")</f>
        <v>Forecast</v>
      </c>
      <c r="O458" s="27" t="str">
        <f>IF(INDEX('Reference Data'!$G$5:$G$18,MATCH('Reference Data'!$C$4,'Reference Data'!$F$5:$F$21,0),1)&gt;O457,"Actual","Forecast")</f>
        <v>Forecast</v>
      </c>
      <c r="P458" s="1"/>
      <c r="Q458"/>
    </row>
    <row r="459" spans="1:17" ht="15" outlineLevel="2" thickBot="1" x14ac:dyDescent="0.4">
      <c r="D459" s="263"/>
      <c r="E459" s="264"/>
      <c r="F459" s="263"/>
      <c r="G459" s="264"/>
      <c r="H459" s="263"/>
      <c r="I459" s="264"/>
      <c r="J459" s="263"/>
      <c r="K459" s="264"/>
      <c r="L459" s="263"/>
      <c r="M459" s="264"/>
      <c r="N459" s="263"/>
      <c r="O459" s="264"/>
      <c r="P459" s="1"/>
      <c r="Q459"/>
    </row>
    <row r="460" spans="1:17" outlineLevel="2" x14ac:dyDescent="0.35">
      <c r="D460" s="685" t="s">
        <v>221</v>
      </c>
      <c r="E460" s="799"/>
      <c r="F460" s="799"/>
      <c r="G460" s="799"/>
      <c r="H460" s="799"/>
      <c r="I460" s="799"/>
      <c r="J460" s="799"/>
      <c r="K460" s="799"/>
      <c r="L460" s="799"/>
      <c r="M460" s="799"/>
      <c r="N460" s="799"/>
      <c r="O460" s="799"/>
      <c r="P460" s="1"/>
      <c r="Q460"/>
    </row>
    <row r="461" spans="1:17" ht="15" outlineLevel="2" thickBot="1" x14ac:dyDescent="0.4">
      <c r="D461" s="686"/>
      <c r="E461" s="800"/>
      <c r="F461" s="800"/>
      <c r="G461" s="800"/>
      <c r="H461" s="800"/>
      <c r="I461" s="800"/>
      <c r="J461" s="800"/>
      <c r="K461" s="800"/>
      <c r="L461" s="800"/>
      <c r="M461" s="800"/>
      <c r="N461" s="800"/>
      <c r="O461" s="800"/>
      <c r="P461" s="1"/>
      <c r="Q461"/>
    </row>
    <row r="462" spans="1:17" ht="15" outlineLevel="2" thickBot="1" x14ac:dyDescent="0.4">
      <c r="D462" s="265">
        <v>45383</v>
      </c>
      <c r="E462" s="265">
        <v>45413</v>
      </c>
      <c r="F462" s="265">
        <v>45444</v>
      </c>
      <c r="G462" s="265">
        <v>45474</v>
      </c>
      <c r="H462" s="265">
        <v>45505</v>
      </c>
      <c r="I462" s="265">
        <v>45536</v>
      </c>
      <c r="J462" s="265">
        <v>45566</v>
      </c>
      <c r="K462" s="265">
        <v>45597</v>
      </c>
      <c r="L462" s="265">
        <v>45627</v>
      </c>
      <c r="M462" s="265">
        <v>45658</v>
      </c>
      <c r="N462" s="265">
        <v>45689</v>
      </c>
      <c r="O462" s="265">
        <v>45717</v>
      </c>
      <c r="P462" s="1"/>
      <c r="Q462"/>
    </row>
    <row r="463" spans="1:17" ht="15" outlineLevel="2" thickBot="1" x14ac:dyDescent="0.4">
      <c r="D463" s="27" t="str">
        <f>IF(INDEX('Reference Data'!$G$5:$G$18,MATCH('Reference Data'!$C$4,'Reference Data'!$F$5:$F$21,0),1)&gt;D462,"Actual","Forecast")</f>
        <v>Forecast</v>
      </c>
      <c r="E463" s="27" t="str">
        <f>IF(INDEX('Reference Data'!$G$5:$G$18,MATCH('Reference Data'!$C$4,'Reference Data'!$F$5:$F$21,0),1)&gt;E462,"Actual","Forecast")</f>
        <v>Forecast</v>
      </c>
      <c r="F463" s="27" t="str">
        <f>IF(INDEX('Reference Data'!$G$5:$G$18,MATCH('Reference Data'!$C$4,'Reference Data'!$F$5:$F$21,0),1)&gt;F462,"Actual","Forecast")</f>
        <v>Forecast</v>
      </c>
      <c r="G463" s="27" t="str">
        <f>IF(INDEX('Reference Data'!$G$5:$G$18,MATCH('Reference Data'!$C$4,'Reference Data'!$F$5:$F$21,0),1)&gt;G462,"Actual","Forecast")</f>
        <v>Forecast</v>
      </c>
      <c r="H463" s="27" t="str">
        <f>IF(INDEX('Reference Data'!$G$5:$G$18,MATCH('Reference Data'!$C$4,'Reference Data'!$F$5:$F$21,0),1)&gt;H462,"Actual","Forecast")</f>
        <v>Forecast</v>
      </c>
      <c r="I463" s="27" t="str">
        <f>IF(INDEX('Reference Data'!$G$5:$G$18,MATCH('Reference Data'!$C$4,'Reference Data'!$F$5:$F$21,0),1)&gt;I462,"Actual","Forecast")</f>
        <v>Forecast</v>
      </c>
      <c r="J463" s="27" t="str">
        <f>IF(INDEX('Reference Data'!$G$5:$G$18,MATCH('Reference Data'!$C$4,'Reference Data'!$F$5:$F$21,0),1)&gt;J462,"Actual","Forecast")</f>
        <v>Forecast</v>
      </c>
      <c r="K463" s="27" t="str">
        <f>IF(INDEX('Reference Data'!$G$5:$G$18,MATCH('Reference Data'!$C$4,'Reference Data'!$F$5:$F$21,0),1)&gt;K462,"Actual","Forecast")</f>
        <v>Forecast</v>
      </c>
      <c r="L463" s="27" t="str">
        <f>IF(INDEX('Reference Data'!$G$5:$G$18,MATCH('Reference Data'!$C$4,'Reference Data'!$F$5:$F$21,0),1)&gt;L462,"Actual","Forecast")</f>
        <v>Forecast</v>
      </c>
      <c r="M463" s="27" t="str">
        <f>IF(INDEX('Reference Data'!$G$5:$G$18,MATCH('Reference Data'!$C$4,'Reference Data'!$F$5:$F$21,0),1)&gt;M462,"Actual","Forecast")</f>
        <v>Forecast</v>
      </c>
      <c r="N463" s="27" t="str">
        <f>IF(INDEX('Reference Data'!$G$5:$G$18,MATCH('Reference Data'!$C$4,'Reference Data'!$F$5:$F$21,0),1)&gt;N462,"Actual","Forecast")</f>
        <v>Forecast</v>
      </c>
      <c r="O463" s="27" t="str">
        <f>IF(INDEX('Reference Data'!$G$5:$G$18,MATCH('Reference Data'!$C$4,'Reference Data'!$F$5:$F$21,0),1)&gt;O462,"Actual","Forecast")</f>
        <v>Forecast</v>
      </c>
      <c r="P463" s="1"/>
      <c r="Q463"/>
    </row>
    <row r="464" spans="1:17" ht="15" outlineLevel="2" thickBot="1" x14ac:dyDescent="0.4">
      <c r="D464" s="263"/>
      <c r="E464" s="264"/>
      <c r="F464" s="263"/>
      <c r="G464" s="264"/>
      <c r="H464" s="263"/>
      <c r="I464" s="264"/>
      <c r="J464" s="263"/>
      <c r="K464" s="264"/>
      <c r="L464" s="263"/>
      <c r="M464" s="264"/>
      <c r="N464" s="263"/>
      <c r="O464" s="264"/>
      <c r="P464" s="1"/>
      <c r="Q464"/>
    </row>
    <row r="465" spans="1:17" ht="15" customHeight="1" outlineLevel="2" x14ac:dyDescent="0.35">
      <c r="B465" s="798" t="s">
        <v>259</v>
      </c>
      <c r="D465" s="685" t="s">
        <v>222</v>
      </c>
      <c r="E465" s="799"/>
      <c r="F465" s="799"/>
      <c r="G465" s="799"/>
      <c r="H465" s="799"/>
      <c r="I465" s="799"/>
      <c r="J465" s="799"/>
      <c r="K465" s="799"/>
      <c r="L465" s="799"/>
      <c r="M465" s="799"/>
      <c r="N465" s="799"/>
      <c r="O465" s="799"/>
      <c r="P465" s="1"/>
      <c r="Q465"/>
    </row>
    <row r="466" spans="1:17" ht="15.75" customHeight="1" outlineLevel="2" thickBot="1" x14ac:dyDescent="0.4">
      <c r="B466" s="798"/>
      <c r="D466" s="686"/>
      <c r="E466" s="800"/>
      <c r="F466" s="800"/>
      <c r="G466" s="800"/>
      <c r="H466" s="800"/>
      <c r="I466" s="800"/>
      <c r="J466" s="800"/>
      <c r="K466" s="800"/>
      <c r="L466" s="800"/>
      <c r="M466" s="800"/>
      <c r="N466" s="800"/>
      <c r="O466" s="800"/>
      <c r="P466" s="1"/>
      <c r="Q466"/>
    </row>
    <row r="467" spans="1:17" ht="15" outlineLevel="2" thickBot="1" x14ac:dyDescent="0.4">
      <c r="B467" s="798"/>
      <c r="D467" s="265">
        <v>45748</v>
      </c>
      <c r="E467" s="265">
        <v>45778</v>
      </c>
      <c r="F467" s="265">
        <v>45809</v>
      </c>
      <c r="G467" s="265">
        <v>45839</v>
      </c>
      <c r="H467" s="265">
        <v>45870</v>
      </c>
      <c r="I467" s="265">
        <v>45901</v>
      </c>
      <c r="J467" s="265">
        <v>45931</v>
      </c>
      <c r="K467" s="265">
        <v>45962</v>
      </c>
      <c r="L467" s="265">
        <v>45992</v>
      </c>
      <c r="M467" s="265">
        <v>46023</v>
      </c>
      <c r="N467" s="265">
        <v>46054</v>
      </c>
      <c r="O467" s="265">
        <v>46082</v>
      </c>
      <c r="P467" s="1"/>
      <c r="Q467"/>
    </row>
    <row r="468" spans="1:17" ht="15" outlineLevel="2" thickBot="1" x14ac:dyDescent="0.4">
      <c r="B468" s="798"/>
      <c r="D468" s="27" t="str">
        <f>IF(INDEX('Reference Data'!$G$5:$G$18,MATCH('Reference Data'!$C$4,'Reference Data'!$F$5:$F$21,0),1)&gt;D467,"Actual","Forecast")</f>
        <v>Forecast</v>
      </c>
      <c r="E468" s="27" t="str">
        <f>IF(INDEX('Reference Data'!$G$5:$G$18,MATCH('Reference Data'!$C$4,'Reference Data'!$F$5:$F$21,0),1)&gt;E467,"Actual","Forecast")</f>
        <v>Forecast</v>
      </c>
      <c r="F468" s="27" t="str">
        <f>IF(INDEX('Reference Data'!$G$5:$G$18,MATCH('Reference Data'!$C$4,'Reference Data'!$F$5:$F$21,0),1)&gt;F467,"Actual","Forecast")</f>
        <v>Forecast</v>
      </c>
      <c r="G468" s="27" t="str">
        <f>IF(INDEX('Reference Data'!$G$5:$G$18,MATCH('Reference Data'!$C$4,'Reference Data'!$F$5:$F$21,0),1)&gt;G467,"Actual","Forecast")</f>
        <v>Forecast</v>
      </c>
      <c r="H468" s="27" t="str">
        <f>IF(INDEX('Reference Data'!$G$5:$G$18,MATCH('Reference Data'!$C$4,'Reference Data'!$F$5:$F$21,0),1)&gt;H467,"Actual","Forecast")</f>
        <v>Forecast</v>
      </c>
      <c r="I468" s="27" t="str">
        <f>IF(INDEX('Reference Data'!$G$5:$G$18,MATCH('Reference Data'!$C$4,'Reference Data'!$F$5:$F$21,0),1)&gt;I467,"Actual","Forecast")</f>
        <v>Forecast</v>
      </c>
      <c r="J468" s="27" t="str">
        <f>IF(INDEX('Reference Data'!$G$5:$G$18,MATCH('Reference Data'!$C$4,'Reference Data'!$F$5:$F$21,0),1)&gt;J467,"Actual","Forecast")</f>
        <v>Forecast</v>
      </c>
      <c r="K468" s="27" t="str">
        <f>IF(INDEX('Reference Data'!$G$5:$G$18,MATCH('Reference Data'!$C$4,'Reference Data'!$F$5:$F$21,0),1)&gt;K467,"Actual","Forecast")</f>
        <v>Forecast</v>
      </c>
      <c r="L468" s="27" t="str">
        <f>IF(INDEX('Reference Data'!$G$5:$G$18,MATCH('Reference Data'!$C$4,'Reference Data'!$F$5:$F$21,0),1)&gt;L467,"Actual","Forecast")</f>
        <v>Forecast</v>
      </c>
      <c r="M468" s="27" t="str">
        <f>IF(INDEX('Reference Data'!$G$5:$G$18,MATCH('Reference Data'!$C$4,'Reference Data'!$F$5:$F$21,0),1)&gt;M467,"Actual","Forecast")</f>
        <v>Forecast</v>
      </c>
      <c r="N468" s="27" t="str">
        <f>IF(INDEX('Reference Data'!$G$5:$G$18,MATCH('Reference Data'!$C$4,'Reference Data'!$F$5:$F$21,0),1)&gt;N467,"Actual","Forecast")</f>
        <v>Forecast</v>
      </c>
      <c r="O468" s="27" t="str">
        <f>IF(INDEX('Reference Data'!$G$5:$G$18,MATCH('Reference Data'!$C$4,'Reference Data'!$F$5:$F$21,0),1)&gt;O467,"Actual","Forecast")</f>
        <v>Forecast</v>
      </c>
      <c r="P468" s="1"/>
      <c r="Q468"/>
    </row>
    <row r="469" spans="1:17" ht="15" outlineLevel="2" thickBot="1" x14ac:dyDescent="0.4">
      <c r="B469" s="798"/>
      <c r="D469" s="263"/>
      <c r="E469" s="264"/>
      <c r="F469" s="263"/>
      <c r="G469" s="264"/>
      <c r="H469" s="263"/>
      <c r="I469" s="264"/>
      <c r="J469" s="263"/>
      <c r="K469" s="264"/>
      <c r="L469" s="263"/>
      <c r="M469" s="264"/>
      <c r="N469" s="263"/>
      <c r="O469" s="264"/>
      <c r="P469" s="1"/>
      <c r="Q469"/>
    </row>
    <row r="470" spans="1:17" outlineLevel="2" x14ac:dyDescent="0.35">
      <c r="D470" t="s">
        <v>260</v>
      </c>
      <c r="P470" s="1"/>
      <c r="Q470"/>
    </row>
    <row r="471" spans="1:17" ht="14.25" customHeight="1" outlineLevel="1" thickBot="1" x14ac:dyDescent="0.4">
      <c r="A471">
        <v>13</v>
      </c>
      <c r="B471" s="59"/>
      <c r="C471" s="59"/>
      <c r="D471" s="59"/>
      <c r="E471" s="59"/>
      <c r="F471" s="59"/>
      <c r="P471" s="1"/>
      <c r="Q471"/>
    </row>
    <row r="472" spans="1:17" ht="15" customHeight="1" outlineLevel="2" x14ac:dyDescent="0.35">
      <c r="A472" s="221"/>
      <c r="B472" s="621" t="s">
        <v>215</v>
      </c>
      <c r="C472" s="621" t="s">
        <v>216</v>
      </c>
      <c r="D472" s="684" t="s">
        <v>217</v>
      </c>
      <c r="E472" s="801"/>
      <c r="F472" s="801"/>
      <c r="G472" s="801"/>
      <c r="H472" s="801"/>
      <c r="I472" s="801"/>
      <c r="J472" s="801"/>
      <c r="K472" s="801"/>
      <c r="L472" s="801"/>
      <c r="M472" s="801"/>
      <c r="N472" s="801"/>
      <c r="O472" s="801"/>
      <c r="P472" s="1"/>
      <c r="Q472"/>
    </row>
    <row r="473" spans="1:17" ht="15.75" customHeight="1" outlineLevel="2" thickBot="1" x14ac:dyDescent="0.4">
      <c r="A473" s="221"/>
      <c r="B473" s="622"/>
      <c r="C473" s="622"/>
      <c r="D473" s="686"/>
      <c r="E473" s="800"/>
      <c r="F473" s="800"/>
      <c r="G473" s="800"/>
      <c r="H473" s="800"/>
      <c r="I473" s="800"/>
      <c r="J473" s="800"/>
      <c r="K473" s="800"/>
      <c r="L473" s="800"/>
      <c r="M473" s="800"/>
      <c r="N473" s="800"/>
      <c r="O473" s="800"/>
      <c r="P473" s="1"/>
      <c r="Q473"/>
    </row>
    <row r="474" spans="1:17" ht="15" outlineLevel="2" thickBot="1" x14ac:dyDescent="0.4">
      <c r="A474" s="221"/>
      <c r="B474" s="622"/>
      <c r="C474" s="622"/>
      <c r="D474" s="265">
        <v>43922</v>
      </c>
      <c r="E474" s="265">
        <v>43952</v>
      </c>
      <c r="F474" s="265">
        <v>43983</v>
      </c>
      <c r="G474" s="265">
        <v>44013</v>
      </c>
      <c r="H474" s="265">
        <v>44044</v>
      </c>
      <c r="I474" s="265">
        <v>44075</v>
      </c>
      <c r="J474" s="265">
        <v>44105</v>
      </c>
      <c r="K474" s="265">
        <v>44136</v>
      </c>
      <c r="L474" s="265">
        <v>44166</v>
      </c>
      <c r="M474" s="265">
        <v>44197</v>
      </c>
      <c r="N474" s="265">
        <v>44228</v>
      </c>
      <c r="O474" s="265">
        <v>44256</v>
      </c>
      <c r="P474" s="1"/>
      <c r="Q474"/>
    </row>
    <row r="475" spans="1:17" ht="15.75" customHeight="1" outlineLevel="2" thickBot="1" x14ac:dyDescent="0.4">
      <c r="A475" s="221"/>
      <c r="B475" s="622"/>
      <c r="C475" s="622"/>
      <c r="D475" s="27" t="s">
        <v>167</v>
      </c>
      <c r="E475" s="27" t="s">
        <v>167</v>
      </c>
      <c r="F475" s="27" t="s">
        <v>167</v>
      </c>
      <c r="G475" s="27" t="s">
        <v>167</v>
      </c>
      <c r="H475" s="27" t="s">
        <v>167</v>
      </c>
      <c r="I475" s="27" t="s">
        <v>167</v>
      </c>
      <c r="J475" s="27" t="s">
        <v>167</v>
      </c>
      <c r="K475" s="27" t="s">
        <v>167</v>
      </c>
      <c r="L475" s="27" t="s">
        <v>167</v>
      </c>
      <c r="M475" s="27" t="s">
        <v>167</v>
      </c>
      <c r="N475" s="27" t="s">
        <v>167</v>
      </c>
      <c r="O475" s="27" t="s">
        <v>167</v>
      </c>
      <c r="P475" s="1"/>
      <c r="Q475"/>
    </row>
    <row r="476" spans="1:17" ht="15" outlineLevel="2" thickBot="1" x14ac:dyDescent="0.4">
      <c r="A476" s="1"/>
      <c r="B476" s="261" t="s">
        <v>255</v>
      </c>
      <c r="C476" s="262" t="s">
        <v>256</v>
      </c>
      <c r="D476" s="263"/>
      <c r="E476" s="264"/>
      <c r="F476" s="264"/>
      <c r="G476" s="264"/>
      <c r="H476" s="264"/>
      <c r="I476" s="264"/>
      <c r="J476" s="264"/>
      <c r="K476" s="264"/>
      <c r="L476" s="264"/>
      <c r="M476" s="264"/>
      <c r="N476" s="264"/>
      <c r="O476" s="264"/>
      <c r="P476" s="1"/>
      <c r="Q476"/>
    </row>
    <row r="477" spans="1:17" ht="15.75" customHeight="1" outlineLevel="2" x14ac:dyDescent="0.35">
      <c r="A477" s="1"/>
      <c r="B477" s="621" t="s">
        <v>257</v>
      </c>
      <c r="C477" s="621" t="s">
        <v>261</v>
      </c>
      <c r="D477" s="685" t="s">
        <v>218</v>
      </c>
      <c r="E477" s="799"/>
      <c r="F477" s="799"/>
      <c r="G477" s="799"/>
      <c r="H477" s="799"/>
      <c r="I477" s="799"/>
      <c r="J477" s="799"/>
      <c r="K477" s="799"/>
      <c r="L477" s="799"/>
      <c r="M477" s="799"/>
      <c r="N477" s="799"/>
      <c r="O477" s="799"/>
      <c r="P477" s="1"/>
      <c r="Q477"/>
    </row>
    <row r="478" spans="1:17" ht="16.5" customHeight="1" outlineLevel="2" thickBot="1" x14ac:dyDescent="0.4">
      <c r="A478" s="1"/>
      <c r="B478" s="622"/>
      <c r="C478" s="622"/>
      <c r="D478" s="686"/>
      <c r="E478" s="800"/>
      <c r="F478" s="800"/>
      <c r="G478" s="800"/>
      <c r="H478" s="800"/>
      <c r="I478" s="800"/>
      <c r="J478" s="800"/>
      <c r="K478" s="800"/>
      <c r="L478" s="800"/>
      <c r="M478" s="800"/>
      <c r="N478" s="800"/>
      <c r="O478" s="800"/>
      <c r="P478" s="1"/>
      <c r="Q478"/>
    </row>
    <row r="479" spans="1:17" ht="16.5" customHeight="1" outlineLevel="2" thickBot="1" x14ac:dyDescent="0.4">
      <c r="A479" s="1"/>
      <c r="B479" s="622"/>
      <c r="C479" s="622"/>
      <c r="D479" s="265">
        <v>44287</v>
      </c>
      <c r="E479" s="265">
        <v>44317</v>
      </c>
      <c r="F479" s="265">
        <v>44348</v>
      </c>
      <c r="G479" s="265">
        <v>44378</v>
      </c>
      <c r="H479" s="265">
        <v>44409</v>
      </c>
      <c r="I479" s="265">
        <v>44440</v>
      </c>
      <c r="J479" s="265">
        <v>44470</v>
      </c>
      <c r="K479" s="265">
        <v>44501</v>
      </c>
      <c r="L479" s="265">
        <v>44531</v>
      </c>
      <c r="M479" s="265">
        <v>44562</v>
      </c>
      <c r="N479" s="265">
        <v>44593</v>
      </c>
      <c r="O479" s="265">
        <v>44621</v>
      </c>
      <c r="P479" s="1"/>
      <c r="Q479"/>
    </row>
    <row r="480" spans="1:17" ht="16.5" customHeight="1" outlineLevel="2" thickBot="1" x14ac:dyDescent="0.4">
      <c r="A480" s="1"/>
      <c r="B480" s="622"/>
      <c r="C480" s="622"/>
      <c r="D480" s="27" t="s">
        <v>167</v>
      </c>
      <c r="E480" s="27" t="s">
        <v>167</v>
      </c>
      <c r="F480" s="27" t="s">
        <v>167</v>
      </c>
      <c r="G480" s="27" t="s">
        <v>167</v>
      </c>
      <c r="H480" s="27" t="s">
        <v>167</v>
      </c>
      <c r="I480" s="27" t="s">
        <v>167</v>
      </c>
      <c r="J480" s="27" t="s">
        <v>167</v>
      </c>
      <c r="K480" s="27" t="s">
        <v>167</v>
      </c>
      <c r="L480" s="27" t="s">
        <v>167</v>
      </c>
      <c r="M480" s="27" t="s">
        <v>167</v>
      </c>
      <c r="N480" s="27" t="s">
        <v>167</v>
      </c>
      <c r="O480" s="27" t="s">
        <v>167</v>
      </c>
      <c r="P480" s="1"/>
      <c r="Q480"/>
    </row>
    <row r="481" spans="1:17" ht="15" outlineLevel="2" thickBot="1" x14ac:dyDescent="0.4">
      <c r="A481" s="1"/>
      <c r="B481" s="275"/>
      <c r="C481" s="278"/>
      <c r="D481" s="263"/>
      <c r="E481" s="264"/>
      <c r="F481" s="263"/>
      <c r="G481" s="264"/>
      <c r="H481" s="263"/>
      <c r="I481" s="264"/>
      <c r="J481" s="263"/>
      <c r="K481" s="264"/>
      <c r="L481" s="263"/>
      <c r="M481" s="264"/>
      <c r="N481" s="263"/>
      <c r="O481" s="264"/>
      <c r="P481" s="1"/>
      <c r="Q481"/>
    </row>
    <row r="482" spans="1:17" outlineLevel="2" x14ac:dyDescent="0.35">
      <c r="D482" s="685" t="s">
        <v>219</v>
      </c>
      <c r="E482" s="799"/>
      <c r="F482" s="799"/>
      <c r="G482" s="799"/>
      <c r="H482" s="799"/>
      <c r="I482" s="799"/>
      <c r="J482" s="799"/>
      <c r="K482" s="799"/>
      <c r="L482" s="799"/>
      <c r="M482" s="799"/>
      <c r="N482" s="799"/>
      <c r="O482" s="799"/>
      <c r="P482" s="1"/>
      <c r="Q482"/>
    </row>
    <row r="483" spans="1:17" ht="15" outlineLevel="2" thickBot="1" x14ac:dyDescent="0.4">
      <c r="D483" s="686"/>
      <c r="E483" s="800"/>
      <c r="F483" s="800"/>
      <c r="G483" s="800"/>
      <c r="H483" s="800"/>
      <c r="I483" s="800"/>
      <c r="J483" s="800"/>
      <c r="K483" s="800"/>
      <c r="L483" s="800"/>
      <c r="M483" s="800"/>
      <c r="N483" s="800"/>
      <c r="O483" s="800"/>
      <c r="P483" s="1"/>
      <c r="Q483"/>
    </row>
    <row r="484" spans="1:17" ht="15" outlineLevel="2" thickBot="1" x14ac:dyDescent="0.4">
      <c r="D484" s="265">
        <v>44652</v>
      </c>
      <c r="E484" s="265">
        <v>44682</v>
      </c>
      <c r="F484" s="265">
        <v>44713</v>
      </c>
      <c r="G484" s="265">
        <v>44743</v>
      </c>
      <c r="H484" s="265">
        <v>44774</v>
      </c>
      <c r="I484" s="265">
        <v>44805</v>
      </c>
      <c r="J484" s="265">
        <v>44835</v>
      </c>
      <c r="K484" s="265">
        <v>44866</v>
      </c>
      <c r="L484" s="265">
        <v>44896</v>
      </c>
      <c r="M484" s="265">
        <v>44927</v>
      </c>
      <c r="N484" s="265">
        <v>44958</v>
      </c>
      <c r="O484" s="265">
        <v>44986</v>
      </c>
      <c r="P484" s="1"/>
      <c r="Q484"/>
    </row>
    <row r="485" spans="1:17" ht="15" outlineLevel="2" thickBot="1" x14ac:dyDescent="0.4">
      <c r="D485" s="27" t="str">
        <f>IF(INDEX('Reference Data'!$G$5:$G$18,MATCH('Reference Data'!$C$4,'Reference Data'!$F$5:$F$21,0),1)&gt;D484,"Actual","Forecast")</f>
        <v>Actual</v>
      </c>
      <c r="E485" s="27" t="str">
        <f>IF(INDEX('Reference Data'!$G$5:$G$18,MATCH('Reference Data'!$C$4,'Reference Data'!$F$5:$F$21,0),1)&gt;E484,"Actual","Forecast")</f>
        <v>Actual</v>
      </c>
      <c r="F485" s="27" t="str">
        <f>IF(INDEX('Reference Data'!$G$5:$G$18,MATCH('Reference Data'!$C$4,'Reference Data'!$F$5:$F$21,0),1)&gt;F484,"Actual","Forecast")</f>
        <v>Actual</v>
      </c>
      <c r="G485" s="27" t="str">
        <f>IF(INDEX('Reference Data'!$G$5:$G$18,MATCH('Reference Data'!$C$4,'Reference Data'!$F$5:$F$21,0),1)&gt;G484,"Actual","Forecast")</f>
        <v>Actual</v>
      </c>
      <c r="H485" s="27" t="str">
        <f>IF(INDEX('Reference Data'!$G$5:$G$18,MATCH('Reference Data'!$C$4,'Reference Data'!$F$5:$F$21,0),1)&gt;H484,"Actual","Forecast")</f>
        <v>Actual</v>
      </c>
      <c r="I485" s="27" t="str">
        <f>IF(INDEX('Reference Data'!$G$5:$G$18,MATCH('Reference Data'!$C$4,'Reference Data'!$F$5:$F$21,0),1)&gt;I484,"Actual","Forecast")</f>
        <v>Actual</v>
      </c>
      <c r="J485" s="27" t="str">
        <f>IF(INDEX('Reference Data'!$G$5:$G$18,MATCH('Reference Data'!$C$4,'Reference Data'!$F$5:$F$21,0),1)&gt;J484,"Actual","Forecast")</f>
        <v>Actual</v>
      </c>
      <c r="K485" s="27" t="str">
        <f>IF(INDEX('Reference Data'!$G$5:$G$18,MATCH('Reference Data'!$C$4,'Reference Data'!$F$5:$F$21,0),1)&gt;K484,"Actual","Forecast")</f>
        <v>Actual</v>
      </c>
      <c r="L485" s="27" t="str">
        <f>IF(INDEX('Reference Data'!$G$5:$G$18,MATCH('Reference Data'!$C$4,'Reference Data'!$F$5:$F$21,0),1)&gt;L484,"Actual","Forecast")</f>
        <v>Actual</v>
      </c>
      <c r="M485" s="27" t="str">
        <f>IF(INDEX('Reference Data'!$G$5:$G$18,MATCH('Reference Data'!$C$4,'Reference Data'!$F$5:$F$21,0),1)&gt;M484,"Actual","Forecast")</f>
        <v>Actual</v>
      </c>
      <c r="N485" s="27" t="str">
        <f>IF(INDEX('Reference Data'!$G$5:$G$18,MATCH('Reference Data'!$C$4,'Reference Data'!$F$5:$F$21,0),1)&gt;N484,"Actual","Forecast")</f>
        <v>Actual</v>
      </c>
      <c r="O485" s="27" t="str">
        <f>IF(INDEX('Reference Data'!$G$5:$G$18,MATCH('Reference Data'!$C$4,'Reference Data'!$F$5:$F$21,0),1)&gt;O484,"Actual","Forecast")</f>
        <v>Actual</v>
      </c>
      <c r="P485" s="1"/>
      <c r="Q485"/>
    </row>
    <row r="486" spans="1:17" ht="15" outlineLevel="2" thickBot="1" x14ac:dyDescent="0.4">
      <c r="D486" s="263"/>
      <c r="E486" s="264"/>
      <c r="F486" s="263"/>
      <c r="G486" s="264"/>
      <c r="H486" s="263"/>
      <c r="I486" s="264"/>
      <c r="J486" s="263"/>
      <c r="K486" s="264"/>
      <c r="L486" s="263"/>
      <c r="M486" s="264"/>
      <c r="N486" s="263"/>
      <c r="O486" s="264"/>
      <c r="P486" s="1"/>
      <c r="Q486"/>
    </row>
    <row r="487" spans="1:17" outlineLevel="2" x14ac:dyDescent="0.35">
      <c r="D487" s="685" t="s">
        <v>220</v>
      </c>
      <c r="E487" s="799"/>
      <c r="F487" s="799"/>
      <c r="G487" s="799"/>
      <c r="H487" s="799"/>
      <c r="I487" s="799"/>
      <c r="J487" s="799"/>
      <c r="K487" s="799"/>
      <c r="L487" s="799"/>
      <c r="M487" s="799"/>
      <c r="N487" s="799"/>
      <c r="O487" s="799"/>
      <c r="P487" s="1"/>
      <c r="Q487"/>
    </row>
    <row r="488" spans="1:17" ht="15" outlineLevel="2" thickBot="1" x14ac:dyDescent="0.4">
      <c r="D488" s="686"/>
      <c r="E488" s="800"/>
      <c r="F488" s="800"/>
      <c r="G488" s="800"/>
      <c r="H488" s="800"/>
      <c r="I488" s="800"/>
      <c r="J488" s="800"/>
      <c r="K488" s="800"/>
      <c r="L488" s="800"/>
      <c r="M488" s="800"/>
      <c r="N488" s="800"/>
      <c r="O488" s="800"/>
      <c r="P488" s="1"/>
      <c r="Q488"/>
    </row>
    <row r="489" spans="1:17" ht="15" outlineLevel="2" thickBot="1" x14ac:dyDescent="0.4">
      <c r="D489" s="265">
        <v>45017</v>
      </c>
      <c r="E489" s="265">
        <v>45047</v>
      </c>
      <c r="F489" s="265">
        <v>45078</v>
      </c>
      <c r="G489" s="265">
        <v>45108</v>
      </c>
      <c r="H489" s="265">
        <v>45139</v>
      </c>
      <c r="I489" s="265">
        <v>45170</v>
      </c>
      <c r="J489" s="265">
        <v>45200</v>
      </c>
      <c r="K489" s="265">
        <v>45231</v>
      </c>
      <c r="L489" s="265">
        <v>45261</v>
      </c>
      <c r="M489" s="265">
        <v>45292</v>
      </c>
      <c r="N489" s="265">
        <v>45323</v>
      </c>
      <c r="O489" s="265">
        <v>45352</v>
      </c>
      <c r="P489" s="1"/>
      <c r="Q489"/>
    </row>
    <row r="490" spans="1:17" ht="15" outlineLevel="2" thickBot="1" x14ac:dyDescent="0.4">
      <c r="D490" s="27" t="str">
        <f>IF(INDEX('Reference Data'!$G$5:$G$18,MATCH('Reference Data'!$C$4,'Reference Data'!$F$5:$F$21,0),1)&gt;D489,"Actual","Forecast")</f>
        <v>Actual</v>
      </c>
      <c r="E490" s="27" t="str">
        <f>IF(INDEX('Reference Data'!$G$5:$G$18,MATCH('Reference Data'!$C$4,'Reference Data'!$F$5:$F$21,0),1)&gt;E489,"Actual","Forecast")</f>
        <v>Actual</v>
      </c>
      <c r="F490" s="27" t="str">
        <f>IF(INDEX('Reference Data'!$G$5:$G$18,MATCH('Reference Data'!$C$4,'Reference Data'!$F$5:$F$21,0),1)&gt;F489,"Actual","Forecast")</f>
        <v>Actual</v>
      </c>
      <c r="G490" s="27" t="str">
        <f>IF(INDEX('Reference Data'!$G$5:$G$18,MATCH('Reference Data'!$C$4,'Reference Data'!$F$5:$F$21,0),1)&gt;G489,"Actual","Forecast")</f>
        <v>Actual</v>
      </c>
      <c r="H490" s="27" t="str">
        <f>IF(INDEX('Reference Data'!$G$5:$G$18,MATCH('Reference Data'!$C$4,'Reference Data'!$F$5:$F$21,0),1)&gt;H489,"Actual","Forecast")</f>
        <v>Actual</v>
      </c>
      <c r="I490" s="27" t="str">
        <f>IF(INDEX('Reference Data'!$G$5:$G$18,MATCH('Reference Data'!$C$4,'Reference Data'!$F$5:$F$21,0),1)&gt;I489,"Actual","Forecast")</f>
        <v>Actual</v>
      </c>
      <c r="J490" s="27" t="str">
        <f>IF(INDEX('Reference Data'!$G$5:$G$18,MATCH('Reference Data'!$C$4,'Reference Data'!$F$5:$F$21,0),1)&gt;J489,"Actual","Forecast")</f>
        <v>Forecast</v>
      </c>
      <c r="K490" s="27" t="str">
        <f>IF(INDEX('Reference Data'!$G$5:$G$18,MATCH('Reference Data'!$C$4,'Reference Data'!$F$5:$F$21,0),1)&gt;K489,"Actual","Forecast")</f>
        <v>Forecast</v>
      </c>
      <c r="L490" s="27" t="str">
        <f>IF(INDEX('Reference Data'!$G$5:$G$18,MATCH('Reference Data'!$C$4,'Reference Data'!$F$5:$F$21,0),1)&gt;L489,"Actual","Forecast")</f>
        <v>Forecast</v>
      </c>
      <c r="M490" s="27" t="str">
        <f>IF(INDEX('Reference Data'!$G$5:$G$18,MATCH('Reference Data'!$C$4,'Reference Data'!$F$5:$F$21,0),1)&gt;M489,"Actual","Forecast")</f>
        <v>Forecast</v>
      </c>
      <c r="N490" s="27" t="str">
        <f>IF(INDEX('Reference Data'!$G$5:$G$18,MATCH('Reference Data'!$C$4,'Reference Data'!$F$5:$F$21,0),1)&gt;N489,"Actual","Forecast")</f>
        <v>Forecast</v>
      </c>
      <c r="O490" s="27" t="str">
        <f>IF(INDEX('Reference Data'!$G$5:$G$18,MATCH('Reference Data'!$C$4,'Reference Data'!$F$5:$F$21,0),1)&gt;O489,"Actual","Forecast")</f>
        <v>Forecast</v>
      </c>
      <c r="P490" s="1"/>
      <c r="Q490"/>
    </row>
    <row r="491" spans="1:17" ht="15" outlineLevel="2" thickBot="1" x14ac:dyDescent="0.4">
      <c r="D491" s="263"/>
      <c r="E491" s="264"/>
      <c r="F491" s="263"/>
      <c r="G491" s="264"/>
      <c r="H491" s="263"/>
      <c r="I491" s="264"/>
      <c r="J491" s="263"/>
      <c r="K491" s="264"/>
      <c r="L491" s="263"/>
      <c r="M491" s="264"/>
      <c r="N491" s="263"/>
      <c r="O491" s="264"/>
      <c r="P491" s="1"/>
      <c r="Q491"/>
    </row>
    <row r="492" spans="1:17" outlineLevel="2" x14ac:dyDescent="0.35">
      <c r="D492" s="685" t="s">
        <v>221</v>
      </c>
      <c r="E492" s="799"/>
      <c r="F492" s="799"/>
      <c r="G492" s="799"/>
      <c r="H492" s="799"/>
      <c r="I492" s="799"/>
      <c r="J492" s="799"/>
      <c r="K492" s="799"/>
      <c r="L492" s="799"/>
      <c r="M492" s="799"/>
      <c r="N492" s="799"/>
      <c r="O492" s="799"/>
      <c r="P492" s="1"/>
      <c r="Q492"/>
    </row>
    <row r="493" spans="1:17" ht="15" outlineLevel="2" thickBot="1" x14ac:dyDescent="0.4">
      <c r="D493" s="686"/>
      <c r="E493" s="800"/>
      <c r="F493" s="800"/>
      <c r="G493" s="800"/>
      <c r="H493" s="800"/>
      <c r="I493" s="800"/>
      <c r="J493" s="800"/>
      <c r="K493" s="800"/>
      <c r="L493" s="800"/>
      <c r="M493" s="800"/>
      <c r="N493" s="800"/>
      <c r="O493" s="800"/>
      <c r="P493" s="1"/>
      <c r="Q493"/>
    </row>
    <row r="494" spans="1:17" ht="15" outlineLevel="2" thickBot="1" x14ac:dyDescent="0.4">
      <c r="D494" s="265">
        <v>45383</v>
      </c>
      <c r="E494" s="265">
        <v>45413</v>
      </c>
      <c r="F494" s="265">
        <v>45444</v>
      </c>
      <c r="G494" s="265">
        <v>45474</v>
      </c>
      <c r="H494" s="265">
        <v>45505</v>
      </c>
      <c r="I494" s="265">
        <v>45536</v>
      </c>
      <c r="J494" s="265">
        <v>45566</v>
      </c>
      <c r="K494" s="265">
        <v>45597</v>
      </c>
      <c r="L494" s="265">
        <v>45627</v>
      </c>
      <c r="M494" s="265">
        <v>45658</v>
      </c>
      <c r="N494" s="265">
        <v>45689</v>
      </c>
      <c r="O494" s="265">
        <v>45717</v>
      </c>
      <c r="P494" s="1"/>
      <c r="Q494"/>
    </row>
    <row r="495" spans="1:17" ht="15" outlineLevel="2" thickBot="1" x14ac:dyDescent="0.4">
      <c r="D495" s="27" t="str">
        <f>IF(INDEX('Reference Data'!$G$5:$G$18,MATCH('Reference Data'!$C$4,'Reference Data'!$F$5:$F$21,0),1)&gt;D494,"Actual","Forecast")</f>
        <v>Forecast</v>
      </c>
      <c r="E495" s="27" t="str">
        <f>IF(INDEX('Reference Data'!$G$5:$G$18,MATCH('Reference Data'!$C$4,'Reference Data'!$F$5:$F$21,0),1)&gt;E494,"Actual","Forecast")</f>
        <v>Forecast</v>
      </c>
      <c r="F495" s="27" t="str">
        <f>IF(INDEX('Reference Data'!$G$5:$G$18,MATCH('Reference Data'!$C$4,'Reference Data'!$F$5:$F$21,0),1)&gt;F494,"Actual","Forecast")</f>
        <v>Forecast</v>
      </c>
      <c r="G495" s="27" t="str">
        <f>IF(INDEX('Reference Data'!$G$5:$G$18,MATCH('Reference Data'!$C$4,'Reference Data'!$F$5:$F$21,0),1)&gt;G494,"Actual","Forecast")</f>
        <v>Forecast</v>
      </c>
      <c r="H495" s="27" t="str">
        <f>IF(INDEX('Reference Data'!$G$5:$G$18,MATCH('Reference Data'!$C$4,'Reference Data'!$F$5:$F$21,0),1)&gt;H494,"Actual","Forecast")</f>
        <v>Forecast</v>
      </c>
      <c r="I495" s="27" t="str">
        <f>IF(INDEX('Reference Data'!$G$5:$G$18,MATCH('Reference Data'!$C$4,'Reference Data'!$F$5:$F$21,0),1)&gt;I494,"Actual","Forecast")</f>
        <v>Forecast</v>
      </c>
      <c r="J495" s="27" t="str">
        <f>IF(INDEX('Reference Data'!$G$5:$G$18,MATCH('Reference Data'!$C$4,'Reference Data'!$F$5:$F$21,0),1)&gt;J494,"Actual","Forecast")</f>
        <v>Forecast</v>
      </c>
      <c r="K495" s="27" t="str">
        <f>IF(INDEX('Reference Data'!$G$5:$G$18,MATCH('Reference Data'!$C$4,'Reference Data'!$F$5:$F$21,0),1)&gt;K494,"Actual","Forecast")</f>
        <v>Forecast</v>
      </c>
      <c r="L495" s="27" t="str">
        <f>IF(INDEX('Reference Data'!$G$5:$G$18,MATCH('Reference Data'!$C$4,'Reference Data'!$F$5:$F$21,0),1)&gt;L494,"Actual","Forecast")</f>
        <v>Forecast</v>
      </c>
      <c r="M495" s="27" t="str">
        <f>IF(INDEX('Reference Data'!$G$5:$G$18,MATCH('Reference Data'!$C$4,'Reference Data'!$F$5:$F$21,0),1)&gt;M494,"Actual","Forecast")</f>
        <v>Forecast</v>
      </c>
      <c r="N495" s="27" t="str">
        <f>IF(INDEX('Reference Data'!$G$5:$G$18,MATCH('Reference Data'!$C$4,'Reference Data'!$F$5:$F$21,0),1)&gt;N494,"Actual","Forecast")</f>
        <v>Forecast</v>
      </c>
      <c r="O495" s="27" t="str">
        <f>IF(INDEX('Reference Data'!$G$5:$G$18,MATCH('Reference Data'!$C$4,'Reference Data'!$F$5:$F$21,0),1)&gt;O494,"Actual","Forecast")</f>
        <v>Forecast</v>
      </c>
      <c r="P495" s="1"/>
      <c r="Q495"/>
    </row>
    <row r="496" spans="1:17" ht="15" outlineLevel="2" thickBot="1" x14ac:dyDescent="0.4">
      <c r="D496" s="263"/>
      <c r="E496" s="264"/>
      <c r="F496" s="263"/>
      <c r="G496" s="264"/>
      <c r="H496" s="263"/>
      <c r="I496" s="264"/>
      <c r="J496" s="263"/>
      <c r="K496" s="264"/>
      <c r="L496" s="263"/>
      <c r="M496" s="264"/>
      <c r="N496" s="263"/>
      <c r="O496" s="264"/>
      <c r="P496" s="1"/>
      <c r="Q496"/>
    </row>
    <row r="497" spans="1:17" ht="15" customHeight="1" outlineLevel="2" x14ac:dyDescent="0.35">
      <c r="B497" s="798" t="s">
        <v>259</v>
      </c>
      <c r="D497" s="685" t="s">
        <v>222</v>
      </c>
      <c r="E497" s="799"/>
      <c r="F497" s="799"/>
      <c r="G497" s="799"/>
      <c r="H497" s="799"/>
      <c r="I497" s="799"/>
      <c r="J497" s="799"/>
      <c r="K497" s="799"/>
      <c r="L497" s="799"/>
      <c r="M497" s="799"/>
      <c r="N497" s="799"/>
      <c r="O497" s="799"/>
      <c r="P497" s="1"/>
      <c r="Q497"/>
    </row>
    <row r="498" spans="1:17" ht="15.75" customHeight="1" outlineLevel="2" thickBot="1" x14ac:dyDescent="0.4">
      <c r="B498" s="798"/>
      <c r="D498" s="686"/>
      <c r="E498" s="800"/>
      <c r="F498" s="800"/>
      <c r="G498" s="800"/>
      <c r="H498" s="800"/>
      <c r="I498" s="800"/>
      <c r="J498" s="800"/>
      <c r="K498" s="800"/>
      <c r="L498" s="800"/>
      <c r="M498" s="800"/>
      <c r="N498" s="800"/>
      <c r="O498" s="800"/>
      <c r="P498" s="1"/>
      <c r="Q498"/>
    </row>
    <row r="499" spans="1:17" ht="15" outlineLevel="2" thickBot="1" x14ac:dyDescent="0.4">
      <c r="B499" s="798"/>
      <c r="D499" s="265">
        <v>45748</v>
      </c>
      <c r="E499" s="265">
        <v>45778</v>
      </c>
      <c r="F499" s="265">
        <v>45809</v>
      </c>
      <c r="G499" s="265">
        <v>45839</v>
      </c>
      <c r="H499" s="265">
        <v>45870</v>
      </c>
      <c r="I499" s="265">
        <v>45901</v>
      </c>
      <c r="J499" s="265">
        <v>45931</v>
      </c>
      <c r="K499" s="265">
        <v>45962</v>
      </c>
      <c r="L499" s="265">
        <v>45992</v>
      </c>
      <c r="M499" s="265">
        <v>46023</v>
      </c>
      <c r="N499" s="265">
        <v>46054</v>
      </c>
      <c r="O499" s="265">
        <v>46082</v>
      </c>
      <c r="P499" s="1"/>
      <c r="Q499"/>
    </row>
    <row r="500" spans="1:17" ht="15" outlineLevel="2" thickBot="1" x14ac:dyDescent="0.4">
      <c r="B500" s="798"/>
      <c r="D500" s="27" t="str">
        <f>IF(INDEX('Reference Data'!$G$5:$G$18,MATCH('Reference Data'!$C$4,'Reference Data'!$F$5:$F$21,0),1)&gt;D499,"Actual","Forecast")</f>
        <v>Forecast</v>
      </c>
      <c r="E500" s="27" t="str">
        <f>IF(INDEX('Reference Data'!$G$5:$G$18,MATCH('Reference Data'!$C$4,'Reference Data'!$F$5:$F$21,0),1)&gt;E499,"Actual","Forecast")</f>
        <v>Forecast</v>
      </c>
      <c r="F500" s="27" t="str">
        <f>IF(INDEX('Reference Data'!$G$5:$G$18,MATCH('Reference Data'!$C$4,'Reference Data'!$F$5:$F$21,0),1)&gt;F499,"Actual","Forecast")</f>
        <v>Forecast</v>
      </c>
      <c r="G500" s="27" t="str">
        <f>IF(INDEX('Reference Data'!$G$5:$G$18,MATCH('Reference Data'!$C$4,'Reference Data'!$F$5:$F$21,0),1)&gt;G499,"Actual","Forecast")</f>
        <v>Forecast</v>
      </c>
      <c r="H500" s="27" t="str">
        <f>IF(INDEX('Reference Data'!$G$5:$G$18,MATCH('Reference Data'!$C$4,'Reference Data'!$F$5:$F$21,0),1)&gt;H499,"Actual","Forecast")</f>
        <v>Forecast</v>
      </c>
      <c r="I500" s="27" t="str">
        <f>IF(INDEX('Reference Data'!$G$5:$G$18,MATCH('Reference Data'!$C$4,'Reference Data'!$F$5:$F$21,0),1)&gt;I499,"Actual","Forecast")</f>
        <v>Forecast</v>
      </c>
      <c r="J500" s="27" t="str">
        <f>IF(INDEX('Reference Data'!$G$5:$G$18,MATCH('Reference Data'!$C$4,'Reference Data'!$F$5:$F$21,0),1)&gt;J499,"Actual","Forecast")</f>
        <v>Forecast</v>
      </c>
      <c r="K500" s="27" t="str">
        <f>IF(INDEX('Reference Data'!$G$5:$G$18,MATCH('Reference Data'!$C$4,'Reference Data'!$F$5:$F$21,0),1)&gt;K499,"Actual","Forecast")</f>
        <v>Forecast</v>
      </c>
      <c r="L500" s="27" t="str">
        <f>IF(INDEX('Reference Data'!$G$5:$G$18,MATCH('Reference Data'!$C$4,'Reference Data'!$F$5:$F$21,0),1)&gt;L499,"Actual","Forecast")</f>
        <v>Forecast</v>
      </c>
      <c r="M500" s="27" t="str">
        <f>IF(INDEX('Reference Data'!$G$5:$G$18,MATCH('Reference Data'!$C$4,'Reference Data'!$F$5:$F$21,0),1)&gt;M499,"Actual","Forecast")</f>
        <v>Forecast</v>
      </c>
      <c r="N500" s="27" t="str">
        <f>IF(INDEX('Reference Data'!$G$5:$G$18,MATCH('Reference Data'!$C$4,'Reference Data'!$F$5:$F$21,0),1)&gt;N499,"Actual","Forecast")</f>
        <v>Forecast</v>
      </c>
      <c r="O500" s="27" t="str">
        <f>IF(INDEX('Reference Data'!$G$5:$G$18,MATCH('Reference Data'!$C$4,'Reference Data'!$F$5:$F$21,0),1)&gt;O499,"Actual","Forecast")</f>
        <v>Forecast</v>
      </c>
      <c r="P500" s="1"/>
      <c r="Q500"/>
    </row>
    <row r="501" spans="1:17" ht="15" outlineLevel="2" thickBot="1" x14ac:dyDescent="0.4">
      <c r="B501" s="798"/>
      <c r="D501" s="263"/>
      <c r="E501" s="264"/>
      <c r="F501" s="263"/>
      <c r="G501" s="264"/>
      <c r="H501" s="263"/>
      <c r="I501" s="264"/>
      <c r="J501" s="263"/>
      <c r="K501" s="264"/>
      <c r="L501" s="263"/>
      <c r="M501" s="264"/>
      <c r="N501" s="263"/>
      <c r="O501" s="264"/>
      <c r="P501" s="1"/>
      <c r="Q501"/>
    </row>
    <row r="502" spans="1:17" outlineLevel="2" x14ac:dyDescent="0.35">
      <c r="D502" t="s">
        <v>260</v>
      </c>
      <c r="P502" s="1"/>
      <c r="Q502"/>
    </row>
    <row r="503" spans="1:17" ht="14.25" customHeight="1" outlineLevel="1" thickBot="1" x14ac:dyDescent="0.4">
      <c r="A503">
        <v>14</v>
      </c>
      <c r="B503" s="59"/>
      <c r="C503" s="59"/>
      <c r="D503" s="59"/>
      <c r="E503" s="59"/>
      <c r="F503" s="59"/>
      <c r="P503" s="1"/>
      <c r="Q503"/>
    </row>
    <row r="504" spans="1:17" ht="15" customHeight="1" outlineLevel="2" x14ac:dyDescent="0.35">
      <c r="A504" s="221"/>
      <c r="B504" s="621" t="s">
        <v>215</v>
      </c>
      <c r="C504" s="621" t="s">
        <v>216</v>
      </c>
      <c r="D504" s="684" t="s">
        <v>217</v>
      </c>
      <c r="E504" s="801"/>
      <c r="F504" s="801"/>
      <c r="G504" s="801"/>
      <c r="H504" s="801"/>
      <c r="I504" s="801"/>
      <c r="J504" s="801"/>
      <c r="K504" s="801"/>
      <c r="L504" s="801"/>
      <c r="M504" s="801"/>
      <c r="N504" s="801"/>
      <c r="O504" s="801"/>
      <c r="P504" s="1"/>
      <c r="Q504"/>
    </row>
    <row r="505" spans="1:17" ht="15.75" customHeight="1" outlineLevel="2" thickBot="1" x14ac:dyDescent="0.4">
      <c r="A505" s="221"/>
      <c r="B505" s="622"/>
      <c r="C505" s="622"/>
      <c r="D505" s="686"/>
      <c r="E505" s="800"/>
      <c r="F505" s="800"/>
      <c r="G505" s="800"/>
      <c r="H505" s="800"/>
      <c r="I505" s="800"/>
      <c r="J505" s="800"/>
      <c r="K505" s="800"/>
      <c r="L505" s="800"/>
      <c r="M505" s="800"/>
      <c r="N505" s="800"/>
      <c r="O505" s="800"/>
      <c r="P505" s="1"/>
      <c r="Q505"/>
    </row>
    <row r="506" spans="1:17" ht="15" outlineLevel="2" thickBot="1" x14ac:dyDescent="0.4">
      <c r="A506" s="221"/>
      <c r="B506" s="622"/>
      <c r="C506" s="622"/>
      <c r="D506" s="265">
        <v>43922</v>
      </c>
      <c r="E506" s="265">
        <v>43952</v>
      </c>
      <c r="F506" s="265">
        <v>43983</v>
      </c>
      <c r="G506" s="265">
        <v>44013</v>
      </c>
      <c r="H506" s="265">
        <v>44044</v>
      </c>
      <c r="I506" s="265">
        <v>44075</v>
      </c>
      <c r="J506" s="265">
        <v>44105</v>
      </c>
      <c r="K506" s="265">
        <v>44136</v>
      </c>
      <c r="L506" s="265">
        <v>44166</v>
      </c>
      <c r="M506" s="265">
        <v>44197</v>
      </c>
      <c r="N506" s="265">
        <v>44228</v>
      </c>
      <c r="O506" s="265">
        <v>44256</v>
      </c>
      <c r="P506" s="1"/>
      <c r="Q506"/>
    </row>
    <row r="507" spans="1:17" ht="15.75" customHeight="1" outlineLevel="2" thickBot="1" x14ac:dyDescent="0.4">
      <c r="A507" s="221"/>
      <c r="B507" s="622"/>
      <c r="C507" s="622"/>
      <c r="D507" s="27" t="s">
        <v>167</v>
      </c>
      <c r="E507" s="27" t="s">
        <v>167</v>
      </c>
      <c r="F507" s="27" t="s">
        <v>167</v>
      </c>
      <c r="G507" s="27" t="s">
        <v>167</v>
      </c>
      <c r="H507" s="27" t="s">
        <v>167</v>
      </c>
      <c r="I507" s="27" t="s">
        <v>167</v>
      </c>
      <c r="J507" s="27" t="s">
        <v>167</v>
      </c>
      <c r="K507" s="27" t="s">
        <v>167</v>
      </c>
      <c r="L507" s="27" t="s">
        <v>167</v>
      </c>
      <c r="M507" s="27" t="s">
        <v>167</v>
      </c>
      <c r="N507" s="27" t="s">
        <v>167</v>
      </c>
      <c r="O507" s="27" t="s">
        <v>167</v>
      </c>
      <c r="P507" s="1"/>
      <c r="Q507"/>
    </row>
    <row r="508" spans="1:17" ht="15" outlineLevel="2" thickBot="1" x14ac:dyDescent="0.4">
      <c r="A508" s="1"/>
      <c r="B508" s="261" t="s">
        <v>255</v>
      </c>
      <c r="C508" s="262" t="s">
        <v>256</v>
      </c>
      <c r="D508" s="263"/>
      <c r="E508" s="264"/>
      <c r="F508" s="264"/>
      <c r="G508" s="264"/>
      <c r="H508" s="264"/>
      <c r="I508" s="264"/>
      <c r="J508" s="264"/>
      <c r="K508" s="264"/>
      <c r="L508" s="264"/>
      <c r="M508" s="264"/>
      <c r="N508" s="264"/>
      <c r="O508" s="264"/>
      <c r="P508" s="1"/>
      <c r="Q508"/>
    </row>
    <row r="509" spans="1:17" ht="15.75" customHeight="1" outlineLevel="2" x14ac:dyDescent="0.35">
      <c r="A509" s="1"/>
      <c r="B509" s="621" t="s">
        <v>257</v>
      </c>
      <c r="C509" s="621" t="s">
        <v>261</v>
      </c>
      <c r="D509" s="685" t="s">
        <v>218</v>
      </c>
      <c r="E509" s="799"/>
      <c r="F509" s="799"/>
      <c r="G509" s="799"/>
      <c r="H509" s="799"/>
      <c r="I509" s="799"/>
      <c r="J509" s="799"/>
      <c r="K509" s="799"/>
      <c r="L509" s="799"/>
      <c r="M509" s="799"/>
      <c r="N509" s="799"/>
      <c r="O509" s="799"/>
      <c r="P509" s="1"/>
      <c r="Q509"/>
    </row>
    <row r="510" spans="1:17" ht="16.5" customHeight="1" outlineLevel="2" thickBot="1" x14ac:dyDescent="0.4">
      <c r="A510" s="1"/>
      <c r="B510" s="622"/>
      <c r="C510" s="622"/>
      <c r="D510" s="686"/>
      <c r="E510" s="800"/>
      <c r="F510" s="800"/>
      <c r="G510" s="800"/>
      <c r="H510" s="800"/>
      <c r="I510" s="800"/>
      <c r="J510" s="800"/>
      <c r="K510" s="800"/>
      <c r="L510" s="800"/>
      <c r="M510" s="800"/>
      <c r="N510" s="800"/>
      <c r="O510" s="800"/>
      <c r="P510" s="1"/>
      <c r="Q510"/>
    </row>
    <row r="511" spans="1:17" ht="16.5" customHeight="1" outlineLevel="2" thickBot="1" x14ac:dyDescent="0.4">
      <c r="A511" s="1"/>
      <c r="B511" s="622"/>
      <c r="C511" s="622"/>
      <c r="D511" s="265">
        <v>44287</v>
      </c>
      <c r="E511" s="265">
        <v>44317</v>
      </c>
      <c r="F511" s="265">
        <v>44348</v>
      </c>
      <c r="G511" s="265">
        <v>44378</v>
      </c>
      <c r="H511" s="265">
        <v>44409</v>
      </c>
      <c r="I511" s="265">
        <v>44440</v>
      </c>
      <c r="J511" s="265">
        <v>44470</v>
      </c>
      <c r="K511" s="265">
        <v>44501</v>
      </c>
      <c r="L511" s="265">
        <v>44531</v>
      </c>
      <c r="M511" s="265">
        <v>44562</v>
      </c>
      <c r="N511" s="265">
        <v>44593</v>
      </c>
      <c r="O511" s="265">
        <v>44621</v>
      </c>
      <c r="P511" s="1"/>
      <c r="Q511"/>
    </row>
    <row r="512" spans="1:17" ht="16.5" customHeight="1" outlineLevel="2" thickBot="1" x14ac:dyDescent="0.4">
      <c r="A512" s="1"/>
      <c r="B512" s="622"/>
      <c r="C512" s="622"/>
      <c r="D512" s="27" t="s">
        <v>167</v>
      </c>
      <c r="E512" s="27" t="s">
        <v>167</v>
      </c>
      <c r="F512" s="27" t="s">
        <v>167</v>
      </c>
      <c r="G512" s="27" t="s">
        <v>167</v>
      </c>
      <c r="H512" s="27" t="s">
        <v>167</v>
      </c>
      <c r="I512" s="27" t="s">
        <v>167</v>
      </c>
      <c r="J512" s="27" t="s">
        <v>167</v>
      </c>
      <c r="K512" s="27" t="s">
        <v>167</v>
      </c>
      <c r="L512" s="27" t="s">
        <v>167</v>
      </c>
      <c r="M512" s="27" t="s">
        <v>167</v>
      </c>
      <c r="N512" s="27" t="s">
        <v>167</v>
      </c>
      <c r="O512" s="27" t="s">
        <v>167</v>
      </c>
      <c r="P512" s="1"/>
      <c r="Q512"/>
    </row>
    <row r="513" spans="1:17" ht="15" outlineLevel="2" thickBot="1" x14ac:dyDescent="0.4">
      <c r="A513" s="1"/>
      <c r="B513" s="275"/>
      <c r="C513" s="278"/>
      <c r="D513" s="263"/>
      <c r="E513" s="264"/>
      <c r="F513" s="263"/>
      <c r="G513" s="264"/>
      <c r="H513" s="263"/>
      <c r="I513" s="264"/>
      <c r="J513" s="263"/>
      <c r="K513" s="264"/>
      <c r="L513" s="263"/>
      <c r="M513" s="264"/>
      <c r="N513" s="263"/>
      <c r="O513" s="264"/>
      <c r="P513" s="1"/>
      <c r="Q513"/>
    </row>
    <row r="514" spans="1:17" outlineLevel="2" x14ac:dyDescent="0.35">
      <c r="D514" s="685" t="s">
        <v>219</v>
      </c>
      <c r="E514" s="799"/>
      <c r="F514" s="799"/>
      <c r="G514" s="799"/>
      <c r="H514" s="799"/>
      <c r="I514" s="799"/>
      <c r="J514" s="799"/>
      <c r="K514" s="799"/>
      <c r="L514" s="799"/>
      <c r="M514" s="799"/>
      <c r="N514" s="799"/>
      <c r="O514" s="799"/>
      <c r="P514" s="1"/>
      <c r="Q514"/>
    </row>
    <row r="515" spans="1:17" ht="15" outlineLevel="2" thickBot="1" x14ac:dyDescent="0.4">
      <c r="D515" s="686"/>
      <c r="E515" s="800"/>
      <c r="F515" s="800"/>
      <c r="G515" s="800"/>
      <c r="H515" s="800"/>
      <c r="I515" s="800"/>
      <c r="J515" s="800"/>
      <c r="K515" s="800"/>
      <c r="L515" s="800"/>
      <c r="M515" s="800"/>
      <c r="N515" s="800"/>
      <c r="O515" s="800"/>
      <c r="P515" s="1"/>
      <c r="Q515"/>
    </row>
    <row r="516" spans="1:17" ht="15" outlineLevel="2" thickBot="1" x14ac:dyDescent="0.4">
      <c r="D516" s="265">
        <v>44652</v>
      </c>
      <c r="E516" s="265">
        <v>44682</v>
      </c>
      <c r="F516" s="265">
        <v>44713</v>
      </c>
      <c r="G516" s="265">
        <v>44743</v>
      </c>
      <c r="H516" s="265">
        <v>44774</v>
      </c>
      <c r="I516" s="265">
        <v>44805</v>
      </c>
      <c r="J516" s="265">
        <v>44835</v>
      </c>
      <c r="K516" s="265">
        <v>44866</v>
      </c>
      <c r="L516" s="265">
        <v>44896</v>
      </c>
      <c r="M516" s="265">
        <v>44927</v>
      </c>
      <c r="N516" s="265">
        <v>44958</v>
      </c>
      <c r="O516" s="265">
        <v>44986</v>
      </c>
      <c r="P516" s="1"/>
      <c r="Q516"/>
    </row>
    <row r="517" spans="1:17" ht="15" outlineLevel="2" thickBot="1" x14ac:dyDescent="0.4">
      <c r="D517" s="27" t="str">
        <f>IF(INDEX('Reference Data'!$G$5:$G$18,MATCH('Reference Data'!$C$4,'Reference Data'!$F$5:$F$21,0),1)&gt;D516,"Actual","Forecast")</f>
        <v>Actual</v>
      </c>
      <c r="E517" s="27" t="str">
        <f>IF(INDEX('Reference Data'!$G$5:$G$18,MATCH('Reference Data'!$C$4,'Reference Data'!$F$5:$F$21,0),1)&gt;E516,"Actual","Forecast")</f>
        <v>Actual</v>
      </c>
      <c r="F517" s="27" t="str">
        <f>IF(INDEX('Reference Data'!$G$5:$G$18,MATCH('Reference Data'!$C$4,'Reference Data'!$F$5:$F$21,0),1)&gt;F516,"Actual","Forecast")</f>
        <v>Actual</v>
      </c>
      <c r="G517" s="27" t="str">
        <f>IF(INDEX('Reference Data'!$G$5:$G$18,MATCH('Reference Data'!$C$4,'Reference Data'!$F$5:$F$21,0),1)&gt;G516,"Actual","Forecast")</f>
        <v>Actual</v>
      </c>
      <c r="H517" s="27" t="str">
        <f>IF(INDEX('Reference Data'!$G$5:$G$18,MATCH('Reference Data'!$C$4,'Reference Data'!$F$5:$F$21,0),1)&gt;H516,"Actual","Forecast")</f>
        <v>Actual</v>
      </c>
      <c r="I517" s="27" t="str">
        <f>IF(INDEX('Reference Data'!$G$5:$G$18,MATCH('Reference Data'!$C$4,'Reference Data'!$F$5:$F$21,0),1)&gt;I516,"Actual","Forecast")</f>
        <v>Actual</v>
      </c>
      <c r="J517" s="27" t="str">
        <f>IF(INDEX('Reference Data'!$G$5:$G$18,MATCH('Reference Data'!$C$4,'Reference Data'!$F$5:$F$21,0),1)&gt;J516,"Actual","Forecast")</f>
        <v>Actual</v>
      </c>
      <c r="K517" s="27" t="str">
        <f>IF(INDEX('Reference Data'!$G$5:$G$18,MATCH('Reference Data'!$C$4,'Reference Data'!$F$5:$F$21,0),1)&gt;K516,"Actual","Forecast")</f>
        <v>Actual</v>
      </c>
      <c r="L517" s="27" t="str">
        <f>IF(INDEX('Reference Data'!$G$5:$G$18,MATCH('Reference Data'!$C$4,'Reference Data'!$F$5:$F$21,0),1)&gt;L516,"Actual","Forecast")</f>
        <v>Actual</v>
      </c>
      <c r="M517" s="27" t="str">
        <f>IF(INDEX('Reference Data'!$G$5:$G$18,MATCH('Reference Data'!$C$4,'Reference Data'!$F$5:$F$21,0),1)&gt;M516,"Actual","Forecast")</f>
        <v>Actual</v>
      </c>
      <c r="N517" s="27" t="str">
        <f>IF(INDEX('Reference Data'!$G$5:$G$18,MATCH('Reference Data'!$C$4,'Reference Data'!$F$5:$F$21,0),1)&gt;N516,"Actual","Forecast")</f>
        <v>Actual</v>
      </c>
      <c r="O517" s="27" t="str">
        <f>IF(INDEX('Reference Data'!$G$5:$G$18,MATCH('Reference Data'!$C$4,'Reference Data'!$F$5:$F$21,0),1)&gt;O516,"Actual","Forecast")</f>
        <v>Actual</v>
      </c>
      <c r="P517" s="1"/>
      <c r="Q517"/>
    </row>
    <row r="518" spans="1:17" ht="15" outlineLevel="2" thickBot="1" x14ac:dyDescent="0.4">
      <c r="D518" s="263"/>
      <c r="E518" s="264"/>
      <c r="F518" s="263"/>
      <c r="G518" s="264"/>
      <c r="H518" s="263"/>
      <c r="I518" s="264"/>
      <c r="J518" s="263"/>
      <c r="K518" s="264"/>
      <c r="L518" s="263"/>
      <c r="M518" s="264"/>
      <c r="N518" s="263"/>
      <c r="O518" s="264"/>
      <c r="P518" s="1"/>
      <c r="Q518"/>
    </row>
    <row r="519" spans="1:17" outlineLevel="2" x14ac:dyDescent="0.35">
      <c r="D519" s="685" t="s">
        <v>220</v>
      </c>
      <c r="E519" s="799"/>
      <c r="F519" s="799"/>
      <c r="G519" s="799"/>
      <c r="H519" s="799"/>
      <c r="I519" s="799"/>
      <c r="J519" s="799"/>
      <c r="K519" s="799"/>
      <c r="L519" s="799"/>
      <c r="M519" s="799"/>
      <c r="N519" s="799"/>
      <c r="O519" s="799"/>
      <c r="P519" s="1"/>
      <c r="Q519"/>
    </row>
    <row r="520" spans="1:17" ht="15" outlineLevel="2" thickBot="1" x14ac:dyDescent="0.4">
      <c r="D520" s="686"/>
      <c r="E520" s="800"/>
      <c r="F520" s="800"/>
      <c r="G520" s="800"/>
      <c r="H520" s="800"/>
      <c r="I520" s="800"/>
      <c r="J520" s="800"/>
      <c r="K520" s="800"/>
      <c r="L520" s="800"/>
      <c r="M520" s="800"/>
      <c r="N520" s="800"/>
      <c r="O520" s="800"/>
      <c r="P520" s="1"/>
      <c r="Q520"/>
    </row>
    <row r="521" spans="1:17" ht="15" outlineLevel="2" thickBot="1" x14ac:dyDescent="0.4">
      <c r="D521" s="265">
        <v>45017</v>
      </c>
      <c r="E521" s="265">
        <v>45047</v>
      </c>
      <c r="F521" s="265">
        <v>45078</v>
      </c>
      <c r="G521" s="265">
        <v>45108</v>
      </c>
      <c r="H521" s="265">
        <v>45139</v>
      </c>
      <c r="I521" s="265">
        <v>45170</v>
      </c>
      <c r="J521" s="265">
        <v>45200</v>
      </c>
      <c r="K521" s="265">
        <v>45231</v>
      </c>
      <c r="L521" s="265">
        <v>45261</v>
      </c>
      <c r="M521" s="265">
        <v>45292</v>
      </c>
      <c r="N521" s="265">
        <v>45323</v>
      </c>
      <c r="O521" s="265">
        <v>45352</v>
      </c>
      <c r="P521" s="1"/>
      <c r="Q521"/>
    </row>
    <row r="522" spans="1:17" ht="15" outlineLevel="2" thickBot="1" x14ac:dyDescent="0.4">
      <c r="D522" s="27" t="str">
        <f>IF(INDEX('Reference Data'!$G$5:$G$18,MATCH('Reference Data'!$C$4,'Reference Data'!$F$5:$F$21,0),1)&gt;D521,"Actual","Forecast")</f>
        <v>Actual</v>
      </c>
      <c r="E522" s="27" t="str">
        <f>IF(INDEX('Reference Data'!$G$5:$G$18,MATCH('Reference Data'!$C$4,'Reference Data'!$F$5:$F$21,0),1)&gt;E521,"Actual","Forecast")</f>
        <v>Actual</v>
      </c>
      <c r="F522" s="27" t="str">
        <f>IF(INDEX('Reference Data'!$G$5:$G$18,MATCH('Reference Data'!$C$4,'Reference Data'!$F$5:$F$21,0),1)&gt;F521,"Actual","Forecast")</f>
        <v>Actual</v>
      </c>
      <c r="G522" s="27" t="str">
        <f>IF(INDEX('Reference Data'!$G$5:$G$18,MATCH('Reference Data'!$C$4,'Reference Data'!$F$5:$F$21,0),1)&gt;G521,"Actual","Forecast")</f>
        <v>Actual</v>
      </c>
      <c r="H522" s="27" t="str">
        <f>IF(INDEX('Reference Data'!$G$5:$G$18,MATCH('Reference Data'!$C$4,'Reference Data'!$F$5:$F$21,0),1)&gt;H521,"Actual","Forecast")</f>
        <v>Actual</v>
      </c>
      <c r="I522" s="27" t="str">
        <f>IF(INDEX('Reference Data'!$G$5:$G$18,MATCH('Reference Data'!$C$4,'Reference Data'!$F$5:$F$21,0),1)&gt;I521,"Actual","Forecast")</f>
        <v>Actual</v>
      </c>
      <c r="J522" s="27" t="str">
        <f>IF(INDEX('Reference Data'!$G$5:$G$18,MATCH('Reference Data'!$C$4,'Reference Data'!$F$5:$F$21,0),1)&gt;J521,"Actual","Forecast")</f>
        <v>Forecast</v>
      </c>
      <c r="K522" s="27" t="str">
        <f>IF(INDEX('Reference Data'!$G$5:$G$18,MATCH('Reference Data'!$C$4,'Reference Data'!$F$5:$F$21,0),1)&gt;K521,"Actual","Forecast")</f>
        <v>Forecast</v>
      </c>
      <c r="L522" s="27" t="str">
        <f>IF(INDEX('Reference Data'!$G$5:$G$18,MATCH('Reference Data'!$C$4,'Reference Data'!$F$5:$F$21,0),1)&gt;L521,"Actual","Forecast")</f>
        <v>Forecast</v>
      </c>
      <c r="M522" s="27" t="str">
        <f>IF(INDEX('Reference Data'!$G$5:$G$18,MATCH('Reference Data'!$C$4,'Reference Data'!$F$5:$F$21,0),1)&gt;M521,"Actual","Forecast")</f>
        <v>Forecast</v>
      </c>
      <c r="N522" s="27" t="str">
        <f>IF(INDEX('Reference Data'!$G$5:$G$18,MATCH('Reference Data'!$C$4,'Reference Data'!$F$5:$F$21,0),1)&gt;N521,"Actual","Forecast")</f>
        <v>Forecast</v>
      </c>
      <c r="O522" s="27" t="str">
        <f>IF(INDEX('Reference Data'!$G$5:$G$18,MATCH('Reference Data'!$C$4,'Reference Data'!$F$5:$F$21,0),1)&gt;O521,"Actual","Forecast")</f>
        <v>Forecast</v>
      </c>
      <c r="P522" s="1"/>
      <c r="Q522"/>
    </row>
    <row r="523" spans="1:17" ht="15" outlineLevel="2" thickBot="1" x14ac:dyDescent="0.4">
      <c r="D523" s="263"/>
      <c r="E523" s="264"/>
      <c r="F523" s="263"/>
      <c r="G523" s="264"/>
      <c r="H523" s="263"/>
      <c r="I523" s="264"/>
      <c r="J523" s="263"/>
      <c r="K523" s="264"/>
      <c r="L523" s="263"/>
      <c r="M523" s="264"/>
      <c r="N523" s="263"/>
      <c r="O523" s="264"/>
      <c r="P523" s="1"/>
      <c r="Q523"/>
    </row>
    <row r="524" spans="1:17" outlineLevel="2" x14ac:dyDescent="0.35">
      <c r="D524" s="685" t="s">
        <v>221</v>
      </c>
      <c r="E524" s="799"/>
      <c r="F524" s="799"/>
      <c r="G524" s="799"/>
      <c r="H524" s="799"/>
      <c r="I524" s="799"/>
      <c r="J524" s="799"/>
      <c r="K524" s="799"/>
      <c r="L524" s="799"/>
      <c r="M524" s="799"/>
      <c r="N524" s="799"/>
      <c r="O524" s="799"/>
      <c r="P524" s="1"/>
      <c r="Q524"/>
    </row>
    <row r="525" spans="1:17" ht="15" outlineLevel="2" thickBot="1" x14ac:dyDescent="0.4">
      <c r="D525" s="686"/>
      <c r="E525" s="800"/>
      <c r="F525" s="800"/>
      <c r="G525" s="800"/>
      <c r="H525" s="800"/>
      <c r="I525" s="800"/>
      <c r="J525" s="800"/>
      <c r="K525" s="800"/>
      <c r="L525" s="800"/>
      <c r="M525" s="800"/>
      <c r="N525" s="800"/>
      <c r="O525" s="800"/>
      <c r="P525" s="1"/>
      <c r="Q525"/>
    </row>
    <row r="526" spans="1:17" ht="15" outlineLevel="2" thickBot="1" x14ac:dyDescent="0.4">
      <c r="D526" s="265">
        <v>45383</v>
      </c>
      <c r="E526" s="265">
        <v>45413</v>
      </c>
      <c r="F526" s="265">
        <v>45444</v>
      </c>
      <c r="G526" s="265">
        <v>45474</v>
      </c>
      <c r="H526" s="265">
        <v>45505</v>
      </c>
      <c r="I526" s="265">
        <v>45536</v>
      </c>
      <c r="J526" s="265">
        <v>45566</v>
      </c>
      <c r="K526" s="265">
        <v>45597</v>
      </c>
      <c r="L526" s="265">
        <v>45627</v>
      </c>
      <c r="M526" s="265">
        <v>45658</v>
      </c>
      <c r="N526" s="265">
        <v>45689</v>
      </c>
      <c r="O526" s="265">
        <v>45717</v>
      </c>
      <c r="P526" s="1"/>
      <c r="Q526"/>
    </row>
    <row r="527" spans="1:17" ht="15" outlineLevel="2" thickBot="1" x14ac:dyDescent="0.4">
      <c r="D527" s="27" t="str">
        <f>IF(INDEX('Reference Data'!$G$5:$G$18,MATCH('Reference Data'!$C$4,'Reference Data'!$F$5:$F$21,0),1)&gt;D526,"Actual","Forecast")</f>
        <v>Forecast</v>
      </c>
      <c r="E527" s="27" t="str">
        <f>IF(INDEX('Reference Data'!$G$5:$G$18,MATCH('Reference Data'!$C$4,'Reference Data'!$F$5:$F$21,0),1)&gt;E526,"Actual","Forecast")</f>
        <v>Forecast</v>
      </c>
      <c r="F527" s="27" t="str">
        <f>IF(INDEX('Reference Data'!$G$5:$G$18,MATCH('Reference Data'!$C$4,'Reference Data'!$F$5:$F$21,0),1)&gt;F526,"Actual","Forecast")</f>
        <v>Forecast</v>
      </c>
      <c r="G527" s="27" t="str">
        <f>IF(INDEX('Reference Data'!$G$5:$G$18,MATCH('Reference Data'!$C$4,'Reference Data'!$F$5:$F$21,0),1)&gt;G526,"Actual","Forecast")</f>
        <v>Forecast</v>
      </c>
      <c r="H527" s="27" t="str">
        <f>IF(INDEX('Reference Data'!$G$5:$G$18,MATCH('Reference Data'!$C$4,'Reference Data'!$F$5:$F$21,0),1)&gt;H526,"Actual","Forecast")</f>
        <v>Forecast</v>
      </c>
      <c r="I527" s="27" t="str">
        <f>IF(INDEX('Reference Data'!$G$5:$G$18,MATCH('Reference Data'!$C$4,'Reference Data'!$F$5:$F$21,0),1)&gt;I526,"Actual","Forecast")</f>
        <v>Forecast</v>
      </c>
      <c r="J527" s="27" t="str">
        <f>IF(INDEX('Reference Data'!$G$5:$G$18,MATCH('Reference Data'!$C$4,'Reference Data'!$F$5:$F$21,0),1)&gt;J526,"Actual","Forecast")</f>
        <v>Forecast</v>
      </c>
      <c r="K527" s="27" t="str">
        <f>IF(INDEX('Reference Data'!$G$5:$G$18,MATCH('Reference Data'!$C$4,'Reference Data'!$F$5:$F$21,0),1)&gt;K526,"Actual","Forecast")</f>
        <v>Forecast</v>
      </c>
      <c r="L527" s="27" t="str">
        <f>IF(INDEX('Reference Data'!$G$5:$G$18,MATCH('Reference Data'!$C$4,'Reference Data'!$F$5:$F$21,0),1)&gt;L526,"Actual","Forecast")</f>
        <v>Forecast</v>
      </c>
      <c r="M527" s="27" t="str">
        <f>IF(INDEX('Reference Data'!$G$5:$G$18,MATCH('Reference Data'!$C$4,'Reference Data'!$F$5:$F$21,0),1)&gt;M526,"Actual","Forecast")</f>
        <v>Forecast</v>
      </c>
      <c r="N527" s="27" t="str">
        <f>IF(INDEX('Reference Data'!$G$5:$G$18,MATCH('Reference Data'!$C$4,'Reference Data'!$F$5:$F$21,0),1)&gt;N526,"Actual","Forecast")</f>
        <v>Forecast</v>
      </c>
      <c r="O527" s="27" t="str">
        <f>IF(INDEX('Reference Data'!$G$5:$G$18,MATCH('Reference Data'!$C$4,'Reference Data'!$F$5:$F$21,0),1)&gt;O526,"Actual","Forecast")</f>
        <v>Forecast</v>
      </c>
      <c r="P527" s="1"/>
      <c r="Q527"/>
    </row>
    <row r="528" spans="1:17" ht="15" outlineLevel="2" thickBot="1" x14ac:dyDescent="0.4">
      <c r="D528" s="263"/>
      <c r="E528" s="264"/>
      <c r="F528" s="263"/>
      <c r="G528" s="264"/>
      <c r="H528" s="263"/>
      <c r="I528" s="264"/>
      <c r="J528" s="263"/>
      <c r="K528" s="264"/>
      <c r="L528" s="263"/>
      <c r="M528" s="264"/>
      <c r="N528" s="263"/>
      <c r="O528" s="264"/>
      <c r="P528" s="1"/>
      <c r="Q528"/>
    </row>
    <row r="529" spans="2:17" ht="15" customHeight="1" outlineLevel="2" x14ac:dyDescent="0.35">
      <c r="B529" s="798" t="s">
        <v>259</v>
      </c>
      <c r="D529" s="685" t="s">
        <v>222</v>
      </c>
      <c r="E529" s="799"/>
      <c r="F529" s="799"/>
      <c r="G529" s="799"/>
      <c r="H529" s="799"/>
      <c r="I529" s="799"/>
      <c r="J529" s="799"/>
      <c r="K529" s="799"/>
      <c r="L529" s="799"/>
      <c r="M529" s="799"/>
      <c r="N529" s="799"/>
      <c r="O529" s="799"/>
      <c r="P529" s="1"/>
      <c r="Q529"/>
    </row>
    <row r="530" spans="2:17" ht="15.75" customHeight="1" outlineLevel="2" thickBot="1" x14ac:dyDescent="0.4">
      <c r="B530" s="798"/>
      <c r="D530" s="686"/>
      <c r="E530" s="800"/>
      <c r="F530" s="800"/>
      <c r="G530" s="800"/>
      <c r="H530" s="800"/>
      <c r="I530" s="800"/>
      <c r="J530" s="800"/>
      <c r="K530" s="800"/>
      <c r="L530" s="800"/>
      <c r="M530" s="800"/>
      <c r="N530" s="800"/>
      <c r="O530" s="800"/>
      <c r="P530" s="1"/>
      <c r="Q530"/>
    </row>
    <row r="531" spans="2:17" ht="15" outlineLevel="2" thickBot="1" x14ac:dyDescent="0.4">
      <c r="B531" s="798"/>
      <c r="D531" s="265">
        <v>45748</v>
      </c>
      <c r="E531" s="265">
        <v>45778</v>
      </c>
      <c r="F531" s="265">
        <v>45809</v>
      </c>
      <c r="G531" s="265">
        <v>45839</v>
      </c>
      <c r="H531" s="265">
        <v>45870</v>
      </c>
      <c r="I531" s="265">
        <v>45901</v>
      </c>
      <c r="J531" s="265">
        <v>45931</v>
      </c>
      <c r="K531" s="265">
        <v>45962</v>
      </c>
      <c r="L531" s="265">
        <v>45992</v>
      </c>
      <c r="M531" s="265">
        <v>46023</v>
      </c>
      <c r="N531" s="265">
        <v>46054</v>
      </c>
      <c r="O531" s="265">
        <v>46082</v>
      </c>
      <c r="P531" s="1"/>
      <c r="Q531"/>
    </row>
    <row r="532" spans="2:17" ht="15" outlineLevel="2" thickBot="1" x14ac:dyDescent="0.4">
      <c r="B532" s="798"/>
      <c r="D532" s="27" t="str">
        <f>IF(INDEX('Reference Data'!$G$5:$G$18,MATCH('Reference Data'!$C$4,'Reference Data'!$F$5:$F$21,0),1)&gt;D531,"Actual","Forecast")</f>
        <v>Forecast</v>
      </c>
      <c r="E532" s="27" t="str">
        <f>IF(INDEX('Reference Data'!$G$5:$G$18,MATCH('Reference Data'!$C$4,'Reference Data'!$F$5:$F$21,0),1)&gt;E531,"Actual","Forecast")</f>
        <v>Forecast</v>
      </c>
      <c r="F532" s="27" t="str">
        <f>IF(INDEX('Reference Data'!$G$5:$G$18,MATCH('Reference Data'!$C$4,'Reference Data'!$F$5:$F$21,0),1)&gt;F531,"Actual","Forecast")</f>
        <v>Forecast</v>
      </c>
      <c r="G532" s="27" t="str">
        <f>IF(INDEX('Reference Data'!$G$5:$G$18,MATCH('Reference Data'!$C$4,'Reference Data'!$F$5:$F$21,0),1)&gt;G531,"Actual","Forecast")</f>
        <v>Forecast</v>
      </c>
      <c r="H532" s="27" t="str">
        <f>IF(INDEX('Reference Data'!$G$5:$G$18,MATCH('Reference Data'!$C$4,'Reference Data'!$F$5:$F$21,0),1)&gt;H531,"Actual","Forecast")</f>
        <v>Forecast</v>
      </c>
      <c r="I532" s="27" t="str">
        <f>IF(INDEX('Reference Data'!$G$5:$G$18,MATCH('Reference Data'!$C$4,'Reference Data'!$F$5:$F$21,0),1)&gt;I531,"Actual","Forecast")</f>
        <v>Forecast</v>
      </c>
      <c r="J532" s="27" t="str">
        <f>IF(INDEX('Reference Data'!$G$5:$G$18,MATCH('Reference Data'!$C$4,'Reference Data'!$F$5:$F$21,0),1)&gt;J531,"Actual","Forecast")</f>
        <v>Forecast</v>
      </c>
      <c r="K532" s="27" t="str">
        <f>IF(INDEX('Reference Data'!$G$5:$G$18,MATCH('Reference Data'!$C$4,'Reference Data'!$F$5:$F$21,0),1)&gt;K531,"Actual","Forecast")</f>
        <v>Forecast</v>
      </c>
      <c r="L532" s="27" t="str">
        <f>IF(INDEX('Reference Data'!$G$5:$G$18,MATCH('Reference Data'!$C$4,'Reference Data'!$F$5:$F$21,0),1)&gt;L531,"Actual","Forecast")</f>
        <v>Forecast</v>
      </c>
      <c r="M532" s="27" t="str">
        <f>IF(INDEX('Reference Data'!$G$5:$G$18,MATCH('Reference Data'!$C$4,'Reference Data'!$F$5:$F$21,0),1)&gt;M531,"Actual","Forecast")</f>
        <v>Forecast</v>
      </c>
      <c r="N532" s="27" t="str">
        <f>IF(INDEX('Reference Data'!$G$5:$G$18,MATCH('Reference Data'!$C$4,'Reference Data'!$F$5:$F$21,0),1)&gt;N531,"Actual","Forecast")</f>
        <v>Forecast</v>
      </c>
      <c r="O532" s="27" t="str">
        <f>IF(INDEX('Reference Data'!$G$5:$G$18,MATCH('Reference Data'!$C$4,'Reference Data'!$F$5:$F$21,0),1)&gt;O531,"Actual","Forecast")</f>
        <v>Forecast</v>
      </c>
      <c r="P532" s="1"/>
      <c r="Q532"/>
    </row>
    <row r="533" spans="2:17" ht="15" outlineLevel="2" thickBot="1" x14ac:dyDescent="0.4">
      <c r="B533" s="798"/>
      <c r="D533" s="263"/>
      <c r="E533" s="264"/>
      <c r="F533" s="263"/>
      <c r="G533" s="264"/>
      <c r="H533" s="263"/>
      <c r="I533" s="264"/>
      <c r="J533" s="263"/>
      <c r="K533" s="264"/>
      <c r="L533" s="263"/>
      <c r="M533" s="264"/>
      <c r="N533" s="263"/>
      <c r="O533" s="264"/>
      <c r="P533" s="1"/>
      <c r="Q533"/>
    </row>
    <row r="534" spans="2:17" outlineLevel="2" x14ac:dyDescent="0.35">
      <c r="D534" t="s">
        <v>260</v>
      </c>
      <c r="P534" s="1"/>
      <c r="Q534"/>
    </row>
    <row r="535" spans="2:17" ht="14.25" customHeight="1" outlineLevel="1" x14ac:dyDescent="0.35">
      <c r="B535" s="59"/>
      <c r="C535" s="59"/>
      <c r="D535" s="59"/>
      <c r="E535" s="59"/>
      <c r="F535" s="59"/>
      <c r="P535" s="1"/>
      <c r="Q535"/>
    </row>
    <row r="537" spans="2:17" x14ac:dyDescent="0.35">
      <c r="B537" s="242" t="s">
        <v>10</v>
      </c>
      <c r="C537" s="242" t="s">
        <v>10</v>
      </c>
      <c r="D537" s="242" t="s">
        <v>10</v>
      </c>
      <c r="E537" s="242" t="s">
        <v>10</v>
      </c>
      <c r="F537" s="242" t="s">
        <v>10</v>
      </c>
      <c r="G537" s="242" t="s">
        <v>10</v>
      </c>
      <c r="H537" s="242" t="s">
        <v>10</v>
      </c>
      <c r="I537" s="242" t="s">
        <v>10</v>
      </c>
      <c r="J537" s="242" t="s">
        <v>10</v>
      </c>
      <c r="K537" s="242" t="s">
        <v>10</v>
      </c>
      <c r="L537" s="242" t="s">
        <v>10</v>
      </c>
      <c r="M537" s="242" t="s">
        <v>10</v>
      </c>
      <c r="N537" s="242" t="s">
        <v>10</v>
      </c>
      <c r="O537" s="242" t="s">
        <v>10</v>
      </c>
    </row>
  </sheetData>
  <sheetProtection algorithmName="SHA-512" hashValue="dmMs91i5V1bJm86ZPgRlmDFokmNntrxzpIZB8AndVrOM/5W0Vc7rVkPAHBTisN+NTaGHhh5TyiBPNhhqFH7yHA==" saltValue="eQ9/hetEHP4hJJobyMtNfw==" spinCount="100000" sheet="1" formatCells="0" formatColumns="0" formatRows="0"/>
  <protectedRanges>
    <protectedRange sqref="B124:O124 B129:O129 D134:O134 D139:O139 D144:O144 D149:O149" name="Range17"/>
    <protectedRange sqref="B508:O508 B513:O513 D518:O518 D523:O523 D528:O528 D533:O533" name="Section_B_Foot14"/>
    <protectedRange sqref="B476:O476 B481:O481 D486:O486 D491:O491 D496:O496 D501:O501" name="Section_B_Foot13"/>
    <protectedRange sqref="B444:O444 B449:O449 D454:O454 D459:O459 D464:O464 D469:O469" name="Section_B_Foot12"/>
    <protectedRange sqref="B412:O412 B417:O417 D422:O422 D427:O427 D432:O432 D437:O437" name="Section_B_Foot11"/>
    <protectedRange sqref="B380:O380 B385:O385 D390:O390 D395:O395 D400:O400 D405:O405" name="Section_B_Foot10"/>
    <protectedRange sqref="B348:O348 B353:O353 D358:O358 D363:O363 D368:O368 D373:O373" name="Section_B_Foot9"/>
    <protectedRange sqref="B316:O316 B321:O321 D326:O326 D331:O331 D336:O336 D341:O341" name="Section_B_Foot8"/>
    <protectedRange sqref="B284:O284 B289:O289 D293:O294 D299:O299 D304:O304 D308:O309" name="Section_B_Foot7"/>
    <protectedRange sqref="D22:P41 B43:P52 B22:B41" name="Section_B_Main"/>
    <protectedRange sqref="E9 B11" name="Section_A"/>
    <protectedRange sqref="B60:O60 B65:O65 D70:O70 D75:O75 D80:O80 D85:O85" name="Section_B_Foot1"/>
    <protectedRange sqref="B92:O92 B97:O97 D102:O102 D107:O107 D112:O112 D117:O117" name="Section_B_Foot2"/>
    <protectedRange sqref="B156:O156 B161:O161 D166:O166 D171:O171 D176:O176 D181:O181" name="Section_B_Foot3"/>
    <protectedRange sqref="B188:O188 B193:O193 D198:O198 D203:O203 D208:O208 D213:O213" name="Section_B_Foot4"/>
    <protectedRange sqref="B220:O220 B225:O225 D230:O230 D235:O235 D240:O240 D245:O245" name="Section_B_Foot5"/>
    <protectedRange sqref="B252:O252 B257:O257 D262:O262 D267:O267 D272:O272 D277:O277" name="Section_B_Foot6"/>
  </protectedRanges>
  <mergeCells count="187">
    <mergeCell ref="B81:B85"/>
    <mergeCell ref="D81:O82"/>
    <mergeCell ref="B56:B59"/>
    <mergeCell ref="C56:C59"/>
    <mergeCell ref="D56:O57"/>
    <mergeCell ref="C61:C64"/>
    <mergeCell ref="B61:B64"/>
    <mergeCell ref="D61:O62"/>
    <mergeCell ref="D76:O77"/>
    <mergeCell ref="B54:O54"/>
    <mergeCell ref="D66:O67"/>
    <mergeCell ref="B7:E7"/>
    <mergeCell ref="D71:O72"/>
    <mergeCell ref="E16:E17"/>
    <mergeCell ref="P16:P17"/>
    <mergeCell ref="O18:P18"/>
    <mergeCell ref="O19:P19"/>
    <mergeCell ref="O20:P20"/>
    <mergeCell ref="O21:P21"/>
    <mergeCell ref="B13:P13"/>
    <mergeCell ref="M42:N42"/>
    <mergeCell ref="M2:O2"/>
    <mergeCell ref="B3:L3"/>
    <mergeCell ref="B2:J2"/>
    <mergeCell ref="L5:P5"/>
    <mergeCell ref="B5:D5"/>
    <mergeCell ref="B9:D9"/>
    <mergeCell ref="B10:E10"/>
    <mergeCell ref="B11:E11"/>
    <mergeCell ref="C16:C17"/>
    <mergeCell ref="B16:B17"/>
    <mergeCell ref="D16:D17"/>
    <mergeCell ref="F5:I5"/>
    <mergeCell ref="D98:O99"/>
    <mergeCell ref="D103:O104"/>
    <mergeCell ref="D108:O109"/>
    <mergeCell ref="B113:B117"/>
    <mergeCell ref="D113:O114"/>
    <mergeCell ref="B88:B91"/>
    <mergeCell ref="C88:C91"/>
    <mergeCell ref="D88:O89"/>
    <mergeCell ref="B93:B96"/>
    <mergeCell ref="D93:O94"/>
    <mergeCell ref="C93:C96"/>
    <mergeCell ref="D130:O131"/>
    <mergeCell ref="D135:O136"/>
    <mergeCell ref="D140:O141"/>
    <mergeCell ref="B145:B149"/>
    <mergeCell ref="D145:O146"/>
    <mergeCell ref="B120:B123"/>
    <mergeCell ref="C120:C123"/>
    <mergeCell ref="D120:O121"/>
    <mergeCell ref="B125:B128"/>
    <mergeCell ref="D125:O126"/>
    <mergeCell ref="C125:C128"/>
    <mergeCell ref="D162:O163"/>
    <mergeCell ref="D167:O168"/>
    <mergeCell ref="D172:O173"/>
    <mergeCell ref="B177:B181"/>
    <mergeCell ref="D177:O178"/>
    <mergeCell ref="B152:B155"/>
    <mergeCell ref="C152:C155"/>
    <mergeCell ref="D152:O153"/>
    <mergeCell ref="B157:B160"/>
    <mergeCell ref="D157:O158"/>
    <mergeCell ref="C157:C160"/>
    <mergeCell ref="D194:O195"/>
    <mergeCell ref="D199:O200"/>
    <mergeCell ref="D204:O205"/>
    <mergeCell ref="D209:O210"/>
    <mergeCell ref="B216:B219"/>
    <mergeCell ref="C216:C219"/>
    <mergeCell ref="D216:O217"/>
    <mergeCell ref="B209:B213"/>
    <mergeCell ref="B184:B187"/>
    <mergeCell ref="C184:C187"/>
    <mergeCell ref="D184:O185"/>
    <mergeCell ref="B189:B192"/>
    <mergeCell ref="C189:C192"/>
    <mergeCell ref="D189:O190"/>
    <mergeCell ref="D236:O237"/>
    <mergeCell ref="D241:O242"/>
    <mergeCell ref="B248:B251"/>
    <mergeCell ref="C248:C251"/>
    <mergeCell ref="D248:O249"/>
    <mergeCell ref="B221:B224"/>
    <mergeCell ref="C221:C224"/>
    <mergeCell ref="D221:O222"/>
    <mergeCell ref="D226:O227"/>
    <mergeCell ref="D231:O232"/>
    <mergeCell ref="D268:O269"/>
    <mergeCell ref="D273:O274"/>
    <mergeCell ref="B280:B283"/>
    <mergeCell ref="C280:C283"/>
    <mergeCell ref="D280:O281"/>
    <mergeCell ref="B273:B277"/>
    <mergeCell ref="B253:B256"/>
    <mergeCell ref="C253:C256"/>
    <mergeCell ref="D253:O254"/>
    <mergeCell ref="D258:O259"/>
    <mergeCell ref="D263:O264"/>
    <mergeCell ref="D300:O301"/>
    <mergeCell ref="D305:O306"/>
    <mergeCell ref="B312:B315"/>
    <mergeCell ref="C312:C315"/>
    <mergeCell ref="D312:O313"/>
    <mergeCell ref="B285:B288"/>
    <mergeCell ref="C285:C288"/>
    <mergeCell ref="D285:O286"/>
    <mergeCell ref="D290:O291"/>
    <mergeCell ref="D295:O296"/>
    <mergeCell ref="D332:O333"/>
    <mergeCell ref="D337:O338"/>
    <mergeCell ref="B344:B347"/>
    <mergeCell ref="C344:C347"/>
    <mergeCell ref="D344:O345"/>
    <mergeCell ref="B317:B320"/>
    <mergeCell ref="C317:C320"/>
    <mergeCell ref="D317:O318"/>
    <mergeCell ref="D322:O323"/>
    <mergeCell ref="D327:O328"/>
    <mergeCell ref="D364:O365"/>
    <mergeCell ref="D369:O370"/>
    <mergeCell ref="B376:B379"/>
    <mergeCell ref="C376:C379"/>
    <mergeCell ref="D376:O377"/>
    <mergeCell ref="B349:B352"/>
    <mergeCell ref="C349:C352"/>
    <mergeCell ref="D349:O350"/>
    <mergeCell ref="D354:O355"/>
    <mergeCell ref="D359:O360"/>
    <mergeCell ref="D396:O397"/>
    <mergeCell ref="D401:O402"/>
    <mergeCell ref="B408:B411"/>
    <mergeCell ref="C408:C411"/>
    <mergeCell ref="D408:O409"/>
    <mergeCell ref="B381:B384"/>
    <mergeCell ref="C381:C384"/>
    <mergeCell ref="D381:O382"/>
    <mergeCell ref="D386:O387"/>
    <mergeCell ref="D391:O392"/>
    <mergeCell ref="D428:O429"/>
    <mergeCell ref="D433:O434"/>
    <mergeCell ref="B440:B443"/>
    <mergeCell ref="C440:C443"/>
    <mergeCell ref="D440:O441"/>
    <mergeCell ref="B413:B416"/>
    <mergeCell ref="C413:C416"/>
    <mergeCell ref="D413:O414"/>
    <mergeCell ref="D418:O419"/>
    <mergeCell ref="D423:O424"/>
    <mergeCell ref="D482:O483"/>
    <mergeCell ref="D487:O488"/>
    <mergeCell ref="D460:O461"/>
    <mergeCell ref="D465:O466"/>
    <mergeCell ref="B472:B475"/>
    <mergeCell ref="C472:C475"/>
    <mergeCell ref="D472:O473"/>
    <mergeCell ref="B445:B448"/>
    <mergeCell ref="C445:C448"/>
    <mergeCell ref="D445:O446"/>
    <mergeCell ref="D450:O451"/>
    <mergeCell ref="D455:O456"/>
    <mergeCell ref="B529:B533"/>
    <mergeCell ref="D524:O525"/>
    <mergeCell ref="D529:O530"/>
    <mergeCell ref="B241:B245"/>
    <mergeCell ref="B305:B309"/>
    <mergeCell ref="B337:B341"/>
    <mergeCell ref="B369:B373"/>
    <mergeCell ref="B401:B405"/>
    <mergeCell ref="B433:B437"/>
    <mergeCell ref="B465:B469"/>
    <mergeCell ref="B497:B501"/>
    <mergeCell ref="B509:B512"/>
    <mergeCell ref="C509:C512"/>
    <mergeCell ref="D509:O510"/>
    <mergeCell ref="D514:O515"/>
    <mergeCell ref="D519:O520"/>
    <mergeCell ref="D492:O493"/>
    <mergeCell ref="D497:O498"/>
    <mergeCell ref="B504:B507"/>
    <mergeCell ref="C504:C507"/>
    <mergeCell ref="D504:O505"/>
    <mergeCell ref="B477:B480"/>
    <mergeCell ref="C477:C480"/>
    <mergeCell ref="D477:O478"/>
  </mergeCells>
  <phoneticPr fontId="14" type="noConversion"/>
  <conditionalFormatting sqref="C19:C20">
    <cfRule type="expression" dxfId="1292" priority="624">
      <formula>OR(#REF!="no", #REF!="&lt; Select &gt;")</formula>
    </cfRule>
  </conditionalFormatting>
  <conditionalFormatting sqref="D43:O52">
    <cfRule type="expression" dxfId="1291" priority="253">
      <formula>$B43=""</formula>
    </cfRule>
  </conditionalFormatting>
  <conditionalFormatting sqref="D59:O59">
    <cfRule type="cellIs" dxfId="1290" priority="614" operator="equal">
      <formula>"Actual"</formula>
    </cfRule>
    <cfRule type="cellIs" dxfId="1289" priority="615" operator="equal">
      <formula>"Forecast"</formula>
    </cfRule>
  </conditionalFormatting>
  <conditionalFormatting sqref="D60:O60 D85:O86">
    <cfRule type="expression" dxfId="1288" priority="628">
      <formula>OR($C$69="No", $C$69="&lt; Select &gt;")</formula>
    </cfRule>
  </conditionalFormatting>
  <conditionalFormatting sqref="D64:O64">
    <cfRule type="cellIs" dxfId="1287" priority="612" operator="equal">
      <formula>"Actual"</formula>
    </cfRule>
    <cfRule type="cellIs" dxfId="1286" priority="613" operator="equal">
      <formula>"Forecast"</formula>
    </cfRule>
  </conditionalFormatting>
  <conditionalFormatting sqref="D65:O65">
    <cfRule type="expression" dxfId="1285" priority="4">
      <formula>OR($C$69="No", $C$69="&lt; Select &gt;")</formula>
    </cfRule>
  </conditionalFormatting>
  <conditionalFormatting sqref="D69:O69">
    <cfRule type="cellIs" dxfId="1284" priority="598" operator="equal">
      <formula>"Actual"</formula>
    </cfRule>
    <cfRule type="cellIs" dxfId="1283" priority="599" operator="equal">
      <formula>"Forecast"</formula>
    </cfRule>
  </conditionalFormatting>
  <conditionalFormatting sqref="D70:O70">
    <cfRule type="expression" dxfId="1282" priority="3">
      <formula>OR($C$69="No", $C$69="&lt; Select &gt;")</formula>
    </cfRule>
  </conditionalFormatting>
  <conditionalFormatting sqref="D74:O74">
    <cfRule type="cellIs" dxfId="1281" priority="600" operator="equal">
      <formula>"Actual"</formula>
    </cfRule>
    <cfRule type="cellIs" dxfId="1280" priority="601" operator="equal">
      <formula>"Forecast"</formula>
    </cfRule>
  </conditionalFormatting>
  <conditionalFormatting sqref="D75:O75">
    <cfRule type="expression" dxfId="1279" priority="2">
      <formula>OR($C$69="No", $C$69="&lt; Select &gt;")</formula>
    </cfRule>
  </conditionalFormatting>
  <conditionalFormatting sqref="D79:O79">
    <cfRule type="cellIs" dxfId="1278" priority="606" operator="equal">
      <formula>"Actual"</formula>
    </cfRule>
    <cfRule type="cellIs" dxfId="1277" priority="607" operator="equal">
      <formula>"Forecast"</formula>
    </cfRule>
  </conditionalFormatting>
  <conditionalFormatting sqref="D80:O80">
    <cfRule type="expression" dxfId="1276" priority="1">
      <formula>OR($C$69="No", $C$69="&lt; Select &gt;")</formula>
    </cfRule>
  </conditionalFormatting>
  <conditionalFormatting sqref="D84:O84">
    <cfRule type="cellIs" dxfId="1275" priority="602" operator="equal">
      <formula>"Actual"</formula>
    </cfRule>
    <cfRule type="cellIs" dxfId="1274" priority="603" operator="equal">
      <formula>"Forecast"</formula>
    </cfRule>
  </conditionalFormatting>
  <conditionalFormatting sqref="D91:O91">
    <cfRule type="cellIs" dxfId="1273" priority="512" operator="equal">
      <formula>"Actual"</formula>
    </cfRule>
    <cfRule type="cellIs" dxfId="1272" priority="513" operator="equal">
      <formula>"Forecast"</formula>
    </cfRule>
  </conditionalFormatting>
  <conditionalFormatting sqref="D92:O92 D117:O118">
    <cfRule type="expression" dxfId="1271" priority="518">
      <formula>OR($C$69="No", $C$69="&lt; Select &gt;")</formula>
    </cfRule>
  </conditionalFormatting>
  <conditionalFormatting sqref="D96:O96">
    <cfRule type="cellIs" dxfId="1270" priority="510" operator="equal">
      <formula>"Actual"</formula>
    </cfRule>
    <cfRule type="cellIs" dxfId="1269" priority="511" operator="equal">
      <formula>"Forecast"</formula>
    </cfRule>
  </conditionalFormatting>
  <conditionalFormatting sqref="D97:O97">
    <cfRule type="expression" dxfId="1268" priority="515">
      <formula>OR($C$69="No", $C$69="&lt; Select &gt;")</formula>
    </cfRule>
  </conditionalFormatting>
  <conditionalFormatting sqref="D101:O101">
    <cfRule type="cellIs" dxfId="1267" priority="502" operator="equal">
      <formula>"Actual"</formula>
    </cfRule>
    <cfRule type="cellIs" dxfId="1266" priority="503" operator="equal">
      <formula>"Forecast"</formula>
    </cfRule>
  </conditionalFormatting>
  <conditionalFormatting sqref="D102:O102">
    <cfRule type="expression" dxfId="1265" priority="516">
      <formula>OR($C$69="No", $C$69="&lt; Select &gt;")</formula>
    </cfRule>
  </conditionalFormatting>
  <conditionalFormatting sqref="D106:O106">
    <cfRule type="cellIs" dxfId="1264" priority="504" operator="equal">
      <formula>"Actual"</formula>
    </cfRule>
    <cfRule type="cellIs" dxfId="1263" priority="505" operator="equal">
      <formula>"Forecast"</formula>
    </cfRule>
  </conditionalFormatting>
  <conditionalFormatting sqref="D107:O107">
    <cfRule type="expression" dxfId="1262" priority="517">
      <formula>OR($C$69="No", $C$69="&lt; Select &gt;")</formula>
    </cfRule>
  </conditionalFormatting>
  <conditionalFormatting sqref="D111:O111">
    <cfRule type="cellIs" dxfId="1261" priority="508" operator="equal">
      <formula>"Actual"</formula>
    </cfRule>
    <cfRule type="cellIs" dxfId="1260" priority="509" operator="equal">
      <formula>"Forecast"</formula>
    </cfRule>
  </conditionalFormatting>
  <conditionalFormatting sqref="D112:O112">
    <cfRule type="expression" dxfId="1259" priority="514">
      <formula>OR($C$69="No", $C$69="&lt; Select &gt;")</formula>
    </cfRule>
  </conditionalFormatting>
  <conditionalFormatting sqref="D116:O116">
    <cfRule type="cellIs" dxfId="1258" priority="506" operator="equal">
      <formula>"Actual"</formula>
    </cfRule>
    <cfRule type="cellIs" dxfId="1257" priority="507" operator="equal">
      <formula>"Forecast"</formula>
    </cfRule>
  </conditionalFormatting>
  <conditionalFormatting sqref="D123:O123">
    <cfRule type="cellIs" dxfId="1256" priority="245" operator="equal">
      <formula>"Actual"</formula>
    </cfRule>
    <cfRule type="cellIs" dxfId="1255" priority="246" operator="equal">
      <formula>"Forecast"</formula>
    </cfRule>
  </conditionalFormatting>
  <conditionalFormatting sqref="D124:O124 D149:O150">
    <cfRule type="expression" dxfId="1254" priority="251">
      <formula>OR($C$69="No", $C$69="&lt; Select &gt;")</formula>
    </cfRule>
  </conditionalFormatting>
  <conditionalFormatting sqref="D128:O128">
    <cfRule type="cellIs" dxfId="1253" priority="243" operator="equal">
      <formula>"Actual"</formula>
    </cfRule>
    <cfRule type="cellIs" dxfId="1252" priority="244" operator="equal">
      <formula>"Forecast"</formula>
    </cfRule>
  </conditionalFormatting>
  <conditionalFormatting sqref="D129:O129">
    <cfRule type="expression" dxfId="1251" priority="248">
      <formula>OR($C$69="No", $C$69="&lt; Select &gt;")</formula>
    </cfRule>
  </conditionalFormatting>
  <conditionalFormatting sqref="D133:O133">
    <cfRule type="cellIs" dxfId="1250" priority="235" operator="equal">
      <formula>"Actual"</formula>
    </cfRule>
    <cfRule type="cellIs" dxfId="1249" priority="236" operator="equal">
      <formula>"Forecast"</formula>
    </cfRule>
  </conditionalFormatting>
  <conditionalFormatting sqref="D134:O134">
    <cfRule type="expression" dxfId="1248" priority="249">
      <formula>OR($C$69="No", $C$69="&lt; Select &gt;")</formula>
    </cfRule>
  </conditionalFormatting>
  <conditionalFormatting sqref="D138:O138">
    <cfRule type="cellIs" dxfId="1247" priority="237" operator="equal">
      <formula>"Actual"</formula>
    </cfRule>
    <cfRule type="cellIs" dxfId="1246" priority="238" operator="equal">
      <formula>"Forecast"</formula>
    </cfRule>
  </conditionalFormatting>
  <conditionalFormatting sqref="D139:O139">
    <cfRule type="expression" dxfId="1245" priority="250">
      <formula>OR($C$69="No", $C$69="&lt; Select &gt;")</formula>
    </cfRule>
  </conditionalFormatting>
  <conditionalFormatting sqref="D143:O143">
    <cfRule type="cellIs" dxfId="1244" priority="241" operator="equal">
      <formula>"Actual"</formula>
    </cfRule>
    <cfRule type="cellIs" dxfId="1243" priority="242" operator="equal">
      <formula>"Forecast"</formula>
    </cfRule>
  </conditionalFormatting>
  <conditionalFormatting sqref="D144:O144">
    <cfRule type="expression" dxfId="1242" priority="247">
      <formula>OR($C$69="No", $C$69="&lt; Select &gt;")</formula>
    </cfRule>
  </conditionalFormatting>
  <conditionalFormatting sqref="D148:O148">
    <cfRule type="cellIs" dxfId="1241" priority="239" operator="equal">
      <formula>"Actual"</formula>
    </cfRule>
    <cfRule type="cellIs" dxfId="1240" priority="240" operator="equal">
      <formula>"Forecast"</formula>
    </cfRule>
  </conditionalFormatting>
  <conditionalFormatting sqref="D155:O155">
    <cfRule type="cellIs" dxfId="1239" priority="226" operator="equal">
      <formula>"Actual"</formula>
    </cfRule>
    <cfRule type="cellIs" dxfId="1238" priority="227" operator="equal">
      <formula>"Forecast"</formula>
    </cfRule>
  </conditionalFormatting>
  <conditionalFormatting sqref="D156:O156 D181:O182">
    <cfRule type="expression" dxfId="1237" priority="232">
      <formula>OR($C$69="No", $C$69="&lt; Select &gt;")</formula>
    </cfRule>
  </conditionalFormatting>
  <conditionalFormatting sqref="D160:O160">
    <cfRule type="cellIs" dxfId="1236" priority="224" operator="equal">
      <formula>"Actual"</formula>
    </cfRule>
    <cfRule type="cellIs" dxfId="1235" priority="225" operator="equal">
      <formula>"Forecast"</formula>
    </cfRule>
  </conditionalFormatting>
  <conditionalFormatting sqref="D161:O161">
    <cfRule type="expression" dxfId="1234" priority="229">
      <formula>OR($C$69="No", $C$69="&lt; Select &gt;")</formula>
    </cfRule>
  </conditionalFormatting>
  <conditionalFormatting sqref="D165:O165">
    <cfRule type="cellIs" dxfId="1233" priority="216" operator="equal">
      <formula>"Actual"</formula>
    </cfRule>
    <cfRule type="cellIs" dxfId="1232" priority="217" operator="equal">
      <formula>"Forecast"</formula>
    </cfRule>
  </conditionalFormatting>
  <conditionalFormatting sqref="D166:O166">
    <cfRule type="expression" dxfId="1231" priority="230">
      <formula>OR($C$69="No", $C$69="&lt; Select &gt;")</formula>
    </cfRule>
  </conditionalFormatting>
  <conditionalFormatting sqref="D170:O170">
    <cfRule type="cellIs" dxfId="1230" priority="218" operator="equal">
      <formula>"Actual"</formula>
    </cfRule>
    <cfRule type="cellIs" dxfId="1229" priority="219" operator="equal">
      <formula>"Forecast"</formula>
    </cfRule>
  </conditionalFormatting>
  <conditionalFormatting sqref="D171:O171">
    <cfRule type="expression" dxfId="1228" priority="231">
      <formula>OR($C$69="No", $C$69="&lt; Select &gt;")</formula>
    </cfRule>
  </conditionalFormatting>
  <conditionalFormatting sqref="D175:O175">
    <cfRule type="cellIs" dxfId="1227" priority="222" operator="equal">
      <formula>"Actual"</formula>
    </cfRule>
    <cfRule type="cellIs" dxfId="1226" priority="223" operator="equal">
      <formula>"Forecast"</formula>
    </cfRule>
  </conditionalFormatting>
  <conditionalFormatting sqref="D176:O176">
    <cfRule type="expression" dxfId="1225" priority="228">
      <formula>OR($C$69="No", $C$69="&lt; Select &gt;")</formula>
    </cfRule>
  </conditionalFormatting>
  <conditionalFormatting sqref="D180:O180">
    <cfRule type="cellIs" dxfId="1224" priority="220" operator="equal">
      <formula>"Actual"</formula>
    </cfRule>
    <cfRule type="cellIs" dxfId="1223" priority="221" operator="equal">
      <formula>"Forecast"</formula>
    </cfRule>
  </conditionalFormatting>
  <conditionalFormatting sqref="D187:O187">
    <cfRule type="cellIs" dxfId="1222" priority="207" operator="equal">
      <formula>"Actual"</formula>
    </cfRule>
    <cfRule type="cellIs" dxfId="1221" priority="208" operator="equal">
      <formula>"Forecast"</formula>
    </cfRule>
  </conditionalFormatting>
  <conditionalFormatting sqref="D188:O188 D213:O214">
    <cfRule type="expression" dxfId="1220" priority="213">
      <formula>OR($C$69="No", $C$69="&lt; Select &gt;")</formula>
    </cfRule>
  </conditionalFormatting>
  <conditionalFormatting sqref="D192:O192">
    <cfRule type="cellIs" dxfId="1219" priority="205" operator="equal">
      <formula>"Actual"</formula>
    </cfRule>
    <cfRule type="cellIs" dxfId="1218" priority="206" operator="equal">
      <formula>"Forecast"</formula>
    </cfRule>
  </conditionalFormatting>
  <conditionalFormatting sqref="D193:O193">
    <cfRule type="expression" dxfId="1217" priority="210">
      <formula>OR($C$69="No", $C$69="&lt; Select &gt;")</formula>
    </cfRule>
  </conditionalFormatting>
  <conditionalFormatting sqref="D197:O197">
    <cfRule type="cellIs" dxfId="1216" priority="197" operator="equal">
      <formula>"Actual"</formula>
    </cfRule>
    <cfRule type="cellIs" dxfId="1215" priority="198" operator="equal">
      <formula>"Forecast"</formula>
    </cfRule>
  </conditionalFormatting>
  <conditionalFormatting sqref="D198:O198">
    <cfRule type="expression" dxfId="1214" priority="211">
      <formula>OR($C$69="No", $C$69="&lt; Select &gt;")</formula>
    </cfRule>
  </conditionalFormatting>
  <conditionalFormatting sqref="D202:O202">
    <cfRule type="cellIs" dxfId="1213" priority="199" operator="equal">
      <formula>"Actual"</formula>
    </cfRule>
    <cfRule type="cellIs" dxfId="1212" priority="200" operator="equal">
      <formula>"Forecast"</formula>
    </cfRule>
  </conditionalFormatting>
  <conditionalFormatting sqref="D203:O203">
    <cfRule type="expression" dxfId="1211" priority="212">
      <formula>OR($C$69="No", $C$69="&lt; Select &gt;")</formula>
    </cfRule>
  </conditionalFormatting>
  <conditionalFormatting sqref="D207:O207">
    <cfRule type="cellIs" dxfId="1210" priority="203" operator="equal">
      <formula>"Actual"</formula>
    </cfRule>
    <cfRule type="cellIs" dxfId="1209" priority="204" operator="equal">
      <formula>"Forecast"</formula>
    </cfRule>
  </conditionalFormatting>
  <conditionalFormatting sqref="D208:O208">
    <cfRule type="expression" dxfId="1208" priority="209">
      <formula>OR($C$69="No", $C$69="&lt; Select &gt;")</formula>
    </cfRule>
  </conditionalFormatting>
  <conditionalFormatting sqref="D212:O212">
    <cfRule type="cellIs" dxfId="1207" priority="201" operator="equal">
      <formula>"Actual"</formula>
    </cfRule>
    <cfRule type="cellIs" dxfId="1206" priority="202" operator="equal">
      <formula>"Forecast"</formula>
    </cfRule>
  </conditionalFormatting>
  <conditionalFormatting sqref="D219:O219">
    <cfRule type="cellIs" dxfId="1205" priority="188" operator="equal">
      <formula>"Actual"</formula>
    </cfRule>
    <cfRule type="cellIs" dxfId="1204" priority="189" operator="equal">
      <formula>"Forecast"</formula>
    </cfRule>
  </conditionalFormatting>
  <conditionalFormatting sqref="D220:O220 D245:O246">
    <cfRule type="expression" dxfId="1203" priority="194">
      <formula>OR($C$69="No", $C$69="&lt; Select &gt;")</formula>
    </cfRule>
  </conditionalFormatting>
  <conditionalFormatting sqref="D224:O224">
    <cfRule type="cellIs" dxfId="1202" priority="186" operator="equal">
      <formula>"Actual"</formula>
    </cfRule>
    <cfRule type="cellIs" dxfId="1201" priority="187" operator="equal">
      <formula>"Forecast"</formula>
    </cfRule>
  </conditionalFormatting>
  <conditionalFormatting sqref="D225:O225">
    <cfRule type="expression" dxfId="1200" priority="191">
      <formula>OR($C$69="No", $C$69="&lt; Select &gt;")</formula>
    </cfRule>
  </conditionalFormatting>
  <conditionalFormatting sqref="D229:O229">
    <cfRule type="cellIs" dxfId="1199" priority="178" operator="equal">
      <formula>"Actual"</formula>
    </cfRule>
    <cfRule type="cellIs" dxfId="1198" priority="179" operator="equal">
      <formula>"Forecast"</formula>
    </cfRule>
  </conditionalFormatting>
  <conditionalFormatting sqref="D230:O230">
    <cfRule type="expression" dxfId="1197" priority="192">
      <formula>OR($C$69="No", $C$69="&lt; Select &gt;")</formula>
    </cfRule>
  </conditionalFormatting>
  <conditionalFormatting sqref="D234:O234">
    <cfRule type="cellIs" dxfId="1196" priority="180" operator="equal">
      <formula>"Actual"</formula>
    </cfRule>
    <cfRule type="cellIs" dxfId="1195" priority="181" operator="equal">
      <formula>"Forecast"</formula>
    </cfRule>
  </conditionalFormatting>
  <conditionalFormatting sqref="D235:O235">
    <cfRule type="expression" dxfId="1194" priority="193">
      <formula>OR($C$69="No", $C$69="&lt; Select &gt;")</formula>
    </cfRule>
  </conditionalFormatting>
  <conditionalFormatting sqref="D239:O239">
    <cfRule type="cellIs" dxfId="1193" priority="184" operator="equal">
      <formula>"Actual"</formula>
    </cfRule>
    <cfRule type="cellIs" dxfId="1192" priority="185" operator="equal">
      <formula>"Forecast"</formula>
    </cfRule>
  </conditionalFormatting>
  <conditionalFormatting sqref="D240:O240">
    <cfRule type="expression" dxfId="1191" priority="190">
      <formula>OR($C$69="No", $C$69="&lt; Select &gt;")</formula>
    </cfRule>
  </conditionalFormatting>
  <conditionalFormatting sqref="D244:O244">
    <cfRule type="cellIs" dxfId="1190" priority="182" operator="equal">
      <formula>"Actual"</formula>
    </cfRule>
    <cfRule type="cellIs" dxfId="1189" priority="183" operator="equal">
      <formula>"Forecast"</formula>
    </cfRule>
  </conditionalFormatting>
  <conditionalFormatting sqref="D251:O251">
    <cfRule type="cellIs" dxfId="1188" priority="169" operator="equal">
      <formula>"Actual"</formula>
    </cfRule>
    <cfRule type="cellIs" dxfId="1187" priority="170" operator="equal">
      <formula>"Forecast"</formula>
    </cfRule>
  </conditionalFormatting>
  <conditionalFormatting sqref="D252:O252 D277:O278">
    <cfRule type="expression" dxfId="1186" priority="175">
      <formula>OR($C$69="No", $C$69="&lt; Select &gt;")</formula>
    </cfRule>
  </conditionalFormatting>
  <conditionalFormatting sqref="D256:O256">
    <cfRule type="cellIs" dxfId="1185" priority="167" operator="equal">
      <formula>"Actual"</formula>
    </cfRule>
    <cfRule type="cellIs" dxfId="1184" priority="168" operator="equal">
      <formula>"Forecast"</formula>
    </cfRule>
  </conditionalFormatting>
  <conditionalFormatting sqref="D257:O257">
    <cfRule type="expression" dxfId="1183" priority="172">
      <formula>OR($C$69="No", $C$69="&lt; Select &gt;")</formula>
    </cfRule>
  </conditionalFormatting>
  <conditionalFormatting sqref="D261:O261">
    <cfRule type="cellIs" dxfId="1182" priority="159" operator="equal">
      <formula>"Actual"</formula>
    </cfRule>
    <cfRule type="cellIs" dxfId="1181" priority="160" operator="equal">
      <formula>"Forecast"</formula>
    </cfRule>
  </conditionalFormatting>
  <conditionalFormatting sqref="D262:O262">
    <cfRule type="expression" dxfId="1180" priority="173">
      <formula>OR($C$69="No", $C$69="&lt; Select &gt;")</formula>
    </cfRule>
  </conditionalFormatting>
  <conditionalFormatting sqref="D266:O266">
    <cfRule type="cellIs" dxfId="1179" priority="161" operator="equal">
      <formula>"Actual"</formula>
    </cfRule>
    <cfRule type="cellIs" dxfId="1178" priority="162" operator="equal">
      <formula>"Forecast"</formula>
    </cfRule>
  </conditionalFormatting>
  <conditionalFormatting sqref="D267:O267">
    <cfRule type="expression" dxfId="1177" priority="174">
      <formula>OR($C$69="No", $C$69="&lt; Select &gt;")</formula>
    </cfRule>
  </conditionalFormatting>
  <conditionalFormatting sqref="D271:O271">
    <cfRule type="cellIs" dxfId="1176" priority="165" operator="equal">
      <formula>"Actual"</formula>
    </cfRule>
    <cfRule type="cellIs" dxfId="1175" priority="166" operator="equal">
      <formula>"Forecast"</formula>
    </cfRule>
  </conditionalFormatting>
  <conditionalFormatting sqref="D272:O272">
    <cfRule type="expression" dxfId="1174" priority="171">
      <formula>OR($C$69="No", $C$69="&lt; Select &gt;")</formula>
    </cfRule>
  </conditionalFormatting>
  <conditionalFormatting sqref="D276:O276">
    <cfRule type="cellIs" dxfId="1173" priority="163" operator="equal">
      <formula>"Actual"</formula>
    </cfRule>
    <cfRule type="cellIs" dxfId="1172" priority="164" operator="equal">
      <formula>"Forecast"</formula>
    </cfRule>
  </conditionalFormatting>
  <conditionalFormatting sqref="D283:O283">
    <cfRule type="cellIs" dxfId="1171" priority="150" operator="equal">
      <formula>"Actual"</formula>
    </cfRule>
    <cfRule type="cellIs" dxfId="1170" priority="151" operator="equal">
      <formula>"Forecast"</formula>
    </cfRule>
  </conditionalFormatting>
  <conditionalFormatting sqref="D284:O284 D309:O310">
    <cfRule type="expression" dxfId="1169" priority="156">
      <formula>OR($C$69="No", $C$69="&lt; Select &gt;")</formula>
    </cfRule>
  </conditionalFormatting>
  <conditionalFormatting sqref="D288:O288">
    <cfRule type="cellIs" dxfId="1168" priority="148" operator="equal">
      <formula>"Actual"</formula>
    </cfRule>
    <cfRule type="cellIs" dxfId="1167" priority="149" operator="equal">
      <formula>"Forecast"</formula>
    </cfRule>
  </conditionalFormatting>
  <conditionalFormatting sqref="D289:O289">
    <cfRule type="expression" dxfId="1166" priority="153">
      <formula>OR($C$69="No", $C$69="&lt; Select &gt;")</formula>
    </cfRule>
  </conditionalFormatting>
  <conditionalFormatting sqref="D293:O293">
    <cfRule type="cellIs" dxfId="1165" priority="140" operator="equal">
      <formula>"Actual"</formula>
    </cfRule>
    <cfRule type="cellIs" dxfId="1164" priority="141" operator="equal">
      <formula>"Forecast"</formula>
    </cfRule>
  </conditionalFormatting>
  <conditionalFormatting sqref="D294:O294">
    <cfRule type="expression" dxfId="1163" priority="154">
      <formula>OR($C$69="No", $C$69="&lt; Select &gt;")</formula>
    </cfRule>
  </conditionalFormatting>
  <conditionalFormatting sqref="D298:O298">
    <cfRule type="cellIs" dxfId="1162" priority="142" operator="equal">
      <formula>"Actual"</formula>
    </cfRule>
    <cfRule type="cellIs" dxfId="1161" priority="143" operator="equal">
      <formula>"Forecast"</formula>
    </cfRule>
  </conditionalFormatting>
  <conditionalFormatting sqref="D299:O299">
    <cfRule type="expression" dxfId="1160" priority="155">
      <formula>OR($C$69="No", $C$69="&lt; Select &gt;")</formula>
    </cfRule>
  </conditionalFormatting>
  <conditionalFormatting sqref="D303:O303">
    <cfRule type="cellIs" dxfId="1159" priority="146" operator="equal">
      <formula>"Actual"</formula>
    </cfRule>
    <cfRule type="cellIs" dxfId="1158" priority="147" operator="equal">
      <formula>"Forecast"</formula>
    </cfRule>
  </conditionalFormatting>
  <conditionalFormatting sqref="D304:O304">
    <cfRule type="expression" dxfId="1157" priority="152">
      <formula>OR($C$69="No", $C$69="&lt; Select &gt;")</formula>
    </cfRule>
  </conditionalFormatting>
  <conditionalFormatting sqref="D308:O308">
    <cfRule type="cellIs" dxfId="1156" priority="144" operator="equal">
      <formula>"Actual"</formula>
    </cfRule>
    <cfRule type="cellIs" dxfId="1155" priority="145" operator="equal">
      <formula>"Forecast"</formula>
    </cfRule>
  </conditionalFormatting>
  <conditionalFormatting sqref="D315:O315">
    <cfRule type="cellIs" dxfId="1154" priority="131" operator="equal">
      <formula>"Actual"</formula>
    </cfRule>
    <cfRule type="cellIs" dxfId="1153" priority="132" operator="equal">
      <formula>"Forecast"</formula>
    </cfRule>
  </conditionalFormatting>
  <conditionalFormatting sqref="D316:O316 D341:O342">
    <cfRule type="expression" dxfId="1152" priority="137">
      <formula>OR($C$69="No", $C$69="&lt; Select &gt;")</formula>
    </cfRule>
  </conditionalFormatting>
  <conditionalFormatting sqref="D320:O320">
    <cfRule type="cellIs" dxfId="1151" priority="129" operator="equal">
      <formula>"Actual"</formula>
    </cfRule>
    <cfRule type="cellIs" dxfId="1150" priority="130" operator="equal">
      <formula>"Forecast"</formula>
    </cfRule>
  </conditionalFormatting>
  <conditionalFormatting sqref="D321:O321">
    <cfRule type="expression" dxfId="1149" priority="134">
      <formula>OR($C$69="No", $C$69="&lt; Select &gt;")</formula>
    </cfRule>
  </conditionalFormatting>
  <conditionalFormatting sqref="D325:O325">
    <cfRule type="cellIs" dxfId="1148" priority="121" operator="equal">
      <formula>"Actual"</formula>
    </cfRule>
    <cfRule type="cellIs" dxfId="1147" priority="122" operator="equal">
      <formula>"Forecast"</formula>
    </cfRule>
  </conditionalFormatting>
  <conditionalFormatting sqref="D326:O326">
    <cfRule type="expression" dxfId="1146" priority="135">
      <formula>OR($C$69="No", $C$69="&lt; Select &gt;")</formula>
    </cfRule>
  </conditionalFormatting>
  <conditionalFormatting sqref="D330:O330">
    <cfRule type="cellIs" dxfId="1145" priority="123" operator="equal">
      <formula>"Actual"</formula>
    </cfRule>
    <cfRule type="cellIs" dxfId="1144" priority="124" operator="equal">
      <formula>"Forecast"</formula>
    </cfRule>
  </conditionalFormatting>
  <conditionalFormatting sqref="D331:O331">
    <cfRule type="expression" dxfId="1143" priority="136">
      <formula>OR($C$69="No", $C$69="&lt; Select &gt;")</formula>
    </cfRule>
  </conditionalFormatting>
  <conditionalFormatting sqref="D335:O335">
    <cfRule type="cellIs" dxfId="1142" priority="127" operator="equal">
      <formula>"Actual"</formula>
    </cfRule>
    <cfRule type="cellIs" dxfId="1141" priority="128" operator="equal">
      <formula>"Forecast"</formula>
    </cfRule>
  </conditionalFormatting>
  <conditionalFormatting sqref="D336:O336">
    <cfRule type="expression" dxfId="1140" priority="133">
      <formula>OR($C$69="No", $C$69="&lt; Select &gt;")</formula>
    </cfRule>
  </conditionalFormatting>
  <conditionalFormatting sqref="D340:O340">
    <cfRule type="cellIs" dxfId="1139" priority="125" operator="equal">
      <formula>"Actual"</formula>
    </cfRule>
    <cfRule type="cellIs" dxfId="1138" priority="126" operator="equal">
      <formula>"Forecast"</formula>
    </cfRule>
  </conditionalFormatting>
  <conditionalFormatting sqref="D347:O347">
    <cfRule type="cellIs" dxfId="1137" priority="112" operator="equal">
      <formula>"Actual"</formula>
    </cfRule>
    <cfRule type="cellIs" dxfId="1136" priority="113" operator="equal">
      <formula>"Forecast"</formula>
    </cfRule>
  </conditionalFormatting>
  <conditionalFormatting sqref="D348:O348 D373:O374">
    <cfRule type="expression" dxfId="1135" priority="118">
      <formula>OR($C$69="No", $C$69="&lt; Select &gt;")</formula>
    </cfRule>
  </conditionalFormatting>
  <conditionalFormatting sqref="D352:O352">
    <cfRule type="cellIs" dxfId="1134" priority="110" operator="equal">
      <formula>"Actual"</formula>
    </cfRule>
    <cfRule type="cellIs" dxfId="1133" priority="111" operator="equal">
      <formula>"Forecast"</formula>
    </cfRule>
  </conditionalFormatting>
  <conditionalFormatting sqref="D353:O353">
    <cfRule type="expression" dxfId="1132" priority="115">
      <formula>OR($C$69="No", $C$69="&lt; Select &gt;")</formula>
    </cfRule>
  </conditionalFormatting>
  <conditionalFormatting sqref="D357:O357">
    <cfRule type="cellIs" dxfId="1131" priority="102" operator="equal">
      <formula>"Actual"</formula>
    </cfRule>
    <cfRule type="cellIs" dxfId="1130" priority="103" operator="equal">
      <formula>"Forecast"</formula>
    </cfRule>
  </conditionalFormatting>
  <conditionalFormatting sqref="D358:O358">
    <cfRule type="expression" dxfId="1129" priority="116">
      <formula>OR($C$69="No", $C$69="&lt; Select &gt;")</formula>
    </cfRule>
  </conditionalFormatting>
  <conditionalFormatting sqref="D362:O362">
    <cfRule type="cellIs" dxfId="1128" priority="104" operator="equal">
      <formula>"Actual"</formula>
    </cfRule>
    <cfRule type="cellIs" dxfId="1127" priority="105" operator="equal">
      <formula>"Forecast"</formula>
    </cfRule>
  </conditionalFormatting>
  <conditionalFormatting sqref="D363:O363">
    <cfRule type="expression" dxfId="1126" priority="117">
      <formula>OR($C$69="No", $C$69="&lt; Select &gt;")</formula>
    </cfRule>
  </conditionalFormatting>
  <conditionalFormatting sqref="D367:O367">
    <cfRule type="cellIs" dxfId="1125" priority="108" operator="equal">
      <formula>"Actual"</formula>
    </cfRule>
    <cfRule type="cellIs" dxfId="1124" priority="109" operator="equal">
      <formula>"Forecast"</formula>
    </cfRule>
  </conditionalFormatting>
  <conditionalFormatting sqref="D368:O368">
    <cfRule type="expression" dxfId="1123" priority="114">
      <formula>OR($C$69="No", $C$69="&lt; Select &gt;")</formula>
    </cfRule>
  </conditionalFormatting>
  <conditionalFormatting sqref="D372:O372">
    <cfRule type="cellIs" dxfId="1122" priority="106" operator="equal">
      <formula>"Actual"</formula>
    </cfRule>
    <cfRule type="cellIs" dxfId="1121" priority="107" operator="equal">
      <formula>"Forecast"</formula>
    </cfRule>
  </conditionalFormatting>
  <conditionalFormatting sqref="D379:O379">
    <cfRule type="cellIs" dxfId="1120" priority="93" operator="equal">
      <formula>"Actual"</formula>
    </cfRule>
    <cfRule type="cellIs" dxfId="1119" priority="94" operator="equal">
      <formula>"Forecast"</formula>
    </cfRule>
  </conditionalFormatting>
  <conditionalFormatting sqref="D380:O380 D405:O406">
    <cfRule type="expression" dxfId="1118" priority="99">
      <formula>OR($C$69="No", $C$69="&lt; Select &gt;")</formula>
    </cfRule>
  </conditionalFormatting>
  <conditionalFormatting sqref="D384:O384">
    <cfRule type="cellIs" dxfId="1117" priority="91" operator="equal">
      <formula>"Actual"</formula>
    </cfRule>
    <cfRule type="cellIs" dxfId="1116" priority="92" operator="equal">
      <formula>"Forecast"</formula>
    </cfRule>
  </conditionalFormatting>
  <conditionalFormatting sqref="D385:O385">
    <cfRule type="expression" dxfId="1115" priority="96">
      <formula>OR($C$69="No", $C$69="&lt; Select &gt;")</formula>
    </cfRule>
  </conditionalFormatting>
  <conditionalFormatting sqref="D389:O389">
    <cfRule type="cellIs" dxfId="1114" priority="83" operator="equal">
      <formula>"Actual"</formula>
    </cfRule>
    <cfRule type="cellIs" dxfId="1113" priority="84" operator="equal">
      <formula>"Forecast"</formula>
    </cfRule>
  </conditionalFormatting>
  <conditionalFormatting sqref="D390:O390">
    <cfRule type="expression" dxfId="1112" priority="97">
      <formula>OR($C$69="No", $C$69="&lt; Select &gt;")</formula>
    </cfRule>
  </conditionalFormatting>
  <conditionalFormatting sqref="D394:O394">
    <cfRule type="cellIs" dxfId="1111" priority="85" operator="equal">
      <formula>"Actual"</formula>
    </cfRule>
    <cfRule type="cellIs" dxfId="1110" priority="86" operator="equal">
      <formula>"Forecast"</formula>
    </cfRule>
  </conditionalFormatting>
  <conditionalFormatting sqref="D395:O395">
    <cfRule type="expression" dxfId="1109" priority="98">
      <formula>OR($C$69="No", $C$69="&lt; Select &gt;")</formula>
    </cfRule>
  </conditionalFormatting>
  <conditionalFormatting sqref="D399:O399">
    <cfRule type="cellIs" dxfId="1108" priority="89" operator="equal">
      <formula>"Actual"</formula>
    </cfRule>
    <cfRule type="cellIs" dxfId="1107" priority="90" operator="equal">
      <formula>"Forecast"</formula>
    </cfRule>
  </conditionalFormatting>
  <conditionalFormatting sqref="D400:O400">
    <cfRule type="expression" dxfId="1106" priority="95">
      <formula>OR($C$69="No", $C$69="&lt; Select &gt;")</formula>
    </cfRule>
  </conditionalFormatting>
  <conditionalFormatting sqref="D404:O404">
    <cfRule type="cellIs" dxfId="1105" priority="87" operator="equal">
      <formula>"Actual"</formula>
    </cfRule>
    <cfRule type="cellIs" dxfId="1104" priority="88" operator="equal">
      <formula>"Forecast"</formula>
    </cfRule>
  </conditionalFormatting>
  <conditionalFormatting sqref="D411:O411">
    <cfRule type="cellIs" dxfId="1103" priority="74" operator="equal">
      <formula>"Actual"</formula>
    </cfRule>
    <cfRule type="cellIs" dxfId="1102" priority="75" operator="equal">
      <formula>"Forecast"</formula>
    </cfRule>
  </conditionalFormatting>
  <conditionalFormatting sqref="D412:O412 D437:O438">
    <cfRule type="expression" dxfId="1101" priority="80">
      <formula>OR($C$69="No", $C$69="&lt; Select &gt;")</formula>
    </cfRule>
  </conditionalFormatting>
  <conditionalFormatting sqref="D416:O416">
    <cfRule type="cellIs" dxfId="1100" priority="72" operator="equal">
      <formula>"Actual"</formula>
    </cfRule>
    <cfRule type="cellIs" dxfId="1099" priority="73" operator="equal">
      <formula>"Forecast"</formula>
    </cfRule>
  </conditionalFormatting>
  <conditionalFormatting sqref="D417:O417">
    <cfRule type="expression" dxfId="1098" priority="77">
      <formula>OR($C$69="No", $C$69="&lt; Select &gt;")</formula>
    </cfRule>
  </conditionalFormatting>
  <conditionalFormatting sqref="D421:O421">
    <cfRule type="cellIs" dxfId="1097" priority="64" operator="equal">
      <formula>"Actual"</formula>
    </cfRule>
    <cfRule type="cellIs" dxfId="1096" priority="65" operator="equal">
      <formula>"Forecast"</formula>
    </cfRule>
  </conditionalFormatting>
  <conditionalFormatting sqref="D422:O422">
    <cfRule type="expression" dxfId="1095" priority="78">
      <formula>OR($C$69="No", $C$69="&lt; Select &gt;")</formula>
    </cfRule>
  </conditionalFormatting>
  <conditionalFormatting sqref="D426:O426">
    <cfRule type="cellIs" dxfId="1094" priority="66" operator="equal">
      <formula>"Actual"</formula>
    </cfRule>
    <cfRule type="cellIs" dxfId="1093" priority="67" operator="equal">
      <formula>"Forecast"</formula>
    </cfRule>
  </conditionalFormatting>
  <conditionalFormatting sqref="D427:O427">
    <cfRule type="expression" dxfId="1092" priority="79">
      <formula>OR($C$69="No", $C$69="&lt; Select &gt;")</formula>
    </cfRule>
  </conditionalFormatting>
  <conditionalFormatting sqref="D431:O431">
    <cfRule type="cellIs" dxfId="1091" priority="70" operator="equal">
      <formula>"Actual"</formula>
    </cfRule>
    <cfRule type="cellIs" dxfId="1090" priority="71" operator="equal">
      <formula>"Forecast"</formula>
    </cfRule>
  </conditionalFormatting>
  <conditionalFormatting sqref="D432:O432">
    <cfRule type="expression" dxfId="1089" priority="76">
      <formula>OR($C$69="No", $C$69="&lt; Select &gt;")</formula>
    </cfRule>
  </conditionalFormatting>
  <conditionalFormatting sqref="D436:O436">
    <cfRule type="cellIs" dxfId="1088" priority="68" operator="equal">
      <formula>"Actual"</formula>
    </cfRule>
    <cfRule type="cellIs" dxfId="1087" priority="69" operator="equal">
      <formula>"Forecast"</formula>
    </cfRule>
  </conditionalFormatting>
  <conditionalFormatting sqref="D443:O443">
    <cfRule type="cellIs" dxfId="1086" priority="55" operator="equal">
      <formula>"Actual"</formula>
    </cfRule>
    <cfRule type="cellIs" dxfId="1085" priority="56" operator="equal">
      <formula>"Forecast"</formula>
    </cfRule>
  </conditionalFormatting>
  <conditionalFormatting sqref="D444:O444 D469:O470">
    <cfRule type="expression" dxfId="1084" priority="61">
      <formula>OR($C$69="No", $C$69="&lt; Select &gt;")</formula>
    </cfRule>
  </conditionalFormatting>
  <conditionalFormatting sqref="D448:O448">
    <cfRule type="cellIs" dxfId="1083" priority="53" operator="equal">
      <formula>"Actual"</formula>
    </cfRule>
    <cfRule type="cellIs" dxfId="1082" priority="54" operator="equal">
      <formula>"Forecast"</formula>
    </cfRule>
  </conditionalFormatting>
  <conditionalFormatting sqref="D449:O449">
    <cfRule type="expression" dxfId="1081" priority="58">
      <formula>OR($C$69="No", $C$69="&lt; Select &gt;")</formula>
    </cfRule>
  </conditionalFormatting>
  <conditionalFormatting sqref="D453:O453">
    <cfRule type="cellIs" dxfId="1080" priority="45" operator="equal">
      <formula>"Actual"</formula>
    </cfRule>
    <cfRule type="cellIs" dxfId="1079" priority="46" operator="equal">
      <formula>"Forecast"</formula>
    </cfRule>
  </conditionalFormatting>
  <conditionalFormatting sqref="D454:O454">
    <cfRule type="expression" dxfId="1078" priority="59">
      <formula>OR($C$69="No", $C$69="&lt; Select &gt;")</formula>
    </cfRule>
  </conditionalFormatting>
  <conditionalFormatting sqref="D458:O458">
    <cfRule type="cellIs" dxfId="1077" priority="47" operator="equal">
      <formula>"Actual"</formula>
    </cfRule>
    <cfRule type="cellIs" dxfId="1076" priority="48" operator="equal">
      <formula>"Forecast"</formula>
    </cfRule>
  </conditionalFormatting>
  <conditionalFormatting sqref="D459:O459">
    <cfRule type="expression" dxfId="1075" priority="60">
      <formula>OR($C$69="No", $C$69="&lt; Select &gt;")</formula>
    </cfRule>
  </conditionalFormatting>
  <conditionalFormatting sqref="D463:O463">
    <cfRule type="cellIs" dxfId="1074" priority="51" operator="equal">
      <formula>"Actual"</formula>
    </cfRule>
    <cfRule type="cellIs" dxfId="1073" priority="52" operator="equal">
      <formula>"Forecast"</formula>
    </cfRule>
  </conditionalFormatting>
  <conditionalFormatting sqref="D464:O464">
    <cfRule type="expression" dxfId="1072" priority="57">
      <formula>OR($C$69="No", $C$69="&lt; Select &gt;")</formula>
    </cfRule>
  </conditionalFormatting>
  <conditionalFormatting sqref="D468:O468">
    <cfRule type="cellIs" dxfId="1071" priority="49" operator="equal">
      <formula>"Actual"</formula>
    </cfRule>
    <cfRule type="cellIs" dxfId="1070" priority="50" operator="equal">
      <formula>"Forecast"</formula>
    </cfRule>
  </conditionalFormatting>
  <conditionalFormatting sqref="D475:O475">
    <cfRule type="cellIs" dxfId="1069" priority="36" operator="equal">
      <formula>"Actual"</formula>
    </cfRule>
    <cfRule type="cellIs" dxfId="1068" priority="37" operator="equal">
      <formula>"Forecast"</formula>
    </cfRule>
  </conditionalFormatting>
  <conditionalFormatting sqref="D476:O476 D501:O502">
    <cfRule type="expression" dxfId="1067" priority="42">
      <formula>OR($C$69="No", $C$69="&lt; Select &gt;")</formula>
    </cfRule>
  </conditionalFormatting>
  <conditionalFormatting sqref="D480:O480">
    <cfRule type="cellIs" dxfId="1066" priority="34" operator="equal">
      <formula>"Actual"</formula>
    </cfRule>
    <cfRule type="cellIs" dxfId="1065" priority="35" operator="equal">
      <formula>"Forecast"</formula>
    </cfRule>
  </conditionalFormatting>
  <conditionalFormatting sqref="D481:O481">
    <cfRule type="expression" dxfId="1064" priority="39">
      <formula>OR($C$69="No", $C$69="&lt; Select &gt;")</formula>
    </cfRule>
  </conditionalFormatting>
  <conditionalFormatting sqref="D485:O485">
    <cfRule type="cellIs" dxfId="1063" priority="26" operator="equal">
      <formula>"Actual"</formula>
    </cfRule>
    <cfRule type="cellIs" dxfId="1062" priority="27" operator="equal">
      <formula>"Forecast"</formula>
    </cfRule>
  </conditionalFormatting>
  <conditionalFormatting sqref="D486:O486">
    <cfRule type="expression" dxfId="1061" priority="40">
      <formula>OR($C$69="No", $C$69="&lt; Select &gt;")</formula>
    </cfRule>
  </conditionalFormatting>
  <conditionalFormatting sqref="D490:O490">
    <cfRule type="cellIs" dxfId="1060" priority="28" operator="equal">
      <formula>"Actual"</formula>
    </cfRule>
    <cfRule type="cellIs" dxfId="1059" priority="29" operator="equal">
      <formula>"Forecast"</formula>
    </cfRule>
  </conditionalFormatting>
  <conditionalFormatting sqref="D491:O491">
    <cfRule type="expression" dxfId="1058" priority="41">
      <formula>OR($C$69="No", $C$69="&lt; Select &gt;")</formula>
    </cfRule>
  </conditionalFormatting>
  <conditionalFormatting sqref="D495:O495">
    <cfRule type="cellIs" dxfId="1057" priority="32" operator="equal">
      <formula>"Actual"</formula>
    </cfRule>
    <cfRule type="cellIs" dxfId="1056" priority="33" operator="equal">
      <formula>"Forecast"</formula>
    </cfRule>
  </conditionalFormatting>
  <conditionalFormatting sqref="D496:O496">
    <cfRule type="expression" dxfId="1055" priority="38">
      <formula>OR($C$69="No", $C$69="&lt; Select &gt;")</formula>
    </cfRule>
  </conditionalFormatting>
  <conditionalFormatting sqref="D500:O500">
    <cfRule type="cellIs" dxfId="1054" priority="30" operator="equal">
      <formula>"Actual"</formula>
    </cfRule>
    <cfRule type="cellIs" dxfId="1053" priority="31" operator="equal">
      <formula>"Forecast"</formula>
    </cfRule>
  </conditionalFormatting>
  <conditionalFormatting sqref="D507:O507">
    <cfRule type="cellIs" dxfId="1052" priority="17" operator="equal">
      <formula>"Actual"</formula>
    </cfRule>
    <cfRule type="cellIs" dxfId="1051" priority="18" operator="equal">
      <formula>"Forecast"</formula>
    </cfRule>
  </conditionalFormatting>
  <conditionalFormatting sqref="D508:O508 D533:O534">
    <cfRule type="expression" dxfId="1050" priority="23">
      <formula>OR($C$69="No", $C$69="&lt; Select &gt;")</formula>
    </cfRule>
  </conditionalFormatting>
  <conditionalFormatting sqref="D512:O512">
    <cfRule type="cellIs" dxfId="1049" priority="15" operator="equal">
      <formula>"Actual"</formula>
    </cfRule>
    <cfRule type="cellIs" dxfId="1048" priority="16" operator="equal">
      <formula>"Forecast"</formula>
    </cfRule>
  </conditionalFormatting>
  <conditionalFormatting sqref="D513:O513">
    <cfRule type="expression" dxfId="1047" priority="20">
      <formula>OR($C$69="No", $C$69="&lt; Select &gt;")</formula>
    </cfRule>
  </conditionalFormatting>
  <conditionalFormatting sqref="D517:O517">
    <cfRule type="cellIs" dxfId="1046" priority="7" operator="equal">
      <formula>"Actual"</formula>
    </cfRule>
    <cfRule type="cellIs" dxfId="1045" priority="8" operator="equal">
      <formula>"Forecast"</formula>
    </cfRule>
  </conditionalFormatting>
  <conditionalFormatting sqref="D518:O518">
    <cfRule type="expression" dxfId="1044" priority="21">
      <formula>OR($C$69="No", $C$69="&lt; Select &gt;")</formula>
    </cfRule>
  </conditionalFormatting>
  <conditionalFormatting sqref="D522:O522">
    <cfRule type="cellIs" dxfId="1043" priority="9" operator="equal">
      <formula>"Actual"</formula>
    </cfRule>
    <cfRule type="cellIs" dxfId="1042" priority="10" operator="equal">
      <formula>"Forecast"</formula>
    </cfRule>
  </conditionalFormatting>
  <conditionalFormatting sqref="D523:O523">
    <cfRule type="expression" dxfId="1041" priority="22">
      <formula>OR($C$69="No", $C$69="&lt; Select &gt;")</formula>
    </cfRule>
  </conditionalFormatting>
  <conditionalFormatting sqref="D527:O527">
    <cfRule type="cellIs" dxfId="1040" priority="13" operator="equal">
      <formula>"Actual"</formula>
    </cfRule>
    <cfRule type="cellIs" dxfId="1039" priority="14" operator="equal">
      <formula>"Forecast"</formula>
    </cfRule>
  </conditionalFormatting>
  <conditionalFormatting sqref="D528:O528">
    <cfRule type="expression" dxfId="1038" priority="19">
      <formula>OR($C$69="No", $C$69="&lt; Select &gt;")</formula>
    </cfRule>
  </conditionalFormatting>
  <conditionalFormatting sqref="D532:O532">
    <cfRule type="cellIs" dxfId="1037" priority="11" operator="equal">
      <formula>"Actual"</formula>
    </cfRule>
    <cfRule type="cellIs" dxfId="1036" priority="12" operator="equal">
      <formula>"Forecast"</formula>
    </cfRule>
  </conditionalFormatting>
  <conditionalFormatting sqref="F5 J5 E14:J14">
    <cfRule type="containsText" dxfId="1035" priority="642" operator="containsText" text="Please select a reporting period on the 'Start Here' page">
      <formula>NOT(ISERROR(SEARCH("Please select a reporting period on the 'Start Here' page",E5)))</formula>
    </cfRule>
  </conditionalFormatting>
  <conditionalFormatting sqref="F17:O17">
    <cfRule type="cellIs" dxfId="1034" priority="682" operator="equal">
      <formula>"Actual"</formula>
    </cfRule>
    <cfRule type="cellIs" dxfId="1033" priority="683" operator="equal">
      <formula>"Forecast"</formula>
    </cfRule>
  </conditionalFormatting>
  <conditionalFormatting sqref="F22:O41">
    <cfRule type="expression" dxfId="1032" priority="589">
      <formula>$C$22="&lt; Select &gt;"</formula>
    </cfRule>
  </conditionalFormatting>
  <conditionalFormatting sqref="F24:O41">
    <cfRule type="expression" dxfId="1031" priority="590">
      <formula>OR(#REF!="no", #REF!="&lt; Select &gt;")</formula>
    </cfRule>
  </conditionalFormatting>
  <conditionalFormatting sqref="L5:P5 L14:P14">
    <cfRule type="containsText" dxfId="1030" priority="641" operator="containsText" text="You do not need to provide outcome data for this reporting period">
      <formula>NOT(ISERROR(SEARCH("You do not need to provide outcome data for this reporting period",L5)))</formula>
    </cfRule>
  </conditionalFormatting>
  <dataValidations count="5">
    <dataValidation type="whole" operator="greaterThanOrEqual" allowBlank="1" showInputMessage="1" showErrorMessage="1" errorTitle="Incorrect data format" error="This field will only accept numbers which are equal to, or greater than 0." sqref="E406:O406 E182:O182 E86:O86 E118:O118 E342:O342 E246:O246 E470:O470 E438:O438 E150:O150 E310:O310 E278:O278 E374:O374 E502:O502 E214:O214 E534:O534" xr:uid="{283E69B1-5601-450A-9066-16DD30C5FB58}">
      <formula1>0</formula1>
    </dataValidation>
    <dataValidation type="list" allowBlank="1" showInputMessage="1" showErrorMessage="1" sqref="O9:Q9" xr:uid="{07C00458-D430-4ADE-B487-5C325DC747CF}">
      <formula1>"Yes, No"</formula1>
    </dataValidation>
    <dataValidation type="decimal" operator="greaterThan" allowBlank="1" showInputMessage="1" showErrorMessage="1" sqref="F22:O41 F43:O52" xr:uid="{8DA2B50D-2635-47B8-93A3-2A30A07F4A6E}">
      <formula1>-1000000000</formula1>
    </dataValidation>
    <dataValidation type="decimal" operator="greaterThanOrEqual" allowBlank="1" showInputMessage="1" showErrorMessage="1" errorTitle="Incorrect data format" error="This field will only accept numbers." sqref="D60:O60 D65:O65 D70:O70 D75:O75 D80:O80 D85:O85" xr:uid="{E8EFCDB8-355F-4EAB-950A-78F697CCD6F2}">
      <formula1>-1000000000</formula1>
    </dataValidation>
    <dataValidation type="whole" operator="greaterThan" allowBlank="1" showInputMessage="1" showErrorMessage="1" errorTitle="Incorrect data format" error="This field will only accept numbers." sqref="D92:O92 D97:O97 D102:O102 D107:O107 D112:O112 D117:O117 D124:O124 D129:O129 D134:O134 D139:O139 D144:O144 D149:O149 D156:O156 D161:O161 D166:O166 D171:O171 D176:O176 D181:O181 D188:O188 D193:O193 D198:O198 D203:O203 D208:O208 D213:O213 D220:O220 D225:O225 D230:O230 D235:O235 D240:O240 D245:O245 D252:O252 D257:O257 D262:O262 D267:O267 D272:O272 D277:O277 D284:O284 D289:O289 D294:O294 D299:O299 D304:O304 D309:O309 D316:O316 D321:O321 D326:O326 D331:O331 D336:O336 D341:O341 D348:O348 D353:O353 D358:O358 D363:O363 D368:O368 D373:O373 D380:O380 D385:O385 D390:O390 D395:O395 D400:O400 D405:O405 D412:O412 D417:O417 D422:O422 D427:O427 D432:O432 D437:O437 D444:O444 D449:O449 D454:O454 D459:O459 D464:O464 D469:O469 D476:O476 D481:O481 D486:O486 D491:O491 D496:O496 D501:O501 D508:O508 D513:O513 D518:O518 D523:O523 D528:O528 D533:O533" xr:uid="{C533BB86-7D11-4D26-A6D2-B45A07F81309}">
      <formula1>-10000000</formula1>
    </dataValidation>
  </dataValidations>
  <hyperlinks>
    <hyperlink ref="M2:O2" location="'1 - Start Here'!B27" display="Click here to go to the explanatory notes for the Status Indicators" xr:uid="{CB3B01FD-0272-40D5-8E37-80F45295B484}"/>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580" id="{0277EA90-5F1E-47C2-8E54-E239662E6CFE}">
            <x14:iconSet showValue="0" custom="1">
              <x14:cfvo type="percent">
                <xm:f>0</xm:f>
              </x14:cfvo>
              <x14:cfvo type="num">
                <xm:f>0</xm:f>
              </x14:cfvo>
              <x14:cfvo type="num">
                <xm:f>1</xm:f>
              </x14:cfvo>
              <x14:cfIcon iconSet="3TrafficLights1" iconId="2"/>
              <x14:cfIcon iconSet="3TrafficLights1" iconId="2"/>
              <x14:cfIcon iconSet="3Signs" iconId="0"/>
            </x14:iconSet>
          </x14:cfRule>
          <xm:sqref>A9</xm:sqref>
        </x14:conditionalFormatting>
        <x14:conditionalFormatting xmlns:xm="http://schemas.microsoft.com/office/excel/2006/main">
          <x14:cfRule type="iconSet" priority="5" id="{08F1A4F5-3AE2-48A1-A7C4-8E626AACC411}">
            <x14:iconSet showValue="0" custom="1">
              <x14:cfvo type="percent">
                <xm:f>0</xm:f>
              </x14:cfvo>
              <x14:cfvo type="num">
                <xm:f>0</xm:f>
              </x14:cfvo>
              <x14:cfvo type="num">
                <xm:f>1</xm:f>
              </x14:cfvo>
              <x14:cfIcon iconSet="3TrafficLights1" iconId="2"/>
              <x14:cfIcon iconSet="3TrafficLights1" iconId="2"/>
              <x14:cfIcon iconSet="3Signs" iconId="0"/>
            </x14:iconSet>
          </x14:cfRule>
          <xm:sqref>A11</xm:sqref>
        </x14:conditionalFormatting>
        <x14:conditionalFormatting xmlns:xm="http://schemas.microsoft.com/office/excel/2006/main">
          <x14:cfRule type="iconSet" priority="1379" id="{08AB0A04-E773-4D16-B2AB-0F3E7E750D26}">
            <x14:iconSet showValue="0" custom="1">
              <x14:cfvo type="percent">
                <xm:f>0</xm:f>
              </x14:cfvo>
              <x14:cfvo type="num">
                <xm:f>0</xm:f>
              </x14:cfvo>
              <x14:cfvo type="num">
                <xm:f>1</xm:f>
              </x14:cfvo>
              <x14:cfIcon iconSet="3TrafficLights1" iconId="2"/>
              <x14:cfIcon iconSet="3TrafficLights1" iconId="2"/>
              <x14:cfIcon iconSet="3Signs" iconId="0"/>
            </x14:iconSet>
          </x14:cfRule>
          <xm:sqref>A19:A52</xm:sqref>
        </x14:conditionalFormatting>
        <x14:conditionalFormatting xmlns:xm="http://schemas.microsoft.com/office/excel/2006/main">
          <x14:cfRule type="iconSet" priority="1439" id="{36DFC153-4025-4339-95B8-F41342951245}">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A55:A59</xm:sqref>
        </x14:conditionalFormatting>
        <x14:conditionalFormatting xmlns:xm="http://schemas.microsoft.com/office/excel/2006/main">
          <x14:cfRule type="iconSet" priority="577" id="{FF09D818-2807-4A93-8250-7E3733135E6C}">
            <x14:iconSet showValue="0" custom="1">
              <x14:cfvo type="percent">
                <xm:f>0</xm:f>
              </x14:cfvo>
              <x14:cfvo type="num">
                <xm:f>0</xm:f>
              </x14:cfvo>
              <x14:cfvo type="num">
                <xm:f>1</xm:f>
              </x14:cfvo>
              <x14:cfIcon iconSet="3TrafficLights1" iconId="2"/>
              <x14:cfIcon iconSet="3TrafficLights1" iconId="2"/>
              <x14:cfIcon iconSet="3Signs" iconId="0"/>
            </x14:iconSet>
          </x14:cfRule>
          <xm:sqref>A60:A65</xm:sqref>
        </x14:conditionalFormatting>
        <x14:conditionalFormatting xmlns:xm="http://schemas.microsoft.com/office/excel/2006/main">
          <x14:cfRule type="iconSet" priority="519" id="{E53A967E-B5A9-4316-A24B-4E9101929343}">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A88:A91</xm:sqref>
        </x14:conditionalFormatting>
        <x14:conditionalFormatting xmlns:xm="http://schemas.microsoft.com/office/excel/2006/main">
          <x14:cfRule type="iconSet" priority="501" id="{D78E007D-3FFE-4743-B69E-EF9A02823BA7}">
            <x14:iconSet showValue="0" custom="1">
              <x14:cfvo type="percent">
                <xm:f>0</xm:f>
              </x14:cfvo>
              <x14:cfvo type="num">
                <xm:f>0</xm:f>
              </x14:cfvo>
              <x14:cfvo type="num">
                <xm:f>1</xm:f>
              </x14:cfvo>
              <x14:cfIcon iconSet="3TrafficLights1" iconId="2"/>
              <x14:cfIcon iconSet="3TrafficLights1" iconId="2"/>
              <x14:cfIcon iconSet="3Signs" iconId="0"/>
            </x14:iconSet>
          </x14:cfRule>
          <xm:sqref>A92:A97</xm:sqref>
        </x14:conditionalFormatting>
        <x14:conditionalFormatting xmlns:xm="http://schemas.microsoft.com/office/excel/2006/main">
          <x14:cfRule type="iconSet" priority="252" id="{4A676C28-D4C6-4B71-9756-25D63CF5C8B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A120:A123</xm:sqref>
        </x14:conditionalFormatting>
        <x14:conditionalFormatting xmlns:xm="http://schemas.microsoft.com/office/excel/2006/main">
          <x14:cfRule type="iconSet" priority="234" id="{2AD8B7A9-F3AD-41E2-B310-9B8D9E31C6A1}">
            <x14:iconSet showValue="0" custom="1">
              <x14:cfvo type="percent">
                <xm:f>0</xm:f>
              </x14:cfvo>
              <x14:cfvo type="num">
                <xm:f>0</xm:f>
              </x14:cfvo>
              <x14:cfvo type="num">
                <xm:f>1</xm:f>
              </x14:cfvo>
              <x14:cfIcon iconSet="3TrafficLights1" iconId="2"/>
              <x14:cfIcon iconSet="3TrafficLights1" iconId="2"/>
              <x14:cfIcon iconSet="3Signs" iconId="0"/>
            </x14:iconSet>
          </x14:cfRule>
          <xm:sqref>A124:A129</xm:sqref>
        </x14:conditionalFormatting>
        <x14:conditionalFormatting xmlns:xm="http://schemas.microsoft.com/office/excel/2006/main">
          <x14:cfRule type="iconSet" priority="233" id="{9D3D6FA9-BEE4-4CC8-A54A-C35B2F01F68D}">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A152:A155</xm:sqref>
        </x14:conditionalFormatting>
        <x14:conditionalFormatting xmlns:xm="http://schemas.microsoft.com/office/excel/2006/main">
          <x14:cfRule type="iconSet" priority="215" id="{057E700F-1850-46F7-98A8-E0C5066A5104}">
            <x14:iconSet showValue="0" custom="1">
              <x14:cfvo type="percent">
                <xm:f>0</xm:f>
              </x14:cfvo>
              <x14:cfvo type="num">
                <xm:f>0</xm:f>
              </x14:cfvo>
              <x14:cfvo type="num">
                <xm:f>1</xm:f>
              </x14:cfvo>
              <x14:cfIcon iconSet="3TrafficLights1" iconId="2"/>
              <x14:cfIcon iconSet="3TrafficLights1" iconId="2"/>
              <x14:cfIcon iconSet="3Signs" iconId="0"/>
            </x14:iconSet>
          </x14:cfRule>
          <xm:sqref>A156:A161</xm:sqref>
        </x14:conditionalFormatting>
        <x14:conditionalFormatting xmlns:xm="http://schemas.microsoft.com/office/excel/2006/main">
          <x14:cfRule type="iconSet" priority="214" id="{E94C595E-45B7-4995-8E4B-6DCFE3009502}">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A184:A187</xm:sqref>
        </x14:conditionalFormatting>
        <x14:conditionalFormatting xmlns:xm="http://schemas.microsoft.com/office/excel/2006/main">
          <x14:cfRule type="iconSet" priority="196" id="{D1B61AD6-27CA-4A47-8467-E6EA99C93247}">
            <x14:iconSet showValue="0" custom="1">
              <x14:cfvo type="percent">
                <xm:f>0</xm:f>
              </x14:cfvo>
              <x14:cfvo type="num">
                <xm:f>0</xm:f>
              </x14:cfvo>
              <x14:cfvo type="num">
                <xm:f>1</xm:f>
              </x14:cfvo>
              <x14:cfIcon iconSet="3TrafficLights1" iconId="2"/>
              <x14:cfIcon iconSet="3TrafficLights1" iconId="2"/>
              <x14:cfIcon iconSet="3Signs" iconId="0"/>
            </x14:iconSet>
          </x14:cfRule>
          <xm:sqref>A188:A193</xm:sqref>
        </x14:conditionalFormatting>
        <x14:conditionalFormatting xmlns:xm="http://schemas.microsoft.com/office/excel/2006/main">
          <x14:cfRule type="iconSet" priority="195" id="{D47EBBF1-71CA-48BB-BDDC-08820044D5D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A216:A219</xm:sqref>
        </x14:conditionalFormatting>
        <x14:conditionalFormatting xmlns:xm="http://schemas.microsoft.com/office/excel/2006/main">
          <x14:cfRule type="iconSet" priority="177" id="{19096269-FDB6-4E54-A7E8-1AA445B8AAC2}">
            <x14:iconSet showValue="0" custom="1">
              <x14:cfvo type="percent">
                <xm:f>0</xm:f>
              </x14:cfvo>
              <x14:cfvo type="num">
                <xm:f>0</xm:f>
              </x14:cfvo>
              <x14:cfvo type="num">
                <xm:f>1</xm:f>
              </x14:cfvo>
              <x14:cfIcon iconSet="3TrafficLights1" iconId="2"/>
              <x14:cfIcon iconSet="3TrafficLights1" iconId="2"/>
              <x14:cfIcon iconSet="3Signs" iconId="0"/>
            </x14:iconSet>
          </x14:cfRule>
          <xm:sqref>A220:A225</xm:sqref>
        </x14:conditionalFormatting>
        <x14:conditionalFormatting xmlns:xm="http://schemas.microsoft.com/office/excel/2006/main">
          <x14:cfRule type="iconSet" priority="176" id="{6554F615-846C-42C8-B167-BC58D655695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A248:A251</xm:sqref>
        </x14:conditionalFormatting>
        <x14:conditionalFormatting xmlns:xm="http://schemas.microsoft.com/office/excel/2006/main">
          <x14:cfRule type="iconSet" priority="158" id="{961F7741-A6E9-46DC-8C88-EB1B0320542C}">
            <x14:iconSet showValue="0" custom="1">
              <x14:cfvo type="percent">
                <xm:f>0</xm:f>
              </x14:cfvo>
              <x14:cfvo type="num">
                <xm:f>0</xm:f>
              </x14:cfvo>
              <x14:cfvo type="num">
                <xm:f>1</xm:f>
              </x14:cfvo>
              <x14:cfIcon iconSet="3TrafficLights1" iconId="2"/>
              <x14:cfIcon iconSet="3TrafficLights1" iconId="2"/>
              <x14:cfIcon iconSet="3Signs" iconId="0"/>
            </x14:iconSet>
          </x14:cfRule>
          <xm:sqref>A252:A257</xm:sqref>
        </x14:conditionalFormatting>
        <x14:conditionalFormatting xmlns:xm="http://schemas.microsoft.com/office/excel/2006/main">
          <x14:cfRule type="iconSet" priority="157" id="{E8ACEFA6-2AEC-494C-A2BA-11160286A06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A280:A283</xm:sqref>
        </x14:conditionalFormatting>
        <x14:conditionalFormatting xmlns:xm="http://schemas.microsoft.com/office/excel/2006/main">
          <x14:cfRule type="iconSet" priority="139" id="{D903A126-3A56-4969-A905-49A84E31DB66}">
            <x14:iconSet showValue="0" custom="1">
              <x14:cfvo type="percent">
                <xm:f>0</xm:f>
              </x14:cfvo>
              <x14:cfvo type="num">
                <xm:f>0</xm:f>
              </x14:cfvo>
              <x14:cfvo type="num">
                <xm:f>1</xm:f>
              </x14:cfvo>
              <x14:cfIcon iconSet="3TrafficLights1" iconId="2"/>
              <x14:cfIcon iconSet="3TrafficLights1" iconId="2"/>
              <x14:cfIcon iconSet="3Signs" iconId="0"/>
            </x14:iconSet>
          </x14:cfRule>
          <xm:sqref>A284:A289</xm:sqref>
        </x14:conditionalFormatting>
        <x14:conditionalFormatting xmlns:xm="http://schemas.microsoft.com/office/excel/2006/main">
          <x14:cfRule type="iconSet" priority="138" id="{61517B14-47AC-4E1E-93AD-18754922A04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A312:A315</xm:sqref>
        </x14:conditionalFormatting>
        <x14:conditionalFormatting xmlns:xm="http://schemas.microsoft.com/office/excel/2006/main">
          <x14:cfRule type="iconSet" priority="120" id="{DD7E1A92-A639-435D-BF01-A7A9F9F82417}">
            <x14:iconSet showValue="0" custom="1">
              <x14:cfvo type="percent">
                <xm:f>0</xm:f>
              </x14:cfvo>
              <x14:cfvo type="num">
                <xm:f>0</xm:f>
              </x14:cfvo>
              <x14:cfvo type="num">
                <xm:f>1</xm:f>
              </x14:cfvo>
              <x14:cfIcon iconSet="3TrafficLights1" iconId="2"/>
              <x14:cfIcon iconSet="3TrafficLights1" iconId="2"/>
              <x14:cfIcon iconSet="3Signs" iconId="0"/>
            </x14:iconSet>
          </x14:cfRule>
          <xm:sqref>A316:A321</xm:sqref>
        </x14:conditionalFormatting>
        <x14:conditionalFormatting xmlns:xm="http://schemas.microsoft.com/office/excel/2006/main">
          <x14:cfRule type="iconSet" priority="119" id="{272BCF9A-44F8-46F2-9C19-C266962927E9}">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A344:A347</xm:sqref>
        </x14:conditionalFormatting>
        <x14:conditionalFormatting xmlns:xm="http://schemas.microsoft.com/office/excel/2006/main">
          <x14:cfRule type="iconSet" priority="101" id="{106D1D16-01D0-455F-913D-CE08132FE0F2}">
            <x14:iconSet showValue="0" custom="1">
              <x14:cfvo type="percent">
                <xm:f>0</xm:f>
              </x14:cfvo>
              <x14:cfvo type="num">
                <xm:f>0</xm:f>
              </x14:cfvo>
              <x14:cfvo type="num">
                <xm:f>1</xm:f>
              </x14:cfvo>
              <x14:cfIcon iconSet="3TrafficLights1" iconId="2"/>
              <x14:cfIcon iconSet="3TrafficLights1" iconId="2"/>
              <x14:cfIcon iconSet="3Signs" iconId="0"/>
            </x14:iconSet>
          </x14:cfRule>
          <xm:sqref>A348:A353</xm:sqref>
        </x14:conditionalFormatting>
        <x14:conditionalFormatting xmlns:xm="http://schemas.microsoft.com/office/excel/2006/main">
          <x14:cfRule type="iconSet" priority="100" id="{C4CF2DBA-A6E7-4786-AE00-6726C1B8E7A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A376:A379</xm:sqref>
        </x14:conditionalFormatting>
        <x14:conditionalFormatting xmlns:xm="http://schemas.microsoft.com/office/excel/2006/main">
          <x14:cfRule type="iconSet" priority="82" id="{43D2DC60-350E-41DB-A68C-F617F2FFB0FD}">
            <x14:iconSet showValue="0" custom="1">
              <x14:cfvo type="percent">
                <xm:f>0</xm:f>
              </x14:cfvo>
              <x14:cfvo type="num">
                <xm:f>0</xm:f>
              </x14:cfvo>
              <x14:cfvo type="num">
                <xm:f>1</xm:f>
              </x14:cfvo>
              <x14:cfIcon iconSet="3TrafficLights1" iconId="2"/>
              <x14:cfIcon iconSet="3TrafficLights1" iconId="2"/>
              <x14:cfIcon iconSet="3Signs" iconId="0"/>
            </x14:iconSet>
          </x14:cfRule>
          <xm:sqref>A380:A385</xm:sqref>
        </x14:conditionalFormatting>
        <x14:conditionalFormatting xmlns:xm="http://schemas.microsoft.com/office/excel/2006/main">
          <x14:cfRule type="iconSet" priority="81" id="{D40CAE9C-2D4F-4844-A3D6-92ACED88122B}">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A408:A411</xm:sqref>
        </x14:conditionalFormatting>
        <x14:conditionalFormatting xmlns:xm="http://schemas.microsoft.com/office/excel/2006/main">
          <x14:cfRule type="iconSet" priority="63" id="{8D8A1687-255C-428D-9E70-2D2D4045C7BA}">
            <x14:iconSet showValue="0" custom="1">
              <x14:cfvo type="percent">
                <xm:f>0</xm:f>
              </x14:cfvo>
              <x14:cfvo type="num">
                <xm:f>0</xm:f>
              </x14:cfvo>
              <x14:cfvo type="num">
                <xm:f>1</xm:f>
              </x14:cfvo>
              <x14:cfIcon iconSet="3TrafficLights1" iconId="2"/>
              <x14:cfIcon iconSet="3TrafficLights1" iconId="2"/>
              <x14:cfIcon iconSet="3Signs" iconId="0"/>
            </x14:iconSet>
          </x14:cfRule>
          <xm:sqref>A412:A417</xm:sqref>
        </x14:conditionalFormatting>
        <x14:conditionalFormatting xmlns:xm="http://schemas.microsoft.com/office/excel/2006/main">
          <x14:cfRule type="iconSet" priority="62" id="{E1976A53-64F0-4A48-9511-6497CC0674AE}">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A440:A443</xm:sqref>
        </x14:conditionalFormatting>
        <x14:conditionalFormatting xmlns:xm="http://schemas.microsoft.com/office/excel/2006/main">
          <x14:cfRule type="iconSet" priority="44" id="{1264213B-BC74-4519-9FB3-3DF3EF6EDF9C}">
            <x14:iconSet showValue="0" custom="1">
              <x14:cfvo type="percent">
                <xm:f>0</xm:f>
              </x14:cfvo>
              <x14:cfvo type="num">
                <xm:f>0</xm:f>
              </x14:cfvo>
              <x14:cfvo type="num">
                <xm:f>1</xm:f>
              </x14:cfvo>
              <x14:cfIcon iconSet="3TrafficLights1" iconId="2"/>
              <x14:cfIcon iconSet="3TrafficLights1" iconId="2"/>
              <x14:cfIcon iconSet="3Signs" iconId="0"/>
            </x14:iconSet>
          </x14:cfRule>
          <xm:sqref>A444:A449</xm:sqref>
        </x14:conditionalFormatting>
        <x14:conditionalFormatting xmlns:xm="http://schemas.microsoft.com/office/excel/2006/main">
          <x14:cfRule type="iconSet" priority="43" id="{168712BD-66A0-47D9-B795-5130040E2A4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A472:A475</xm:sqref>
        </x14:conditionalFormatting>
        <x14:conditionalFormatting xmlns:xm="http://schemas.microsoft.com/office/excel/2006/main">
          <x14:cfRule type="iconSet" priority="25" id="{2E697F8C-AC75-46C9-AC3C-B846D7475781}">
            <x14:iconSet showValue="0" custom="1">
              <x14:cfvo type="percent">
                <xm:f>0</xm:f>
              </x14:cfvo>
              <x14:cfvo type="num">
                <xm:f>0</xm:f>
              </x14:cfvo>
              <x14:cfvo type="num">
                <xm:f>1</xm:f>
              </x14:cfvo>
              <x14:cfIcon iconSet="3TrafficLights1" iconId="2"/>
              <x14:cfIcon iconSet="3TrafficLights1" iconId="2"/>
              <x14:cfIcon iconSet="3Signs" iconId="0"/>
            </x14:iconSet>
          </x14:cfRule>
          <xm:sqref>A476:A481</xm:sqref>
        </x14:conditionalFormatting>
        <x14:conditionalFormatting xmlns:xm="http://schemas.microsoft.com/office/excel/2006/main">
          <x14:cfRule type="iconSet" priority="24" id="{4C8B0E3E-AA47-4E94-B5B5-6C48A98E0116}">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A504:A507</xm:sqref>
        </x14:conditionalFormatting>
        <x14:conditionalFormatting xmlns:xm="http://schemas.microsoft.com/office/excel/2006/main">
          <x14:cfRule type="iconSet" priority="6" id="{790F6E3D-7D89-4ACF-8162-B1FE27EF21F7}">
            <x14:iconSet showValue="0" custom="1">
              <x14:cfvo type="percent">
                <xm:f>0</xm:f>
              </x14:cfvo>
              <x14:cfvo type="num">
                <xm:f>0</xm:f>
              </x14:cfvo>
              <x14:cfvo type="num">
                <xm:f>1</xm:f>
              </x14:cfvo>
              <x14:cfIcon iconSet="3TrafficLights1" iconId="2"/>
              <x14:cfIcon iconSet="3TrafficLights1" iconId="2"/>
              <x14:cfIcon iconSet="3Signs" iconId="0"/>
            </x14:iconSet>
          </x14:cfRule>
          <xm:sqref>A508:A513</xm:sqref>
        </x14:conditionalFormatting>
        <x14:conditionalFormatting xmlns:xm="http://schemas.microsoft.com/office/excel/2006/main">
          <x14:cfRule type="expression" priority="2958" id="{1DFA8D3D-B3D5-4FB2-A07F-FF06BE935069}">
            <xm:f>$E$9=('Data validation'!$B$4)</xm:f>
            <x14:dxf>
              <fill>
                <patternFill>
                  <bgColor theme="0" tint="-0.499984740745262"/>
                </patternFill>
              </fill>
            </x14:dxf>
          </x14:cfRule>
          <x14:cfRule type="expression" priority="2959" id="{45DD6145-DB17-4CB5-BDB2-2BE2C3CD42AF}">
            <xm:f>$E$9=('Data validation'!$B$5)</xm:f>
            <x14:dxf>
              <fill>
                <patternFill>
                  <bgColor theme="0" tint="-0.499984740745262"/>
                </patternFill>
              </fill>
            </x14:dxf>
          </x14:cfRule>
          <xm:sqref>B11:E11</xm:sqref>
        </x14:conditionalFormatting>
        <x14:conditionalFormatting xmlns:xm="http://schemas.microsoft.com/office/excel/2006/main">
          <x14:cfRule type="iconSet" priority="681" id="{00000000-000E-0000-0500-0000A4020000}">
            <x14:iconSet iconSet="3Symbols" showValue="0" reverse="1">
              <x14:cfvo type="percent">
                <xm:f>0</xm:f>
              </x14:cfvo>
              <x14:cfvo type="num" gte="0">
                <xm:f>0</xm:f>
              </x14:cfvo>
              <x14:cfvo type="num">
                <xm:f>'Traffic Light System'!$C$9</xm:f>
              </x14:cfvo>
            </x14:iconSet>
          </x14:cfRule>
          <xm:sqref>L2</xm:sqref>
        </x14:conditionalFormatting>
        <x14:conditionalFormatting xmlns:xm="http://schemas.microsoft.com/office/excel/2006/main">
          <x14:cfRule type="iconSet" priority="597" id="{5717BB3A-9811-4D28-9BA7-26197CA2ED60}">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L7:L8</xm:sqref>
        </x14:conditionalFormatting>
        <x14:conditionalFormatting xmlns:xm="http://schemas.microsoft.com/office/excel/2006/main">
          <x14:cfRule type="iconSet" priority="582" id="{03F829DA-AAF8-4BF0-AA69-B393644AA977}">
            <x14:iconSet showValue="0" custom="1">
              <x14:cfvo type="percent">
                <xm:f>0</xm:f>
              </x14:cfvo>
              <x14:cfvo type="num">
                <xm:f>0</xm:f>
              </x14:cfvo>
              <x14:cfvo type="num">
                <xm:f>1</xm:f>
              </x14:cfvo>
              <x14:cfIcon iconSet="3TrafficLights1" iconId="2"/>
              <x14:cfIcon iconSet="3TrafficLights1" iconId="2"/>
              <x14:cfIcon iconSet="3TrafficLights1" iconId="0"/>
            </x14:iconSet>
          </x14:cfRule>
          <xm:sqref>L10:L11</xm:sqref>
        </x14:conditionalFormatting>
        <x14:conditionalFormatting xmlns:xm="http://schemas.microsoft.com/office/excel/2006/main">
          <x14:cfRule type="iconSet" priority="638" id="{517EB377-87B3-4FA5-90ED-CDFD137DD25D}">
            <x14:iconSet iconSet="3Symbols" showValue="0" custom="1">
              <x14:cfvo type="percent">
                <xm:f>0</xm:f>
              </x14:cfvo>
              <x14:cfvo type="num">
                <xm:f>1</xm:f>
              </x14:cfvo>
              <x14:cfvo type="num">
                <xm:f>5</xm:f>
              </x14:cfvo>
              <x14:cfIcon iconSet="3Symbols" iconId="2"/>
              <x14:cfIcon iconSet="3Symbols" iconId="1"/>
              <x14:cfIcon iconSet="3Symbols" iconId="0"/>
            </x14:iconSet>
          </x14:cfRule>
          <xm:sqref>M2</xm:sqref>
        </x14:conditionalFormatting>
        <x14:conditionalFormatting xmlns:xm="http://schemas.microsoft.com/office/excel/2006/main">
          <x14:cfRule type="iconSet" priority="581" id="{F9863725-46A6-4C31-9275-E63FAC38CC70}">
            <x14:iconSet showValue="0" custom="1">
              <x14:cfvo type="percent">
                <xm:f>0</xm:f>
              </x14:cfvo>
              <x14:cfvo type="num">
                <xm:f>0</xm:f>
              </x14:cfvo>
              <x14:cfvo type="num">
                <xm:f>1</xm:f>
              </x14:cfvo>
              <x14:cfIcon iconSet="3TrafficLights1" iconId="2"/>
              <x14:cfIcon iconSet="3TrafficLights1" iconId="2"/>
              <x14:cfIcon iconSet="3Signs" iconId="0"/>
            </x14:iconSet>
          </x14:cfRule>
          <xm:sqref>R9</xm:sqref>
        </x14:conditionalFormatting>
      </x14:conditionalFormattings>
    </ext>
    <ext xmlns:x14="http://schemas.microsoft.com/office/spreadsheetml/2009/9/main" uri="{CCE6A557-97BC-4b89-ADB6-D9C93CAAB3DF}">
      <x14:dataValidations xmlns:xm="http://schemas.microsoft.com/office/excel/2006/main" count="7">
        <x14:dataValidation type="list" allowBlank="1" showInputMessage="1" showErrorMessage="1" xr:uid="{1292F214-D5B2-4E46-9322-2477EBF2740B}">
          <x14:formula1>
            <xm:f>'Reference Data'!$I$4:$I$19</xm:f>
          </x14:formula1>
          <xm:sqref>D43:D52 D22:D41</xm:sqref>
        </x14:dataValidation>
        <x14:dataValidation type="list" allowBlank="1" showInputMessage="1" showErrorMessage="1" xr:uid="{758F86CC-7315-4C6A-B42C-E5BDA3D97763}">
          <x14:formula1>
            <xm:f>'Reference Data'!$I$4:$I$25</xm:f>
          </x14:formula1>
          <xm:sqref>B481 B65 B97 B129 B161 B193 B225 B257 B289 B321 B353 B385 B417 B449 B513</xm:sqref>
        </x14:dataValidation>
        <x14:dataValidation type="list" allowBlank="1" showInputMessage="1" showErrorMessage="1" xr:uid="{3F13C036-2365-4127-9464-97C78AAE4B6E}">
          <x14:formula1>
            <xm:f>'Data validation'!$B$4:$B$6</xm:f>
          </x14:formula1>
          <xm:sqref>E9</xm:sqref>
        </x14:dataValidation>
        <x14:dataValidation type="list" allowBlank="1" showInputMessage="1" showErrorMessage="1" xr:uid="{B827B085-A809-46EB-8C72-61194CC47C51}">
          <x14:formula1>
            <xm:f>'Data validation'!$W$4:$W$8</xm:f>
          </x14:formula1>
          <xm:sqref>P22:P41 P43:P52</xm:sqref>
        </x14:dataValidation>
        <x14:dataValidation type="list" allowBlank="1" showInputMessage="1" showErrorMessage="1" xr:uid="{0A92CB87-83B3-446B-BD8E-353372EE2665}">
          <x14:formula1>
            <xm:f>'Data validation'!$U$4:$U$12</xm:f>
          </x14:formula1>
          <xm:sqref>C65 C513 C97 C129 C161 C193 C225 C257 C289 C321 C353 C385 C417 C449 C481</xm:sqref>
        </x14:dataValidation>
        <x14:dataValidation type="list" allowBlank="1" showInputMessage="1" showErrorMessage="1" xr:uid="{FDC6383A-13AC-4966-A239-E4CDC862E52F}">
          <x14:formula1>
            <xm:f>'Data validation'!$U$4:$U$13</xm:f>
          </x14:formula1>
          <xm:sqref>E22:E41 E43:E52</xm:sqref>
        </x14:dataValidation>
        <x14:dataValidation type="list" allowBlank="1" showInputMessage="1" showErrorMessage="1" xr:uid="{7E2C9EE3-E6B2-4DA5-AB60-E5C8FEF46EB6}">
          <x14:formula1>
            <xm:f>MasterOutcomes!$C$7:$C$150</xm:f>
          </x14:formula1>
          <xm:sqref>B22:B41</xm:sqref>
        </x14:dataValidation>
      </x14:dataValidations>
    </ext>
  </extLst>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6A9565-CF59-45D6-AF04-AD17520AC7F2}">
  <sheetPr codeName="Sheet10">
    <tabColor theme="9"/>
    <pageSetUpPr autoPageBreaks="0"/>
  </sheetPr>
  <dimension ref="A1:AG217"/>
  <sheetViews>
    <sheetView showGridLines="0" topLeftCell="A15" zoomScale="70" zoomScaleNormal="70" workbookViewId="0">
      <selection activeCell="E24" sqref="E24"/>
    </sheetView>
  </sheetViews>
  <sheetFormatPr defaultRowHeight="14.5" outlineLevelRow="1" x14ac:dyDescent="0.35"/>
  <cols>
    <col min="1" max="1" width="10.54296875" style="48" customWidth="1"/>
    <col min="2" max="2" width="7" customWidth="1"/>
    <col min="3" max="3" width="49.1796875" customWidth="1"/>
    <col min="4" max="4" width="22" bestFit="1" customWidth="1"/>
    <col min="5" max="7" width="28.54296875" customWidth="1"/>
    <col min="8" max="8" width="14.54296875" customWidth="1"/>
    <col min="9" max="16" width="15.453125" customWidth="1"/>
    <col min="19" max="19" width="9.1796875" customWidth="1"/>
    <col min="20" max="20" width="12" customWidth="1"/>
  </cols>
  <sheetData>
    <row r="1" spans="1:23" ht="25.4" customHeight="1" thickBot="1" x14ac:dyDescent="0.4"/>
    <row r="2" spans="1:23" ht="20.5" thickBot="1" x14ac:dyDescent="0.4">
      <c r="B2" s="821" t="s">
        <v>262</v>
      </c>
      <c r="C2" s="822"/>
      <c r="D2" s="822"/>
      <c r="E2" s="822"/>
      <c r="F2" s="822"/>
      <c r="G2" s="822"/>
      <c r="H2" s="822"/>
      <c r="I2" s="822"/>
      <c r="J2" s="822"/>
      <c r="K2" s="822"/>
      <c r="L2" s="822"/>
      <c r="M2" s="822"/>
      <c r="N2" s="820"/>
      <c r="O2" s="820"/>
      <c r="P2" s="222">
        <f>SUM(A12:A14)+SUM(A19,A27,A35,A44,A52,A60,A68,A76,A84,A92,A100,A108,A116,A124,A132,A140,A148,A156,A164,A172)</f>
        <v>0</v>
      </c>
      <c r="Q2" s="583" t="s">
        <v>12</v>
      </c>
      <c r="R2" s="603"/>
      <c r="S2" s="603"/>
      <c r="T2" s="603"/>
      <c r="U2" s="603"/>
      <c r="V2" s="603"/>
      <c r="W2" s="603"/>
    </row>
    <row r="3" spans="1:23" ht="126" customHeight="1" x14ac:dyDescent="0.35">
      <c r="B3" s="823" t="s">
        <v>263</v>
      </c>
      <c r="C3" s="824"/>
      <c r="D3" s="824"/>
      <c r="E3" s="824"/>
      <c r="F3" s="824"/>
      <c r="G3" s="824"/>
      <c r="H3" s="824"/>
      <c r="I3" s="824"/>
      <c r="J3" s="824"/>
      <c r="K3" s="824"/>
      <c r="L3" s="824"/>
      <c r="M3" s="824"/>
      <c r="N3" s="824"/>
      <c r="O3" s="824"/>
      <c r="P3" s="825"/>
    </row>
    <row r="4" spans="1:23" ht="29.25" customHeight="1" thickBot="1" x14ac:dyDescent="0.4">
      <c r="B4" s="816" t="s">
        <v>264</v>
      </c>
      <c r="C4" s="817"/>
      <c r="D4" s="817"/>
      <c r="E4" s="817"/>
      <c r="F4" s="817"/>
      <c r="G4" s="817"/>
      <c r="H4" s="817"/>
      <c r="I4" s="817"/>
      <c r="J4" s="817"/>
      <c r="K4" s="817"/>
      <c r="L4" s="817"/>
      <c r="M4" s="817"/>
      <c r="N4" s="817"/>
      <c r="O4" s="817"/>
      <c r="P4" s="818"/>
    </row>
    <row r="5" spans="1:23" ht="17.5" x14ac:dyDescent="0.35">
      <c r="B5" s="186"/>
      <c r="C5" s="186"/>
      <c r="D5" s="186"/>
      <c r="E5" s="186"/>
      <c r="F5" s="186"/>
      <c r="G5" s="186"/>
      <c r="H5" s="186"/>
      <c r="I5" s="186"/>
      <c r="J5" s="186"/>
      <c r="K5" s="186"/>
      <c r="L5" s="186"/>
      <c r="M5" s="183"/>
      <c r="N5" s="183"/>
      <c r="O5" s="183"/>
      <c r="P5" s="181"/>
    </row>
    <row r="6" spans="1:23" s="18" customFormat="1" ht="20" x14ac:dyDescent="0.4">
      <c r="A6" s="49"/>
      <c r="B6" s="826" t="str">
        <f>CONCATENATE("You are reporting for the period: ",IF('1 - Start Here'!B6='Reference Data'!F4," ",'1 - Start Here'!B6))</f>
        <v>You are reporting for the period: 1 April 2023 to 30 September 2023</v>
      </c>
      <c r="C6" s="826"/>
      <c r="D6" s="826"/>
      <c r="E6" s="826"/>
      <c r="F6" s="39"/>
      <c r="G6" s="698" t="str">
        <f>IF(B6="You are reporting for the period:  ", "&lt;&lt;&lt; Please select a reporting period on the 'Start Here' page","")</f>
        <v/>
      </c>
      <c r="H6" s="698"/>
      <c r="I6" s="698"/>
      <c r="J6" s="698"/>
      <c r="K6" s="698"/>
      <c r="L6" s="39"/>
      <c r="M6" s="39"/>
      <c r="N6" s="39"/>
      <c r="O6" s="39"/>
      <c r="P6" s="39"/>
    </row>
    <row r="7" spans="1:23" x14ac:dyDescent="0.35">
      <c r="B7" s="9"/>
      <c r="C7" s="9"/>
      <c r="D7" s="9"/>
      <c r="E7" s="9"/>
      <c r="F7" s="9"/>
      <c r="G7" s="9"/>
      <c r="H7" s="9"/>
      <c r="I7" s="9"/>
      <c r="J7" s="9"/>
      <c r="K7" s="9"/>
      <c r="L7" s="9"/>
      <c r="M7" s="9"/>
      <c r="N7" s="9"/>
      <c r="O7" s="9"/>
      <c r="P7" s="9"/>
    </row>
    <row r="8" spans="1:23" ht="20" x14ac:dyDescent="0.35">
      <c r="B8" s="819" t="s">
        <v>265</v>
      </c>
      <c r="C8" s="819"/>
      <c r="D8" s="819"/>
      <c r="E8" s="819"/>
      <c r="F8" s="819"/>
      <c r="G8" s="819"/>
      <c r="H8" s="819"/>
      <c r="I8" s="819"/>
      <c r="J8" s="819"/>
      <c r="K8" s="819"/>
      <c r="L8" s="819"/>
      <c r="M8" s="819"/>
      <c r="N8" s="819"/>
      <c r="O8" s="819"/>
      <c r="P8" s="819"/>
    </row>
    <row r="9" spans="1:23" x14ac:dyDescent="0.35">
      <c r="B9" s="9"/>
      <c r="D9" s="9"/>
      <c r="E9" s="9"/>
      <c r="F9" s="9"/>
      <c r="G9" s="9"/>
      <c r="H9" s="9"/>
      <c r="I9" s="9"/>
      <c r="J9" s="9"/>
      <c r="K9" s="9"/>
      <c r="L9" s="9"/>
      <c r="M9" s="9"/>
      <c r="N9" s="9"/>
      <c r="O9" s="9"/>
      <c r="P9" s="9"/>
    </row>
    <row r="10" spans="1:23" ht="69" customHeight="1" x14ac:dyDescent="0.35">
      <c r="B10" s="118" t="s">
        <v>266</v>
      </c>
      <c r="C10" s="118" t="s">
        <v>267</v>
      </c>
      <c r="D10" s="118" t="s">
        <v>268</v>
      </c>
      <c r="E10" s="118" t="s">
        <v>269</v>
      </c>
      <c r="F10" s="118" t="s">
        <v>270</v>
      </c>
      <c r="G10" s="118" t="s">
        <v>271</v>
      </c>
      <c r="H10" s="118" t="s">
        <v>272</v>
      </c>
      <c r="I10" s="118" t="s">
        <v>273</v>
      </c>
      <c r="J10" s="119" t="s">
        <v>274</v>
      </c>
      <c r="K10" s="118" t="s">
        <v>275</v>
      </c>
      <c r="L10" s="118" t="s">
        <v>276</v>
      </c>
      <c r="M10" s="118" t="s">
        <v>277</v>
      </c>
      <c r="N10" s="119" t="s">
        <v>278</v>
      </c>
      <c r="O10" s="119" t="s">
        <v>279</v>
      </c>
      <c r="P10" s="119" t="s">
        <v>280</v>
      </c>
    </row>
    <row r="11" spans="1:23" ht="52.5" customHeight="1" x14ac:dyDescent="0.35">
      <c r="B11" s="40">
        <v>0</v>
      </c>
      <c r="C11" s="44" t="s">
        <v>281</v>
      </c>
      <c r="D11" s="44" t="s">
        <v>282</v>
      </c>
      <c r="E11" s="64" t="s">
        <v>283</v>
      </c>
      <c r="F11" s="44" t="s">
        <v>284</v>
      </c>
      <c r="G11" s="44" t="s">
        <v>285</v>
      </c>
      <c r="H11" s="42" t="s">
        <v>286</v>
      </c>
      <c r="I11" s="42" t="s">
        <v>287</v>
      </c>
      <c r="J11" s="223">
        <f>VALUE(LEFT(I11,1))*VALUE(LEFT(H11,1))</f>
        <v>15</v>
      </c>
      <c r="K11" s="44" t="s">
        <v>288</v>
      </c>
      <c r="L11" s="42" t="s">
        <v>289</v>
      </c>
      <c r="M11" s="42" t="s">
        <v>290</v>
      </c>
      <c r="N11" s="43">
        <f>VALUE(LEFT(L11,1))*VALUE(LEFT(M11,1))</f>
        <v>6</v>
      </c>
      <c r="O11" s="45" t="s">
        <v>291</v>
      </c>
      <c r="P11" s="44" t="s">
        <v>292</v>
      </c>
    </row>
    <row r="12" spans="1:23" ht="45" customHeight="1" x14ac:dyDescent="0.35">
      <c r="A12" s="1"/>
      <c r="B12" s="40">
        <v>1</v>
      </c>
      <c r="C12" s="57"/>
      <c r="D12" s="56"/>
      <c r="E12" s="56"/>
      <c r="F12" s="56"/>
      <c r="G12" s="56"/>
      <c r="H12" s="56"/>
      <c r="I12" s="56"/>
      <c r="J12" s="55" t="str">
        <f>IFERROR(VALUE(LEFT(I12,1))*VALUE(LEFT(H12,1)),"")</f>
        <v/>
      </c>
      <c r="K12" s="56"/>
      <c r="L12" s="56"/>
      <c r="M12" s="56"/>
      <c r="N12" s="55" t="str">
        <f>IFERROR(VALUE(LEFT(M12,1))*VALUE(LEFT(L12,1)),"")</f>
        <v/>
      </c>
      <c r="O12" s="56"/>
      <c r="P12" s="56"/>
    </row>
    <row r="13" spans="1:23" ht="45" customHeight="1" x14ac:dyDescent="0.35">
      <c r="A13" s="1"/>
      <c r="B13" s="40">
        <v>2</v>
      </c>
      <c r="C13" s="57"/>
      <c r="D13" s="56"/>
      <c r="E13" s="56"/>
      <c r="F13" s="56"/>
      <c r="G13" s="56"/>
      <c r="H13" s="56"/>
      <c r="I13" s="56"/>
      <c r="J13" s="55" t="str">
        <f>IFERROR(VALUE(LEFT(I13,1))*VALUE(LEFT(H13,1)),"")</f>
        <v/>
      </c>
      <c r="K13" s="56"/>
      <c r="L13" s="56"/>
      <c r="M13" s="56"/>
      <c r="N13" s="55" t="str">
        <f>IFERROR(VALUE(LEFT(M13,1))*VALUE(LEFT(L13,1)),"")</f>
        <v/>
      </c>
      <c r="O13" s="56"/>
      <c r="P13" s="56"/>
    </row>
    <row r="14" spans="1:23" ht="45" customHeight="1" x14ac:dyDescent="0.35">
      <c r="A14" s="1"/>
      <c r="B14" s="40">
        <v>3</v>
      </c>
      <c r="C14" s="57"/>
      <c r="D14" s="56"/>
      <c r="E14" s="56"/>
      <c r="F14" s="56"/>
      <c r="G14" s="56"/>
      <c r="H14" s="56"/>
      <c r="I14" s="56"/>
      <c r="J14" s="55" t="str">
        <f>IFERROR(VALUE(LEFT(I14,1))*VALUE(LEFT(H14,1)),"")</f>
        <v/>
      </c>
      <c r="K14" s="56"/>
      <c r="L14" s="56"/>
      <c r="M14" s="56"/>
      <c r="N14" s="55" t="str">
        <f>IFERROR(VALUE(LEFT(M14,1))*VALUE(LEFT(L14,1)),"")</f>
        <v/>
      </c>
      <c r="O14" s="56"/>
      <c r="P14" s="56"/>
    </row>
    <row r="15" spans="1:23" x14ac:dyDescent="0.35">
      <c r="A15" s="1"/>
    </row>
    <row r="16" spans="1:23" x14ac:dyDescent="0.35">
      <c r="A16" s="1"/>
      <c r="B16" s="9"/>
      <c r="C16" s="9"/>
      <c r="D16" s="9"/>
      <c r="E16" s="9"/>
      <c r="F16" s="9"/>
      <c r="G16" s="9"/>
      <c r="H16" s="9"/>
      <c r="I16" s="9"/>
      <c r="J16" s="9"/>
      <c r="K16" s="9"/>
      <c r="L16" s="9"/>
      <c r="M16" s="9"/>
      <c r="N16" s="9"/>
      <c r="O16" s="9"/>
      <c r="P16" s="9"/>
    </row>
    <row r="17" spans="1:16" ht="20" x14ac:dyDescent="0.35">
      <c r="A17" s="1"/>
      <c r="B17" s="819" t="s">
        <v>293</v>
      </c>
      <c r="C17" s="819"/>
      <c r="D17" s="819"/>
      <c r="E17" s="819"/>
      <c r="F17" s="819"/>
      <c r="G17" s="819"/>
      <c r="H17" s="819"/>
      <c r="I17" s="819"/>
      <c r="J17" s="819"/>
      <c r="K17" s="819"/>
      <c r="L17" s="819"/>
      <c r="M17" s="819"/>
      <c r="N17" s="819"/>
      <c r="O17" s="819"/>
      <c r="P17" s="819"/>
    </row>
    <row r="18" spans="1:16" x14ac:dyDescent="0.35">
      <c r="A18" s="1"/>
      <c r="B18" s="9"/>
      <c r="C18" s="9"/>
      <c r="D18" s="9"/>
      <c r="E18" s="9"/>
      <c r="F18" s="9"/>
      <c r="G18" s="9"/>
      <c r="H18" s="9"/>
      <c r="I18" s="9"/>
      <c r="J18" s="9"/>
      <c r="K18" s="9"/>
      <c r="L18" s="9"/>
      <c r="M18" s="9"/>
      <c r="N18" s="9"/>
      <c r="O18" s="9"/>
      <c r="P18" s="9"/>
    </row>
    <row r="19" spans="1:16" ht="26.25" customHeight="1" x14ac:dyDescent="0.35">
      <c r="A19" s="60"/>
      <c r="B19" s="279"/>
      <c r="C19" s="280"/>
      <c r="D19" s="280"/>
      <c r="E19" s="280"/>
      <c r="F19" s="280"/>
      <c r="G19" s="280"/>
      <c r="H19" s="280"/>
      <c r="I19" s="280"/>
      <c r="J19" s="280"/>
      <c r="K19" s="280"/>
      <c r="L19" s="280"/>
      <c r="M19" s="280"/>
      <c r="N19" s="280"/>
      <c r="O19" s="280"/>
      <c r="P19" s="281"/>
    </row>
    <row r="20" spans="1:16" x14ac:dyDescent="0.35">
      <c r="A20" s="1"/>
      <c r="B20" s="9"/>
      <c r="D20" s="9"/>
      <c r="E20" s="9"/>
      <c r="F20" s="9"/>
      <c r="G20" s="9"/>
      <c r="H20" s="9"/>
      <c r="I20" s="9"/>
      <c r="J20" s="9"/>
      <c r="K20" s="9"/>
      <c r="L20" s="9"/>
      <c r="M20" s="9"/>
      <c r="N20" s="9"/>
      <c r="O20" s="9"/>
      <c r="P20" s="9"/>
    </row>
    <row r="21" spans="1:16" ht="42" x14ac:dyDescent="0.35">
      <c r="A21" s="1"/>
      <c r="B21" s="118" t="s">
        <v>266</v>
      </c>
      <c r="C21" s="118" t="s">
        <v>267</v>
      </c>
      <c r="D21" s="118" t="s">
        <v>268</v>
      </c>
      <c r="E21" s="118" t="s">
        <v>269</v>
      </c>
      <c r="F21" s="118" t="s">
        <v>270</v>
      </c>
      <c r="G21" s="118" t="s">
        <v>271</v>
      </c>
      <c r="H21" s="118" t="s">
        <v>272</v>
      </c>
      <c r="I21" s="118" t="s">
        <v>273</v>
      </c>
      <c r="J21" s="119" t="s">
        <v>274</v>
      </c>
      <c r="K21" s="118" t="s">
        <v>275</v>
      </c>
      <c r="L21" s="118" t="s">
        <v>276</v>
      </c>
      <c r="M21" s="118" t="s">
        <v>277</v>
      </c>
      <c r="N21" s="119" t="s">
        <v>278</v>
      </c>
      <c r="O21" s="119" t="s">
        <v>279</v>
      </c>
      <c r="P21" s="119" t="s">
        <v>280</v>
      </c>
    </row>
    <row r="22" spans="1:16" ht="56.25" customHeight="1" x14ac:dyDescent="0.35">
      <c r="A22" s="1"/>
      <c r="B22" s="40">
        <v>0</v>
      </c>
      <c r="C22" s="44" t="s">
        <v>281</v>
      </c>
      <c r="D22" s="44" t="s">
        <v>282</v>
      </c>
      <c r="E22" s="64" t="s">
        <v>283</v>
      </c>
      <c r="F22" s="44" t="s">
        <v>284</v>
      </c>
      <c r="G22" s="44" t="s">
        <v>285</v>
      </c>
      <c r="H22" s="42" t="s">
        <v>286</v>
      </c>
      <c r="I22" s="42" t="s">
        <v>287</v>
      </c>
      <c r="J22" s="223">
        <f>VALUE(LEFT(I22,1))*VALUE(LEFT(H22,1))</f>
        <v>15</v>
      </c>
      <c r="K22" s="44" t="s">
        <v>288</v>
      </c>
      <c r="L22" s="42" t="s">
        <v>289</v>
      </c>
      <c r="M22" s="42" t="s">
        <v>290</v>
      </c>
      <c r="N22" s="43">
        <f>VALUE(LEFT(L22,1))*VALUE(LEFT(M22,1))</f>
        <v>6</v>
      </c>
      <c r="O22" s="45" t="s">
        <v>291</v>
      </c>
      <c r="P22" s="44" t="s">
        <v>292</v>
      </c>
    </row>
    <row r="23" spans="1:16" ht="44.25" customHeight="1" x14ac:dyDescent="0.35">
      <c r="A23" s="1"/>
      <c r="B23" s="40">
        <v>1</v>
      </c>
      <c r="C23" s="57"/>
      <c r="D23" s="56"/>
      <c r="E23" s="56"/>
      <c r="F23" s="56"/>
      <c r="G23" s="56"/>
      <c r="H23" s="56"/>
      <c r="I23" s="56"/>
      <c r="J23" s="56"/>
      <c r="K23" s="56"/>
      <c r="L23" s="56"/>
      <c r="M23" s="56"/>
      <c r="N23" s="56"/>
      <c r="O23" s="56"/>
      <c r="P23" s="56"/>
    </row>
    <row r="24" spans="1:16" ht="44.25" customHeight="1" x14ac:dyDescent="0.35">
      <c r="A24" s="1"/>
      <c r="B24" s="40">
        <v>2</v>
      </c>
      <c r="C24" s="57"/>
      <c r="D24" s="56"/>
      <c r="E24" s="56"/>
      <c r="F24" s="56"/>
      <c r="G24" s="56"/>
      <c r="H24" s="56"/>
      <c r="I24" s="56"/>
      <c r="J24" s="56"/>
      <c r="K24" s="56"/>
      <c r="L24" s="56"/>
      <c r="M24" s="56"/>
      <c r="N24" s="56"/>
      <c r="O24" s="56"/>
      <c r="P24" s="56"/>
    </row>
    <row r="25" spans="1:16" ht="44.25" customHeight="1" x14ac:dyDescent="0.35">
      <c r="A25" s="1"/>
      <c r="B25" s="40">
        <v>3</v>
      </c>
      <c r="C25" s="57"/>
      <c r="D25" s="56"/>
      <c r="E25" s="56"/>
      <c r="F25" s="56"/>
      <c r="G25" s="56"/>
      <c r="H25" s="56"/>
      <c r="I25" s="56"/>
      <c r="J25" s="56"/>
      <c r="K25" s="56"/>
      <c r="L25" s="56"/>
      <c r="M25" s="56"/>
      <c r="N25" s="56"/>
      <c r="O25" s="56"/>
      <c r="P25" s="56"/>
    </row>
    <row r="26" spans="1:16" x14ac:dyDescent="0.35">
      <c r="A26" s="1"/>
      <c r="B26" s="9"/>
      <c r="C26" s="9"/>
      <c r="D26" s="9"/>
      <c r="E26" s="9"/>
      <c r="F26" s="9"/>
      <c r="G26" s="9"/>
      <c r="H26" s="9"/>
      <c r="I26" s="9"/>
      <c r="J26" s="9"/>
      <c r="K26" s="9"/>
      <c r="L26" s="9"/>
      <c r="M26" s="9"/>
      <c r="N26" s="9"/>
      <c r="O26" s="9"/>
      <c r="P26" s="9"/>
    </row>
    <row r="27" spans="1:16" ht="24.75" customHeight="1" x14ac:dyDescent="0.35">
      <c r="A27" s="60"/>
      <c r="B27" s="279"/>
      <c r="C27" s="280" t="s">
        <v>294</v>
      </c>
      <c r="D27" s="280" t="str">
        <f>'2 - Project Admin'!E28</f>
        <v>8 Angel Street</v>
      </c>
      <c r="E27" s="280"/>
      <c r="F27" s="280"/>
      <c r="G27" s="280"/>
      <c r="H27" s="280"/>
      <c r="I27" s="280"/>
      <c r="J27" s="280"/>
      <c r="K27" s="280"/>
      <c r="L27" s="280"/>
      <c r="M27" s="280"/>
      <c r="N27" s="280"/>
      <c r="O27" s="280"/>
      <c r="P27" s="281"/>
    </row>
    <row r="28" spans="1:16" x14ac:dyDescent="0.35">
      <c r="B28" s="9"/>
      <c r="D28" s="9"/>
      <c r="E28" s="9"/>
      <c r="F28" s="9"/>
      <c r="G28" s="9"/>
      <c r="H28" s="9"/>
      <c r="I28" s="9"/>
      <c r="J28" s="9"/>
      <c r="K28" s="9"/>
      <c r="L28" s="9"/>
      <c r="M28" s="9"/>
      <c r="N28" s="9"/>
      <c r="O28" s="9"/>
      <c r="P28" s="9"/>
    </row>
    <row r="29" spans="1:16" ht="69" customHeight="1" outlineLevel="1" x14ac:dyDescent="0.35">
      <c r="A29" s="1"/>
      <c r="B29" s="118" t="s">
        <v>266</v>
      </c>
      <c r="C29" s="118" t="s">
        <v>267</v>
      </c>
      <c r="D29" s="118" t="s">
        <v>268</v>
      </c>
      <c r="E29" s="118" t="s">
        <v>269</v>
      </c>
      <c r="F29" s="118" t="s">
        <v>270</v>
      </c>
      <c r="G29" s="118" t="s">
        <v>271</v>
      </c>
      <c r="H29" s="118" t="s">
        <v>272</v>
      </c>
      <c r="I29" s="118" t="s">
        <v>273</v>
      </c>
      <c r="J29" s="119" t="s">
        <v>274</v>
      </c>
      <c r="K29" s="118" t="s">
        <v>275</v>
      </c>
      <c r="L29" s="118" t="s">
        <v>276</v>
      </c>
      <c r="M29" s="118" t="s">
        <v>277</v>
      </c>
      <c r="N29" s="119" t="s">
        <v>278</v>
      </c>
      <c r="O29" s="119" t="s">
        <v>279</v>
      </c>
      <c r="P29" s="119" t="s">
        <v>280</v>
      </c>
    </row>
    <row r="30" spans="1:16" ht="49.5" customHeight="1" outlineLevel="1" x14ac:dyDescent="0.35">
      <c r="B30" s="40">
        <v>0</v>
      </c>
      <c r="C30" s="44" t="s">
        <v>281</v>
      </c>
      <c r="D30" s="44" t="s">
        <v>282</v>
      </c>
      <c r="E30" s="64" t="s">
        <v>283</v>
      </c>
      <c r="F30" s="44" t="s">
        <v>284</v>
      </c>
      <c r="G30" s="44" t="s">
        <v>285</v>
      </c>
      <c r="H30" s="42" t="s">
        <v>286</v>
      </c>
      <c r="I30" s="42" t="s">
        <v>287</v>
      </c>
      <c r="J30" s="223">
        <f>VALUE(LEFT(I30,1))*VALUE(LEFT(H30,1))</f>
        <v>15</v>
      </c>
      <c r="K30" s="44" t="s">
        <v>288</v>
      </c>
      <c r="L30" s="42" t="s">
        <v>289</v>
      </c>
      <c r="M30" s="42" t="s">
        <v>290</v>
      </c>
      <c r="N30" s="43">
        <f>VALUE(LEFT(L30,1))*VALUE(LEFT(M30,1))</f>
        <v>6</v>
      </c>
      <c r="O30" s="45" t="s">
        <v>291</v>
      </c>
      <c r="P30" s="44" t="s">
        <v>292</v>
      </c>
    </row>
    <row r="31" spans="1:16" ht="45" customHeight="1" outlineLevel="1" x14ac:dyDescent="0.35">
      <c r="A31" s="1"/>
      <c r="B31" s="40">
        <v>1</v>
      </c>
      <c r="C31" s="57"/>
      <c r="D31" s="56"/>
      <c r="E31" s="56"/>
      <c r="F31" s="56"/>
      <c r="G31" s="56"/>
      <c r="H31" s="117"/>
      <c r="I31" s="117"/>
      <c r="J31" s="55" t="str">
        <f>IFERROR(VALUE(LEFT(I31,1))*VALUE(LEFT(H31,1)),"")</f>
        <v/>
      </c>
      <c r="K31" s="56"/>
      <c r="L31" s="117"/>
      <c r="M31" s="117"/>
      <c r="N31" s="55" t="str">
        <f>IFERROR(VALUE(LEFT(M31,1))*VALUE(LEFT(L31,1)),"")</f>
        <v/>
      </c>
      <c r="O31" s="117"/>
      <c r="P31" s="56"/>
    </row>
    <row r="32" spans="1:16" ht="45" customHeight="1" outlineLevel="1" x14ac:dyDescent="0.35">
      <c r="A32" s="1"/>
      <c r="B32" s="40">
        <v>2</v>
      </c>
      <c r="C32" s="57"/>
      <c r="D32" s="56"/>
      <c r="E32" s="56"/>
      <c r="F32" s="56"/>
      <c r="G32" s="56"/>
      <c r="H32" s="117"/>
      <c r="I32" s="117"/>
      <c r="J32" s="55" t="str">
        <f>IFERROR(VALUE(LEFT(I32,1))*VALUE(LEFT(H32,1)),"")</f>
        <v/>
      </c>
      <c r="K32" s="56"/>
      <c r="L32" s="117"/>
      <c r="M32" s="117"/>
      <c r="N32" s="55" t="str">
        <f>IFERROR(VALUE(LEFT(M32,1))*VALUE(LEFT(L32,1)),"")</f>
        <v/>
      </c>
      <c r="O32" s="117"/>
      <c r="P32" s="56"/>
    </row>
    <row r="33" spans="1:16" ht="45" customHeight="1" outlineLevel="1" x14ac:dyDescent="0.35">
      <c r="A33" s="1"/>
      <c r="B33" s="40">
        <v>3</v>
      </c>
      <c r="C33" s="57"/>
      <c r="D33" s="56"/>
      <c r="E33" s="56"/>
      <c r="F33" s="56"/>
      <c r="G33" s="56"/>
      <c r="H33" s="117"/>
      <c r="I33" s="117"/>
      <c r="J33" s="55" t="str">
        <f>IFERROR(VALUE(LEFT(I33,1))*VALUE(LEFT(H33,1)),"")</f>
        <v/>
      </c>
      <c r="K33" s="56"/>
      <c r="L33" s="117"/>
      <c r="M33" s="117"/>
      <c r="N33" s="55" t="str">
        <f>IFERROR(VALUE(LEFT(M33,1))*VALUE(LEFT(L33,1)),"")</f>
        <v/>
      </c>
      <c r="O33" s="117"/>
      <c r="P33" s="56"/>
    </row>
    <row r="34" spans="1:16" ht="108" customHeight="1" x14ac:dyDescent="0.35">
      <c r="A34" s="63" t="s">
        <v>187</v>
      </c>
      <c r="B34" s="9"/>
      <c r="C34" s="9"/>
      <c r="D34" s="9"/>
      <c r="E34" s="9"/>
      <c r="F34" s="9"/>
      <c r="G34" s="9"/>
      <c r="H34" s="9"/>
      <c r="I34" s="9"/>
      <c r="J34" s="9"/>
      <c r="K34" s="9"/>
      <c r="L34" s="9"/>
      <c r="M34" s="9"/>
      <c r="N34" s="9"/>
      <c r="O34" s="9"/>
      <c r="P34" s="9"/>
    </row>
    <row r="35" spans="1:16" ht="21" x14ac:dyDescent="0.35">
      <c r="A35" s="60"/>
      <c r="B35" s="279"/>
      <c r="C35" s="280" t="s">
        <v>295</v>
      </c>
      <c r="D35" s="280" t="str">
        <f>'2 - Project Admin'!E29</f>
        <v>Vacant Premises Scheme</v>
      </c>
      <c r="E35" s="280"/>
      <c r="F35" s="280"/>
      <c r="G35" s="280"/>
      <c r="H35" s="280"/>
      <c r="I35" s="280"/>
      <c r="J35" s="280"/>
      <c r="K35" s="280"/>
      <c r="L35" s="280"/>
      <c r="M35" s="280"/>
      <c r="N35" s="280"/>
      <c r="O35" s="280"/>
      <c r="P35" s="281"/>
    </row>
    <row r="36" spans="1:16" outlineLevel="1" x14ac:dyDescent="0.35">
      <c r="B36" s="9"/>
      <c r="D36" s="9"/>
      <c r="E36" s="9"/>
      <c r="F36" s="9"/>
      <c r="G36" s="9"/>
      <c r="H36" s="9"/>
      <c r="I36" s="9"/>
      <c r="J36" s="9"/>
      <c r="K36" s="9"/>
      <c r="L36" s="9"/>
      <c r="M36" s="9"/>
      <c r="N36" s="9"/>
      <c r="O36" s="9"/>
      <c r="P36" s="9"/>
    </row>
    <row r="37" spans="1:16" ht="69" customHeight="1" outlineLevel="1" x14ac:dyDescent="0.35">
      <c r="A37" s="1"/>
      <c r="B37" s="118" t="s">
        <v>266</v>
      </c>
      <c r="C37" s="118" t="s">
        <v>267</v>
      </c>
      <c r="D37" s="118" t="s">
        <v>268</v>
      </c>
      <c r="E37" s="118" t="s">
        <v>269</v>
      </c>
      <c r="F37" s="118" t="s">
        <v>270</v>
      </c>
      <c r="G37" s="118" t="s">
        <v>271</v>
      </c>
      <c r="H37" s="118" t="s">
        <v>272</v>
      </c>
      <c r="I37" s="118" t="s">
        <v>273</v>
      </c>
      <c r="J37" s="119" t="s">
        <v>274</v>
      </c>
      <c r="K37" s="118" t="s">
        <v>275</v>
      </c>
      <c r="L37" s="118" t="s">
        <v>276</v>
      </c>
      <c r="M37" s="118" t="s">
        <v>277</v>
      </c>
      <c r="N37" s="119" t="s">
        <v>278</v>
      </c>
      <c r="O37" s="119" t="s">
        <v>279</v>
      </c>
      <c r="P37" s="119" t="s">
        <v>280</v>
      </c>
    </row>
    <row r="38" spans="1:16" ht="42" outlineLevel="1" x14ac:dyDescent="0.35">
      <c r="B38" s="40">
        <v>0</v>
      </c>
      <c r="C38" s="44" t="s">
        <v>281</v>
      </c>
      <c r="D38" s="44" t="s">
        <v>282</v>
      </c>
      <c r="E38" s="64" t="s">
        <v>283</v>
      </c>
      <c r="F38" s="44" t="s">
        <v>284</v>
      </c>
      <c r="G38" s="44" t="s">
        <v>285</v>
      </c>
      <c r="H38" s="42" t="s">
        <v>286</v>
      </c>
      <c r="I38" s="42" t="s">
        <v>287</v>
      </c>
      <c r="J38" s="223">
        <f>VALUE(LEFT(I38,1))*VALUE(LEFT(H38,1))</f>
        <v>15</v>
      </c>
      <c r="K38" s="44" t="s">
        <v>288</v>
      </c>
      <c r="L38" s="42" t="s">
        <v>289</v>
      </c>
      <c r="M38" s="42" t="s">
        <v>290</v>
      </c>
      <c r="N38" s="43">
        <f>VALUE(LEFT(L38,1))*VALUE(LEFT(M38,1))</f>
        <v>6</v>
      </c>
      <c r="O38" s="45" t="s">
        <v>291</v>
      </c>
      <c r="P38" s="44" t="s">
        <v>292</v>
      </c>
    </row>
    <row r="39" spans="1:16" ht="45" customHeight="1" outlineLevel="1" x14ac:dyDescent="0.35">
      <c r="A39" s="1"/>
      <c r="B39" s="40">
        <v>1</v>
      </c>
      <c r="C39" s="57" t="s">
        <v>6107</v>
      </c>
      <c r="D39" s="56" t="s">
        <v>324</v>
      </c>
      <c r="E39" s="56" t="s">
        <v>6104</v>
      </c>
      <c r="F39" s="56" t="s">
        <v>6104</v>
      </c>
      <c r="G39" s="56" t="s">
        <v>6104</v>
      </c>
      <c r="H39" s="117" t="s">
        <v>289</v>
      </c>
      <c r="I39" s="117" t="s">
        <v>290</v>
      </c>
      <c r="J39" s="55">
        <f>IFERROR(VALUE(LEFT(I39,1))*VALUE(LEFT(H39,1)),"")</f>
        <v>6</v>
      </c>
      <c r="K39" s="56" t="s">
        <v>6105</v>
      </c>
      <c r="L39" s="117" t="s">
        <v>289</v>
      </c>
      <c r="M39" s="117" t="s">
        <v>328</v>
      </c>
      <c r="N39" s="55">
        <f>IFERROR(VALUE(LEFT(M39,1))*VALUE(LEFT(L39,1)),"")</f>
        <v>12</v>
      </c>
      <c r="O39" s="117" t="s">
        <v>330</v>
      </c>
      <c r="P39" s="56" t="s">
        <v>6106</v>
      </c>
    </row>
    <row r="40" spans="1:16" ht="45" customHeight="1" outlineLevel="1" x14ac:dyDescent="0.35">
      <c r="A40" s="1"/>
      <c r="B40" s="40">
        <v>2</v>
      </c>
      <c r="C40" s="57"/>
      <c r="D40" s="56"/>
      <c r="E40" s="56"/>
      <c r="F40" s="56"/>
      <c r="G40" s="56"/>
      <c r="H40" s="117"/>
      <c r="I40" s="117"/>
      <c r="J40" s="55" t="str">
        <f>IFERROR(VALUE(LEFT(I40,1))*VALUE(LEFT(H40,1)),"")</f>
        <v/>
      </c>
      <c r="K40" s="56"/>
      <c r="L40" s="117"/>
      <c r="M40" s="117"/>
      <c r="N40" s="55" t="str">
        <f>IFERROR(VALUE(LEFT(M40,1))*VALUE(LEFT(L40,1)),"")</f>
        <v/>
      </c>
      <c r="O40" s="117"/>
      <c r="P40" s="56"/>
    </row>
    <row r="41" spans="1:16" ht="45" customHeight="1" outlineLevel="1" x14ac:dyDescent="0.35">
      <c r="A41" s="1"/>
      <c r="B41" s="40">
        <v>3</v>
      </c>
      <c r="C41" s="57"/>
      <c r="D41" s="56"/>
      <c r="E41" s="56"/>
      <c r="F41" s="56"/>
      <c r="G41" s="56"/>
      <c r="H41" s="117"/>
      <c r="I41" s="117"/>
      <c r="J41" s="55" t="str">
        <f>IFERROR(VALUE(LEFT(I41,1))*VALUE(LEFT(H41,1)),"")</f>
        <v/>
      </c>
      <c r="K41" s="56"/>
      <c r="L41" s="117"/>
      <c r="M41" s="117"/>
      <c r="N41" s="55" t="str">
        <f>IFERROR(VALUE(LEFT(M41,1))*VALUE(LEFT(L41,1)),"")</f>
        <v/>
      </c>
      <c r="O41" s="117"/>
      <c r="P41" s="56"/>
    </row>
    <row r="42" spans="1:16" ht="111" x14ac:dyDescent="0.35">
      <c r="A42" s="63" t="s">
        <v>187</v>
      </c>
      <c r="B42" s="9"/>
      <c r="C42" s="9"/>
      <c r="D42" s="9"/>
      <c r="E42" s="9"/>
      <c r="F42" s="9"/>
      <c r="G42" s="9"/>
      <c r="H42" s="9"/>
      <c r="I42" s="9"/>
      <c r="J42" s="9"/>
      <c r="K42" s="9"/>
      <c r="L42" s="9"/>
      <c r="M42" s="9"/>
      <c r="N42" s="9"/>
      <c r="O42" s="9"/>
      <c r="P42" s="9"/>
    </row>
    <row r="44" spans="1:16" ht="21" x14ac:dyDescent="0.35">
      <c r="A44" s="60"/>
      <c r="B44" s="279"/>
      <c r="C44" s="280" t="s">
        <v>296</v>
      </c>
      <c r="D44" s="280" t="str">
        <f>'2 - Project Admin'!E30</f>
        <v>Angel Place</v>
      </c>
      <c r="E44" s="280"/>
      <c r="F44" s="280"/>
      <c r="G44" s="280"/>
      <c r="H44" s="280"/>
      <c r="I44" s="280"/>
      <c r="J44" s="280"/>
      <c r="K44" s="280"/>
      <c r="L44" s="280"/>
      <c r="M44" s="280"/>
      <c r="N44" s="280"/>
      <c r="O44" s="280"/>
      <c r="P44" s="281"/>
    </row>
    <row r="45" spans="1:16" outlineLevel="1" x14ac:dyDescent="0.35">
      <c r="B45" s="9"/>
      <c r="D45" s="9"/>
      <c r="E45" s="9"/>
      <c r="F45" s="9"/>
      <c r="G45" s="9"/>
      <c r="H45" s="9"/>
      <c r="I45" s="9"/>
      <c r="J45" s="9"/>
      <c r="K45" s="9"/>
      <c r="L45" s="9"/>
      <c r="M45" s="9"/>
      <c r="N45" s="9"/>
      <c r="O45" s="9"/>
      <c r="P45" s="9"/>
    </row>
    <row r="46" spans="1:16" ht="42" outlineLevel="1" x14ac:dyDescent="0.35">
      <c r="A46" s="1"/>
      <c r="B46" s="118" t="s">
        <v>266</v>
      </c>
      <c r="C46" s="118" t="s">
        <v>267</v>
      </c>
      <c r="D46" s="118" t="s">
        <v>268</v>
      </c>
      <c r="E46" s="118" t="s">
        <v>269</v>
      </c>
      <c r="F46" s="118" t="s">
        <v>270</v>
      </c>
      <c r="G46" s="118" t="s">
        <v>271</v>
      </c>
      <c r="H46" s="118" t="s">
        <v>272</v>
      </c>
      <c r="I46" s="118" t="s">
        <v>273</v>
      </c>
      <c r="J46" s="119" t="s">
        <v>274</v>
      </c>
      <c r="K46" s="118" t="s">
        <v>275</v>
      </c>
      <c r="L46" s="118" t="s">
        <v>276</v>
      </c>
      <c r="M46" s="118" t="s">
        <v>277</v>
      </c>
      <c r="N46" s="119" t="s">
        <v>278</v>
      </c>
      <c r="O46" s="119" t="s">
        <v>279</v>
      </c>
      <c r="P46" s="119" t="s">
        <v>280</v>
      </c>
    </row>
    <row r="47" spans="1:16" ht="42" outlineLevel="1" x14ac:dyDescent="0.35">
      <c r="B47" s="40">
        <v>0</v>
      </c>
      <c r="C47" s="44" t="s">
        <v>281</v>
      </c>
      <c r="D47" s="44" t="s">
        <v>282</v>
      </c>
      <c r="E47" s="64" t="s">
        <v>283</v>
      </c>
      <c r="F47" s="44" t="s">
        <v>284</v>
      </c>
      <c r="G47" s="44" t="s">
        <v>285</v>
      </c>
      <c r="H47" s="42" t="s">
        <v>286</v>
      </c>
      <c r="I47" s="42" t="s">
        <v>287</v>
      </c>
      <c r="J47" s="223">
        <f>VALUE(LEFT(I47,1))*VALUE(LEFT(H47,1))</f>
        <v>15</v>
      </c>
      <c r="K47" s="44" t="s">
        <v>288</v>
      </c>
      <c r="L47" s="42" t="s">
        <v>289</v>
      </c>
      <c r="M47" s="42" t="s">
        <v>290</v>
      </c>
      <c r="N47" s="43">
        <f>VALUE(LEFT(L47,1))*VALUE(LEFT(M47,1))</f>
        <v>6</v>
      </c>
      <c r="O47" s="45" t="s">
        <v>291</v>
      </c>
      <c r="P47" s="44" t="s">
        <v>292</v>
      </c>
    </row>
    <row r="48" spans="1:16" ht="28" outlineLevel="1" x14ac:dyDescent="0.35">
      <c r="A48" s="1"/>
      <c r="B48" s="40">
        <v>1</v>
      </c>
      <c r="C48" s="57" t="s">
        <v>6108</v>
      </c>
      <c r="D48" s="56" t="s">
        <v>324</v>
      </c>
      <c r="E48" s="56" t="s">
        <v>6104</v>
      </c>
      <c r="F48" s="56" t="s">
        <v>6104</v>
      </c>
      <c r="G48" s="56" t="s">
        <v>6104</v>
      </c>
      <c r="H48" s="117" t="s">
        <v>327</v>
      </c>
      <c r="I48" s="117" t="s">
        <v>290</v>
      </c>
      <c r="J48" s="55">
        <f>IFERROR(VALUE(LEFT(I48,1))*VALUE(LEFT(H48,1)),"")</f>
        <v>8</v>
      </c>
      <c r="K48" s="56" t="s">
        <v>6109</v>
      </c>
      <c r="L48" s="117" t="s">
        <v>322</v>
      </c>
      <c r="M48" s="117" t="s">
        <v>287</v>
      </c>
      <c r="N48" s="55">
        <f>IFERROR(VALUE(LEFT(M48,1))*VALUE(LEFT(L48,1)),"")</f>
        <v>6</v>
      </c>
      <c r="O48" s="117" t="s">
        <v>330</v>
      </c>
      <c r="P48" s="56" t="s">
        <v>6106</v>
      </c>
    </row>
    <row r="49" spans="1:33" outlineLevel="1" x14ac:dyDescent="0.35">
      <c r="A49" s="1"/>
      <c r="B49" s="40">
        <v>2</v>
      </c>
      <c r="C49" s="57"/>
      <c r="D49" s="56"/>
      <c r="E49" s="56"/>
      <c r="F49" s="56"/>
      <c r="G49" s="56"/>
      <c r="H49" s="117"/>
      <c r="I49" s="117"/>
      <c r="J49" s="55" t="str">
        <f>IFERROR(VALUE(LEFT(I49,1))*VALUE(LEFT(H49,1)),"")</f>
        <v/>
      </c>
      <c r="K49" s="56"/>
      <c r="L49" s="117"/>
      <c r="M49" s="117"/>
      <c r="N49" s="55" t="str">
        <f>IFERROR(VALUE(LEFT(M49,1))*VALUE(LEFT(L49,1)),"")</f>
        <v/>
      </c>
      <c r="O49" s="117"/>
      <c r="P49" s="56"/>
    </row>
    <row r="50" spans="1:33" outlineLevel="1" x14ac:dyDescent="0.35">
      <c r="A50" s="1"/>
      <c r="B50" s="40">
        <v>3</v>
      </c>
      <c r="C50" s="57"/>
      <c r="D50" s="56"/>
      <c r="E50" s="56"/>
      <c r="F50" s="56"/>
      <c r="G50" s="56"/>
      <c r="H50" s="117"/>
      <c r="I50" s="117"/>
      <c r="J50" s="55" t="str">
        <f>IFERROR(VALUE(LEFT(I50,1))*VALUE(LEFT(H50,1)),"")</f>
        <v/>
      </c>
      <c r="K50" s="56"/>
      <c r="L50" s="117"/>
      <c r="M50" s="117"/>
      <c r="N50" s="55" t="str">
        <f>IFERROR(VALUE(LEFT(M50,1))*VALUE(LEFT(L50,1)),"")</f>
        <v/>
      </c>
      <c r="O50" s="117"/>
      <c r="P50" s="56"/>
    </row>
    <row r="51" spans="1:33" ht="111" x14ac:dyDescent="0.35">
      <c r="A51" s="63" t="s">
        <v>187</v>
      </c>
      <c r="B51" s="9"/>
      <c r="C51" s="9"/>
      <c r="D51" s="9"/>
      <c r="E51" s="9"/>
      <c r="F51" s="9"/>
      <c r="G51" s="9"/>
      <c r="H51" s="9"/>
      <c r="I51" s="9"/>
      <c r="J51" s="9"/>
      <c r="K51" s="9"/>
      <c r="L51" s="9"/>
      <c r="M51" s="9"/>
      <c r="N51" s="9"/>
      <c r="O51" s="9"/>
      <c r="P51" s="9"/>
    </row>
    <row r="52" spans="1:33" ht="21" x14ac:dyDescent="0.35">
      <c r="A52" s="60"/>
      <c r="B52" s="279"/>
      <c r="C52" s="280" t="s">
        <v>297</v>
      </c>
      <c r="D52" s="280" t="str">
        <f>'2 - Project Admin'!E31</f>
        <v xml:space="preserve">Public Realm </v>
      </c>
      <c r="E52" s="280"/>
      <c r="F52" s="280"/>
      <c r="G52" s="280"/>
      <c r="H52" s="280"/>
      <c r="I52" s="280"/>
      <c r="J52" s="280"/>
      <c r="K52" s="280"/>
      <c r="L52" s="280"/>
      <c r="M52" s="280"/>
      <c r="N52" s="280"/>
      <c r="O52" s="280"/>
      <c r="P52" s="281"/>
    </row>
    <row r="53" spans="1:33" outlineLevel="1" x14ac:dyDescent="0.35">
      <c r="B53" s="9"/>
      <c r="D53" s="9"/>
      <c r="E53" s="9"/>
      <c r="F53" s="9"/>
      <c r="G53" s="9"/>
      <c r="H53" s="9"/>
      <c r="I53" s="9"/>
      <c r="J53" s="9"/>
      <c r="K53" s="9"/>
      <c r="L53" s="9"/>
      <c r="M53" s="9"/>
      <c r="N53" s="9"/>
      <c r="O53" s="9"/>
      <c r="P53" s="9"/>
    </row>
    <row r="54" spans="1:33" ht="42" outlineLevel="1" x14ac:dyDescent="0.35">
      <c r="A54" s="1"/>
      <c r="B54" s="118" t="s">
        <v>266</v>
      </c>
      <c r="C54" s="118" t="s">
        <v>267</v>
      </c>
      <c r="D54" s="118" t="s">
        <v>268</v>
      </c>
      <c r="E54" s="118" t="s">
        <v>269</v>
      </c>
      <c r="F54" s="118" t="s">
        <v>270</v>
      </c>
      <c r="G54" s="118" t="s">
        <v>271</v>
      </c>
      <c r="H54" s="118" t="s">
        <v>272</v>
      </c>
      <c r="I54" s="118" t="s">
        <v>273</v>
      </c>
      <c r="J54" s="119" t="s">
        <v>274</v>
      </c>
      <c r="K54" s="118" t="s">
        <v>275</v>
      </c>
      <c r="L54" s="118" t="s">
        <v>276</v>
      </c>
      <c r="M54" s="118" t="s">
        <v>277</v>
      </c>
      <c r="N54" s="119" t="s">
        <v>278</v>
      </c>
      <c r="O54" s="119" t="s">
        <v>279</v>
      </c>
      <c r="P54" s="119" t="s">
        <v>280</v>
      </c>
    </row>
    <row r="55" spans="1:33" ht="42" outlineLevel="1" x14ac:dyDescent="0.35">
      <c r="B55" s="40">
        <v>0</v>
      </c>
      <c r="C55" s="44" t="s">
        <v>281</v>
      </c>
      <c r="D55" s="44" t="s">
        <v>282</v>
      </c>
      <c r="E55" s="64" t="s">
        <v>283</v>
      </c>
      <c r="F55" s="44" t="s">
        <v>284</v>
      </c>
      <c r="G55" s="44" t="s">
        <v>285</v>
      </c>
      <c r="H55" s="42" t="s">
        <v>286</v>
      </c>
      <c r="I55" s="42" t="s">
        <v>287</v>
      </c>
      <c r="J55" s="223">
        <f>VALUE(LEFT(I55,1))*VALUE(LEFT(H55,1))</f>
        <v>15</v>
      </c>
      <c r="K55" s="44" t="s">
        <v>288</v>
      </c>
      <c r="L55" s="42" t="s">
        <v>289</v>
      </c>
      <c r="M55" s="42" t="s">
        <v>290</v>
      </c>
      <c r="N55" s="43">
        <f>VALUE(LEFT(L55,1))*VALUE(LEFT(M55,1))</f>
        <v>6</v>
      </c>
      <c r="O55" s="45" t="s">
        <v>291</v>
      </c>
      <c r="P55" s="44" t="s">
        <v>292</v>
      </c>
    </row>
    <row r="56" spans="1:33" ht="28" outlineLevel="1" x14ac:dyDescent="0.35">
      <c r="A56" s="1"/>
      <c r="B56" s="40">
        <v>1</v>
      </c>
      <c r="C56" s="57" t="s">
        <v>6108</v>
      </c>
      <c r="D56" s="56" t="s">
        <v>324</v>
      </c>
      <c r="E56" s="56" t="s">
        <v>6104</v>
      </c>
      <c r="F56" s="56" t="s">
        <v>6104</v>
      </c>
      <c r="G56" s="56" t="s">
        <v>6104</v>
      </c>
      <c r="H56" s="117" t="s">
        <v>322</v>
      </c>
      <c r="I56" s="117" t="s">
        <v>287</v>
      </c>
      <c r="J56" s="55">
        <f>IFERROR(VALUE(LEFT(I56,1))*VALUE(LEFT(H56,1)),"")</f>
        <v>6</v>
      </c>
      <c r="K56" s="56" t="s">
        <v>6109</v>
      </c>
      <c r="L56" s="117" t="s">
        <v>327</v>
      </c>
      <c r="M56" s="117" t="s">
        <v>328</v>
      </c>
      <c r="N56" s="55">
        <f>IFERROR(VALUE(LEFT(M56,1))*VALUE(LEFT(L56,1)),"")</f>
        <v>16</v>
      </c>
      <c r="O56" s="117" t="s">
        <v>325</v>
      </c>
      <c r="P56" s="56" t="s">
        <v>6106</v>
      </c>
    </row>
    <row r="57" spans="1:33" outlineLevel="1" x14ac:dyDescent="0.35">
      <c r="A57" s="1"/>
      <c r="B57" s="40">
        <v>2</v>
      </c>
      <c r="C57" s="57"/>
      <c r="D57" s="56"/>
      <c r="E57" s="56"/>
      <c r="F57" s="56"/>
      <c r="G57" s="56"/>
      <c r="H57" s="117"/>
      <c r="I57" s="117"/>
      <c r="J57" s="55" t="str">
        <f>IFERROR(VALUE(LEFT(I57,1))*VALUE(LEFT(H57,1)),"")</f>
        <v/>
      </c>
      <c r="K57" s="56"/>
      <c r="L57" s="117"/>
      <c r="M57" s="117"/>
      <c r="N57" s="55" t="str">
        <f>IFERROR(VALUE(LEFT(M57,1))*VALUE(LEFT(L57,1)),"")</f>
        <v/>
      </c>
      <c r="O57" s="117"/>
      <c r="P57" s="56"/>
    </row>
    <row r="58" spans="1:33" outlineLevel="1" x14ac:dyDescent="0.35">
      <c r="A58" s="1"/>
      <c r="B58" s="40">
        <v>3</v>
      </c>
      <c r="C58" s="57"/>
      <c r="D58" s="56"/>
      <c r="E58" s="56"/>
      <c r="F58" s="56"/>
      <c r="G58" s="56"/>
      <c r="H58" s="117"/>
      <c r="I58" s="117"/>
      <c r="J58" s="55" t="str">
        <f>IFERROR(VALUE(LEFT(I58,1))*VALUE(LEFT(H58,1)),"")</f>
        <v/>
      </c>
      <c r="K58" s="56"/>
      <c r="L58" s="117"/>
      <c r="M58" s="117"/>
      <c r="N58" s="55" t="str">
        <f>IFERROR(VALUE(LEFT(M58,1))*VALUE(LEFT(L58,1)),"")</f>
        <v/>
      </c>
      <c r="O58" s="117"/>
      <c r="P58" s="56"/>
    </row>
    <row r="59" spans="1:33" ht="111" x14ac:dyDescent="0.35">
      <c r="A59" s="63" t="s">
        <v>187</v>
      </c>
      <c r="B59" s="9"/>
      <c r="C59" s="9"/>
      <c r="D59" s="9"/>
      <c r="E59" s="9"/>
      <c r="F59" s="9"/>
      <c r="G59" s="9"/>
      <c r="H59" s="9"/>
      <c r="I59" s="9"/>
      <c r="J59" s="9"/>
      <c r="K59" s="9"/>
      <c r="L59" s="9"/>
      <c r="M59" s="9"/>
      <c r="N59" s="9"/>
      <c r="O59" s="9"/>
      <c r="P59" s="9"/>
    </row>
    <row r="60" spans="1:33" ht="21" x14ac:dyDescent="0.35">
      <c r="A60" s="60"/>
      <c r="B60" s="279"/>
      <c r="C60" s="280" t="s">
        <v>298</v>
      </c>
      <c r="D60" s="280" t="str">
        <f>'2 - Project Admin'!E32</f>
        <v/>
      </c>
      <c r="E60" s="280"/>
      <c r="F60" s="280"/>
      <c r="G60" s="280"/>
      <c r="H60" s="280"/>
      <c r="I60" s="280"/>
      <c r="J60" s="280"/>
      <c r="K60" s="280"/>
      <c r="L60" s="280"/>
      <c r="M60" s="280"/>
      <c r="N60" s="280"/>
      <c r="O60" s="280"/>
      <c r="P60" s="281"/>
      <c r="AG60" s="9"/>
    </row>
    <row r="61" spans="1:33" outlineLevel="1" x14ac:dyDescent="0.35">
      <c r="B61" s="9"/>
      <c r="D61" s="9"/>
      <c r="E61" s="9"/>
      <c r="F61" s="9"/>
      <c r="G61" s="9"/>
      <c r="H61" s="9"/>
      <c r="I61" s="9"/>
      <c r="J61" s="9"/>
      <c r="K61" s="9"/>
      <c r="L61" s="9"/>
      <c r="M61" s="9"/>
      <c r="N61" s="9"/>
      <c r="O61" s="9"/>
      <c r="P61" s="9"/>
      <c r="AG61" s="9"/>
    </row>
    <row r="62" spans="1:33" ht="42" outlineLevel="1" x14ac:dyDescent="0.35">
      <c r="A62" s="1"/>
      <c r="B62" s="118" t="s">
        <v>266</v>
      </c>
      <c r="C62" s="118" t="s">
        <v>267</v>
      </c>
      <c r="D62" s="118" t="s">
        <v>268</v>
      </c>
      <c r="E62" s="118" t="s">
        <v>269</v>
      </c>
      <c r="F62" s="118" t="s">
        <v>270</v>
      </c>
      <c r="G62" s="118" t="s">
        <v>271</v>
      </c>
      <c r="H62" s="118" t="s">
        <v>272</v>
      </c>
      <c r="I62" s="118" t="s">
        <v>273</v>
      </c>
      <c r="J62" s="119" t="s">
        <v>274</v>
      </c>
      <c r="K62" s="118" t="s">
        <v>275</v>
      </c>
      <c r="L62" s="118" t="s">
        <v>276</v>
      </c>
      <c r="M62" s="118" t="s">
        <v>277</v>
      </c>
      <c r="N62" s="119" t="s">
        <v>278</v>
      </c>
      <c r="O62" s="119" t="s">
        <v>279</v>
      </c>
      <c r="P62" s="119" t="s">
        <v>280</v>
      </c>
      <c r="AG62" s="9"/>
    </row>
    <row r="63" spans="1:33" ht="42" outlineLevel="1" x14ac:dyDescent="0.35">
      <c r="B63" s="40">
        <v>0</v>
      </c>
      <c r="C63" s="44" t="s">
        <v>281</v>
      </c>
      <c r="D63" s="44" t="s">
        <v>282</v>
      </c>
      <c r="E63" s="64" t="s">
        <v>283</v>
      </c>
      <c r="F63" s="44" t="s">
        <v>284</v>
      </c>
      <c r="G63" s="44" t="s">
        <v>285</v>
      </c>
      <c r="H63" s="42" t="s">
        <v>286</v>
      </c>
      <c r="I63" s="42" t="s">
        <v>287</v>
      </c>
      <c r="J63" s="223">
        <f>VALUE(LEFT(I63,1))*VALUE(LEFT(H63,1))</f>
        <v>15</v>
      </c>
      <c r="K63" s="44" t="s">
        <v>288</v>
      </c>
      <c r="L63" s="42" t="s">
        <v>289</v>
      </c>
      <c r="M63" s="42" t="s">
        <v>290</v>
      </c>
      <c r="N63" s="43">
        <f>VALUE(LEFT(L63,1))*VALUE(LEFT(M63,1))</f>
        <v>6</v>
      </c>
      <c r="O63" s="45" t="s">
        <v>291</v>
      </c>
      <c r="P63" s="44" t="s">
        <v>292</v>
      </c>
      <c r="AG63" s="9"/>
    </row>
    <row r="64" spans="1:33" outlineLevel="1" x14ac:dyDescent="0.35">
      <c r="A64" s="1"/>
      <c r="B64" s="40">
        <v>1</v>
      </c>
      <c r="C64" s="57"/>
      <c r="D64" s="56"/>
      <c r="E64" s="56"/>
      <c r="F64" s="56"/>
      <c r="G64" s="56"/>
      <c r="H64" s="117"/>
      <c r="I64" s="117"/>
      <c r="J64" s="55" t="str">
        <f>IFERROR(VALUE(LEFT(I64,1))*VALUE(LEFT(H64,1)),"")</f>
        <v/>
      </c>
      <c r="K64" s="56"/>
      <c r="L64" s="117"/>
      <c r="M64" s="117"/>
      <c r="N64" s="55" t="str">
        <f>IFERROR(VALUE(LEFT(M64,1))*VALUE(LEFT(L64,1)),"")</f>
        <v/>
      </c>
      <c r="O64" s="117"/>
      <c r="P64" s="56"/>
      <c r="AG64" s="9"/>
    </row>
    <row r="65" spans="1:33" outlineLevel="1" x14ac:dyDescent="0.35">
      <c r="A65" s="1"/>
      <c r="B65" s="40">
        <v>2</v>
      </c>
      <c r="C65" s="57"/>
      <c r="D65" s="56"/>
      <c r="E65" s="56"/>
      <c r="F65" s="56"/>
      <c r="G65" s="56"/>
      <c r="H65" s="117"/>
      <c r="I65" s="117"/>
      <c r="J65" s="55" t="str">
        <f>IFERROR(VALUE(LEFT(I65,1))*VALUE(LEFT(H65,1)),"")</f>
        <v/>
      </c>
      <c r="K65" s="56"/>
      <c r="L65" s="117"/>
      <c r="M65" s="117"/>
      <c r="N65" s="55" t="str">
        <f>IFERROR(VALUE(LEFT(M65,1))*VALUE(LEFT(L65,1)),"")</f>
        <v/>
      </c>
      <c r="O65" s="117"/>
      <c r="P65" s="56"/>
      <c r="AG65" s="9"/>
    </row>
    <row r="66" spans="1:33" outlineLevel="1" x14ac:dyDescent="0.35">
      <c r="A66" s="1"/>
      <c r="B66" s="40">
        <v>3</v>
      </c>
      <c r="C66" s="57"/>
      <c r="D66" s="56"/>
      <c r="E66" s="56"/>
      <c r="F66" s="56"/>
      <c r="G66" s="56"/>
      <c r="H66" s="117"/>
      <c r="I66" s="117"/>
      <c r="J66" s="55" t="str">
        <f>IFERROR(VALUE(LEFT(I66,1))*VALUE(LEFT(H66,1)),"")</f>
        <v/>
      </c>
      <c r="K66" s="56"/>
      <c r="L66" s="117"/>
      <c r="M66" s="117"/>
      <c r="N66" s="55" t="str">
        <f>IFERROR(VALUE(LEFT(M66,1))*VALUE(LEFT(L66,1)),"")</f>
        <v/>
      </c>
      <c r="O66" s="117"/>
      <c r="P66" s="56"/>
      <c r="AG66" s="9"/>
    </row>
    <row r="67" spans="1:33" ht="111" x14ac:dyDescent="0.35">
      <c r="A67" s="63" t="s">
        <v>187</v>
      </c>
      <c r="B67" s="9"/>
      <c r="C67" s="9"/>
      <c r="D67" s="9"/>
      <c r="E67" s="9"/>
      <c r="F67" s="9"/>
      <c r="G67" s="9"/>
      <c r="H67" s="9"/>
      <c r="I67" s="9"/>
      <c r="J67" s="9"/>
      <c r="K67" s="9"/>
      <c r="L67" s="9"/>
      <c r="M67" s="9"/>
      <c r="N67" s="9"/>
      <c r="O67" s="9"/>
      <c r="P67" s="9"/>
    </row>
    <row r="68" spans="1:33" ht="21" x14ac:dyDescent="0.35">
      <c r="A68" s="60"/>
      <c r="B68" s="279"/>
      <c r="C68" s="280" t="s">
        <v>299</v>
      </c>
      <c r="D68" s="280" t="str">
        <f>'2 - Project Admin'!E33</f>
        <v/>
      </c>
      <c r="E68" s="280"/>
      <c r="F68" s="280"/>
      <c r="G68" s="280"/>
      <c r="H68" s="280"/>
      <c r="I68" s="280"/>
      <c r="J68" s="280"/>
      <c r="K68" s="280"/>
      <c r="L68" s="280"/>
      <c r="M68" s="280"/>
      <c r="N68" s="280"/>
      <c r="O68" s="280"/>
      <c r="P68" s="281"/>
      <c r="AG68" s="9"/>
    </row>
    <row r="69" spans="1:33" outlineLevel="1" x14ac:dyDescent="0.35">
      <c r="B69" s="9"/>
      <c r="D69" s="9"/>
      <c r="E69" s="9"/>
      <c r="F69" s="9"/>
      <c r="G69" s="9"/>
      <c r="H69" s="9"/>
      <c r="I69" s="9"/>
      <c r="J69" s="9"/>
      <c r="K69" s="9"/>
      <c r="L69" s="9"/>
      <c r="M69" s="9"/>
      <c r="N69" s="9"/>
      <c r="O69" s="9"/>
      <c r="P69" s="9"/>
      <c r="AG69" s="9"/>
    </row>
    <row r="70" spans="1:33" ht="42" outlineLevel="1" x14ac:dyDescent="0.35">
      <c r="A70" s="1"/>
      <c r="B70" s="118" t="s">
        <v>266</v>
      </c>
      <c r="C70" s="118" t="s">
        <v>267</v>
      </c>
      <c r="D70" s="118" t="s">
        <v>268</v>
      </c>
      <c r="E70" s="118" t="s">
        <v>269</v>
      </c>
      <c r="F70" s="118" t="s">
        <v>270</v>
      </c>
      <c r="G70" s="118" t="s">
        <v>271</v>
      </c>
      <c r="H70" s="118" t="s">
        <v>272</v>
      </c>
      <c r="I70" s="118" t="s">
        <v>273</v>
      </c>
      <c r="J70" s="119" t="s">
        <v>274</v>
      </c>
      <c r="K70" s="118" t="s">
        <v>275</v>
      </c>
      <c r="L70" s="118" t="s">
        <v>276</v>
      </c>
      <c r="M70" s="118" t="s">
        <v>277</v>
      </c>
      <c r="N70" s="119" t="s">
        <v>278</v>
      </c>
      <c r="O70" s="119" t="s">
        <v>279</v>
      </c>
      <c r="P70" s="119" t="s">
        <v>280</v>
      </c>
      <c r="AG70" s="9"/>
    </row>
    <row r="71" spans="1:33" ht="42" outlineLevel="1" x14ac:dyDescent="0.35">
      <c r="B71" s="40">
        <v>0</v>
      </c>
      <c r="C71" s="44" t="s">
        <v>281</v>
      </c>
      <c r="D71" s="44" t="s">
        <v>282</v>
      </c>
      <c r="E71" s="64" t="s">
        <v>283</v>
      </c>
      <c r="F71" s="44" t="s">
        <v>284</v>
      </c>
      <c r="G71" s="44" t="s">
        <v>285</v>
      </c>
      <c r="H71" s="42" t="s">
        <v>286</v>
      </c>
      <c r="I71" s="42" t="s">
        <v>287</v>
      </c>
      <c r="J71" s="223">
        <f>VALUE(LEFT(I71,1))*VALUE(LEFT(H71,1))</f>
        <v>15</v>
      </c>
      <c r="K71" s="44" t="s">
        <v>288</v>
      </c>
      <c r="L71" s="42" t="s">
        <v>289</v>
      </c>
      <c r="M71" s="42" t="s">
        <v>290</v>
      </c>
      <c r="N71" s="43">
        <f>VALUE(LEFT(L71,1))*VALUE(LEFT(M71,1))</f>
        <v>6</v>
      </c>
      <c r="O71" s="45" t="s">
        <v>291</v>
      </c>
      <c r="P71" s="44" t="s">
        <v>292</v>
      </c>
      <c r="AG71" s="9"/>
    </row>
    <row r="72" spans="1:33" outlineLevel="1" x14ac:dyDescent="0.35">
      <c r="A72" s="1"/>
      <c r="B72" s="40">
        <v>1</v>
      </c>
      <c r="C72" s="57"/>
      <c r="D72" s="56"/>
      <c r="E72" s="56"/>
      <c r="F72" s="56"/>
      <c r="G72" s="56"/>
      <c r="H72" s="117"/>
      <c r="I72" s="117"/>
      <c r="J72" s="55" t="str">
        <f>IFERROR(VALUE(LEFT(I72,1))*VALUE(LEFT(H72,1)),"")</f>
        <v/>
      </c>
      <c r="K72" s="56"/>
      <c r="L72" s="117"/>
      <c r="M72" s="117"/>
      <c r="N72" s="55" t="str">
        <f>IFERROR(VALUE(LEFT(M72,1))*VALUE(LEFT(L72,1)),"")</f>
        <v/>
      </c>
      <c r="O72" s="117"/>
      <c r="P72" s="56"/>
      <c r="AG72" s="9"/>
    </row>
    <row r="73" spans="1:33" outlineLevel="1" x14ac:dyDescent="0.35">
      <c r="A73" s="1"/>
      <c r="B73" s="40">
        <v>2</v>
      </c>
      <c r="C73" s="57"/>
      <c r="D73" s="56"/>
      <c r="E73" s="56"/>
      <c r="F73" s="56"/>
      <c r="G73" s="56"/>
      <c r="H73" s="117"/>
      <c r="I73" s="117"/>
      <c r="J73" s="55" t="str">
        <f>IFERROR(VALUE(LEFT(I73,1))*VALUE(LEFT(H73,1)),"")</f>
        <v/>
      </c>
      <c r="K73" s="56"/>
      <c r="L73" s="117"/>
      <c r="M73" s="117"/>
      <c r="N73" s="55" t="str">
        <f>IFERROR(VALUE(LEFT(M73,1))*VALUE(LEFT(L73,1)),"")</f>
        <v/>
      </c>
      <c r="O73" s="117"/>
      <c r="P73" s="56"/>
      <c r="AG73" s="9"/>
    </row>
    <row r="74" spans="1:33" outlineLevel="1" x14ac:dyDescent="0.35">
      <c r="A74" s="1"/>
      <c r="B74" s="40">
        <v>3</v>
      </c>
      <c r="C74" s="57"/>
      <c r="D74" s="56"/>
      <c r="E74" s="56"/>
      <c r="F74" s="56"/>
      <c r="G74" s="56"/>
      <c r="H74" s="117"/>
      <c r="I74" s="117"/>
      <c r="J74" s="55" t="str">
        <f>IFERROR(VALUE(LEFT(I74,1))*VALUE(LEFT(H74,1)),"")</f>
        <v/>
      </c>
      <c r="K74" s="56"/>
      <c r="L74" s="117"/>
      <c r="M74" s="117"/>
      <c r="N74" s="55" t="str">
        <f>IFERROR(VALUE(LEFT(M74,1))*VALUE(LEFT(L74,1)),"")</f>
        <v/>
      </c>
      <c r="O74" s="117"/>
      <c r="P74" s="56"/>
      <c r="AG74" s="9"/>
    </row>
    <row r="75" spans="1:33" ht="111" x14ac:dyDescent="0.35">
      <c r="A75" s="63" t="s">
        <v>187</v>
      </c>
      <c r="B75" s="9"/>
      <c r="C75" s="9"/>
      <c r="D75" s="9"/>
      <c r="E75" s="9"/>
      <c r="F75" s="9"/>
      <c r="G75" s="9"/>
      <c r="H75" s="9"/>
      <c r="I75" s="9"/>
      <c r="J75" s="9"/>
      <c r="K75" s="9"/>
      <c r="L75" s="9"/>
      <c r="M75" s="9"/>
      <c r="N75" s="9"/>
      <c r="O75" s="9"/>
      <c r="P75" s="9"/>
    </row>
    <row r="76" spans="1:33" ht="21" x14ac:dyDescent="0.35">
      <c r="A76" s="60"/>
      <c r="B76" s="279"/>
      <c r="C76" s="280" t="s">
        <v>300</v>
      </c>
      <c r="D76" s="280" t="str">
        <f>'2 - Project Admin'!E34</f>
        <v/>
      </c>
      <c r="E76" s="280"/>
      <c r="F76" s="280"/>
      <c r="G76" s="280"/>
      <c r="H76" s="280"/>
      <c r="I76" s="280"/>
      <c r="J76" s="280"/>
      <c r="K76" s="280"/>
      <c r="L76" s="280"/>
      <c r="M76" s="280"/>
      <c r="N76" s="280"/>
      <c r="O76" s="280"/>
      <c r="P76" s="281"/>
      <c r="AG76" s="9"/>
    </row>
    <row r="77" spans="1:33" outlineLevel="1" x14ac:dyDescent="0.35">
      <c r="B77" s="9"/>
      <c r="D77" s="9"/>
      <c r="E77" s="9"/>
      <c r="F77" s="9"/>
      <c r="G77" s="9"/>
      <c r="H77" s="9"/>
      <c r="I77" s="9"/>
      <c r="J77" s="9"/>
      <c r="K77" s="9"/>
      <c r="L77" s="9"/>
      <c r="M77" s="9"/>
      <c r="N77" s="9"/>
      <c r="O77" s="9"/>
      <c r="P77" s="9"/>
      <c r="AG77" s="9"/>
    </row>
    <row r="78" spans="1:33" ht="42" outlineLevel="1" x14ac:dyDescent="0.35">
      <c r="A78" s="1"/>
      <c r="B78" s="118" t="s">
        <v>266</v>
      </c>
      <c r="C78" s="118" t="s">
        <v>267</v>
      </c>
      <c r="D78" s="118" t="s">
        <v>268</v>
      </c>
      <c r="E78" s="118" t="s">
        <v>269</v>
      </c>
      <c r="F78" s="118" t="s">
        <v>270</v>
      </c>
      <c r="G78" s="118" t="s">
        <v>271</v>
      </c>
      <c r="H78" s="118" t="s">
        <v>272</v>
      </c>
      <c r="I78" s="118" t="s">
        <v>273</v>
      </c>
      <c r="J78" s="119" t="s">
        <v>274</v>
      </c>
      <c r="K78" s="118" t="s">
        <v>275</v>
      </c>
      <c r="L78" s="118" t="s">
        <v>276</v>
      </c>
      <c r="M78" s="118" t="s">
        <v>277</v>
      </c>
      <c r="N78" s="119" t="s">
        <v>278</v>
      </c>
      <c r="O78" s="119" t="s">
        <v>279</v>
      </c>
      <c r="P78" s="119" t="s">
        <v>280</v>
      </c>
      <c r="AG78" s="9"/>
    </row>
    <row r="79" spans="1:33" ht="42" outlineLevel="1" x14ac:dyDescent="0.35">
      <c r="B79" s="40">
        <v>0</v>
      </c>
      <c r="C79" s="44" t="s">
        <v>281</v>
      </c>
      <c r="D79" s="44" t="s">
        <v>282</v>
      </c>
      <c r="E79" s="64" t="s">
        <v>283</v>
      </c>
      <c r="F79" s="44" t="s">
        <v>284</v>
      </c>
      <c r="G79" s="44" t="s">
        <v>285</v>
      </c>
      <c r="H79" s="42" t="s">
        <v>286</v>
      </c>
      <c r="I79" s="42" t="s">
        <v>287</v>
      </c>
      <c r="J79" s="223">
        <f>VALUE(LEFT(I79,1))*VALUE(LEFT(H79,1))</f>
        <v>15</v>
      </c>
      <c r="K79" s="44" t="s">
        <v>288</v>
      </c>
      <c r="L79" s="42" t="s">
        <v>289</v>
      </c>
      <c r="M79" s="42" t="s">
        <v>290</v>
      </c>
      <c r="N79" s="43">
        <f>VALUE(LEFT(L79,1))*VALUE(LEFT(M79,1))</f>
        <v>6</v>
      </c>
      <c r="O79" s="45" t="s">
        <v>291</v>
      </c>
      <c r="P79" s="44" t="s">
        <v>292</v>
      </c>
      <c r="AG79" s="9"/>
    </row>
    <row r="80" spans="1:33" outlineLevel="1" x14ac:dyDescent="0.35">
      <c r="A80" s="1"/>
      <c r="B80" s="40">
        <v>1</v>
      </c>
      <c r="C80" s="57"/>
      <c r="D80" s="56"/>
      <c r="E80" s="56"/>
      <c r="F80" s="56"/>
      <c r="G80" s="56"/>
      <c r="H80" s="117"/>
      <c r="I80" s="117"/>
      <c r="J80" s="55" t="str">
        <f>IFERROR(VALUE(LEFT(I80,1))*VALUE(LEFT(H80,1)),"")</f>
        <v/>
      </c>
      <c r="K80" s="56"/>
      <c r="L80" s="117"/>
      <c r="M80" s="117"/>
      <c r="N80" s="55" t="str">
        <f>IFERROR(VALUE(LEFT(M80,1))*VALUE(LEFT(L80,1)),"")</f>
        <v/>
      </c>
      <c r="O80" s="117"/>
      <c r="P80" s="56"/>
      <c r="AG80" s="9"/>
    </row>
    <row r="81" spans="1:33" outlineLevel="1" x14ac:dyDescent="0.35">
      <c r="A81" s="1"/>
      <c r="B81" s="40">
        <v>2</v>
      </c>
      <c r="C81" s="57"/>
      <c r="D81" s="56"/>
      <c r="E81" s="56"/>
      <c r="F81" s="56"/>
      <c r="G81" s="56"/>
      <c r="H81" s="117"/>
      <c r="I81" s="117"/>
      <c r="J81" s="55" t="str">
        <f>IFERROR(VALUE(LEFT(I81,1))*VALUE(LEFT(H81,1)),"")</f>
        <v/>
      </c>
      <c r="K81" s="56"/>
      <c r="L81" s="117"/>
      <c r="M81" s="117"/>
      <c r="N81" s="55" t="str">
        <f>IFERROR(VALUE(LEFT(M81,1))*VALUE(LEFT(L81,1)),"")</f>
        <v/>
      </c>
      <c r="O81" s="117"/>
      <c r="P81" s="56"/>
      <c r="AG81" s="9"/>
    </row>
    <row r="82" spans="1:33" outlineLevel="1" x14ac:dyDescent="0.35">
      <c r="A82" s="1"/>
      <c r="B82" s="40">
        <v>3</v>
      </c>
      <c r="C82" s="57"/>
      <c r="D82" s="56"/>
      <c r="E82" s="56"/>
      <c r="F82" s="56"/>
      <c r="G82" s="56"/>
      <c r="H82" s="117"/>
      <c r="I82" s="117"/>
      <c r="J82" s="55" t="str">
        <f>IFERROR(VALUE(LEFT(I82,1))*VALUE(LEFT(H82,1)),"")</f>
        <v/>
      </c>
      <c r="K82" s="56"/>
      <c r="L82" s="117"/>
      <c r="M82" s="117"/>
      <c r="N82" s="55" t="str">
        <f>IFERROR(VALUE(LEFT(M82,1))*VALUE(LEFT(L82,1)),"")</f>
        <v/>
      </c>
      <c r="O82" s="117"/>
      <c r="P82" s="56"/>
      <c r="AG82" s="9"/>
    </row>
    <row r="83" spans="1:33" ht="111" x14ac:dyDescent="0.35">
      <c r="A83" s="63" t="s">
        <v>187</v>
      </c>
      <c r="B83" s="9"/>
      <c r="C83" s="9"/>
      <c r="D83" s="9"/>
      <c r="E83" s="9"/>
      <c r="F83" s="9"/>
      <c r="G83" s="9"/>
      <c r="H83" s="9"/>
      <c r="I83" s="9"/>
      <c r="J83" s="9"/>
      <c r="K83" s="9"/>
      <c r="L83" s="9"/>
      <c r="M83" s="9"/>
      <c r="N83" s="9"/>
      <c r="O83" s="9"/>
      <c r="P83" s="9"/>
    </row>
    <row r="84" spans="1:33" ht="21" x14ac:dyDescent="0.35">
      <c r="A84" s="60"/>
      <c r="B84" s="279"/>
      <c r="C84" s="280" t="s">
        <v>301</v>
      </c>
      <c r="D84" s="280" t="str">
        <f>'2 - Project Admin'!E35</f>
        <v/>
      </c>
      <c r="E84" s="280"/>
      <c r="F84" s="280"/>
      <c r="G84" s="280"/>
      <c r="H84" s="280"/>
      <c r="I84" s="280"/>
      <c r="J84" s="280"/>
      <c r="K84" s="280"/>
      <c r="L84" s="280"/>
      <c r="M84" s="280"/>
      <c r="N84" s="280"/>
      <c r="O84" s="280"/>
      <c r="P84" s="281"/>
      <c r="AG84" s="9"/>
    </row>
    <row r="85" spans="1:33" outlineLevel="1" x14ac:dyDescent="0.35">
      <c r="B85" s="9"/>
      <c r="D85" s="9"/>
      <c r="E85" s="9"/>
      <c r="F85" s="9"/>
      <c r="G85" s="9"/>
      <c r="H85" s="9"/>
      <c r="I85" s="9"/>
      <c r="J85" s="9"/>
      <c r="K85" s="9"/>
      <c r="L85" s="9"/>
      <c r="M85" s="9"/>
      <c r="N85" s="9"/>
      <c r="O85" s="9"/>
      <c r="P85" s="9"/>
      <c r="AG85" s="9"/>
    </row>
    <row r="86" spans="1:33" ht="42" outlineLevel="1" x14ac:dyDescent="0.35">
      <c r="A86" s="1"/>
      <c r="B86" s="118" t="s">
        <v>266</v>
      </c>
      <c r="C86" s="118" t="s">
        <v>267</v>
      </c>
      <c r="D86" s="118" t="s">
        <v>268</v>
      </c>
      <c r="E86" s="118" t="s">
        <v>269</v>
      </c>
      <c r="F86" s="118" t="s">
        <v>270</v>
      </c>
      <c r="G86" s="118" t="s">
        <v>271</v>
      </c>
      <c r="H86" s="118" t="s">
        <v>272</v>
      </c>
      <c r="I86" s="118" t="s">
        <v>273</v>
      </c>
      <c r="J86" s="119" t="s">
        <v>274</v>
      </c>
      <c r="K86" s="118" t="s">
        <v>275</v>
      </c>
      <c r="L86" s="118" t="s">
        <v>276</v>
      </c>
      <c r="M86" s="118" t="s">
        <v>277</v>
      </c>
      <c r="N86" s="119" t="s">
        <v>278</v>
      </c>
      <c r="O86" s="119" t="s">
        <v>279</v>
      </c>
      <c r="P86" s="119" t="s">
        <v>280</v>
      </c>
      <c r="AG86" s="9"/>
    </row>
    <row r="87" spans="1:33" ht="42" outlineLevel="1" x14ac:dyDescent="0.35">
      <c r="B87" s="40">
        <v>0</v>
      </c>
      <c r="C87" s="44" t="s">
        <v>281</v>
      </c>
      <c r="D87" s="44" t="s">
        <v>282</v>
      </c>
      <c r="E87" s="64" t="s">
        <v>283</v>
      </c>
      <c r="F87" s="44" t="s">
        <v>284</v>
      </c>
      <c r="G87" s="44" t="s">
        <v>285</v>
      </c>
      <c r="H87" s="42" t="s">
        <v>286</v>
      </c>
      <c r="I87" s="42" t="s">
        <v>287</v>
      </c>
      <c r="J87" s="223">
        <f>VALUE(LEFT(I87,1))*VALUE(LEFT(H87,1))</f>
        <v>15</v>
      </c>
      <c r="K87" s="44" t="s">
        <v>288</v>
      </c>
      <c r="L87" s="42" t="s">
        <v>289</v>
      </c>
      <c r="M87" s="42" t="s">
        <v>290</v>
      </c>
      <c r="N87" s="43">
        <f>VALUE(LEFT(L87,1))*VALUE(LEFT(M87,1))</f>
        <v>6</v>
      </c>
      <c r="O87" s="45" t="s">
        <v>291</v>
      </c>
      <c r="P87" s="44" t="s">
        <v>292</v>
      </c>
      <c r="AG87" s="9"/>
    </row>
    <row r="88" spans="1:33" outlineLevel="1" x14ac:dyDescent="0.35">
      <c r="A88" s="1"/>
      <c r="B88" s="40">
        <v>1</v>
      </c>
      <c r="C88" s="57"/>
      <c r="D88" s="56"/>
      <c r="E88" s="56"/>
      <c r="F88" s="56"/>
      <c r="G88" s="56"/>
      <c r="H88" s="117"/>
      <c r="I88" s="117"/>
      <c r="J88" s="55" t="str">
        <f>IFERROR(VALUE(LEFT(I88,1))*VALUE(LEFT(H88,1)),"")</f>
        <v/>
      </c>
      <c r="K88" s="56"/>
      <c r="L88" s="117"/>
      <c r="M88" s="117"/>
      <c r="N88" s="55" t="str">
        <f>IFERROR(VALUE(LEFT(M88,1))*VALUE(LEFT(L88,1)),"")</f>
        <v/>
      </c>
      <c r="O88" s="117"/>
      <c r="P88" s="56"/>
      <c r="AG88" s="9"/>
    </row>
    <row r="89" spans="1:33" outlineLevel="1" x14ac:dyDescent="0.35">
      <c r="A89" s="1"/>
      <c r="B89" s="40">
        <v>2</v>
      </c>
      <c r="C89" s="57"/>
      <c r="D89" s="56"/>
      <c r="E89" s="56"/>
      <c r="F89" s="56"/>
      <c r="G89" s="56"/>
      <c r="H89" s="117"/>
      <c r="I89" s="117"/>
      <c r="J89" s="55" t="str">
        <f>IFERROR(VALUE(LEFT(I89,1))*VALUE(LEFT(H89,1)),"")</f>
        <v/>
      </c>
      <c r="K89" s="56"/>
      <c r="L89" s="117"/>
      <c r="M89" s="117"/>
      <c r="N89" s="55" t="str">
        <f>IFERROR(VALUE(LEFT(M89,1))*VALUE(LEFT(L89,1)),"")</f>
        <v/>
      </c>
      <c r="O89" s="117"/>
      <c r="P89" s="56"/>
      <c r="AG89" s="9"/>
    </row>
    <row r="90" spans="1:33" outlineLevel="1" x14ac:dyDescent="0.35">
      <c r="A90" s="1"/>
      <c r="B90" s="40">
        <v>3</v>
      </c>
      <c r="C90" s="57"/>
      <c r="D90" s="56"/>
      <c r="E90" s="56"/>
      <c r="F90" s="56"/>
      <c r="G90" s="56"/>
      <c r="H90" s="117"/>
      <c r="I90" s="117"/>
      <c r="J90" s="55" t="str">
        <f>IFERROR(VALUE(LEFT(I90,1))*VALUE(LEFT(H90,1)),"")</f>
        <v/>
      </c>
      <c r="K90" s="56"/>
      <c r="L90" s="117"/>
      <c r="M90" s="117"/>
      <c r="N90" s="55" t="str">
        <f>IFERROR(VALUE(LEFT(M90,1))*VALUE(LEFT(L90,1)),"")</f>
        <v/>
      </c>
      <c r="O90" s="117"/>
      <c r="P90" s="56"/>
      <c r="AG90" s="9"/>
    </row>
    <row r="91" spans="1:33" ht="111" x14ac:dyDescent="0.35">
      <c r="A91" s="63" t="s">
        <v>187</v>
      </c>
      <c r="B91" s="9"/>
      <c r="C91" s="9"/>
      <c r="D91" s="9"/>
      <c r="E91" s="9"/>
      <c r="F91" s="9"/>
      <c r="G91" s="9"/>
      <c r="H91" s="9"/>
      <c r="I91" s="9"/>
      <c r="J91" s="9"/>
      <c r="K91" s="9"/>
      <c r="L91" s="9"/>
      <c r="M91" s="9"/>
      <c r="N91" s="9"/>
      <c r="O91" s="9"/>
      <c r="P91" s="9"/>
    </row>
    <row r="92" spans="1:33" ht="21" x14ac:dyDescent="0.35">
      <c r="A92" s="60"/>
      <c r="B92" s="279"/>
      <c r="C92" s="280" t="s">
        <v>302</v>
      </c>
      <c r="D92" s="280" t="str">
        <f>'2 - Project Admin'!E36</f>
        <v/>
      </c>
      <c r="E92" s="280"/>
      <c r="F92" s="280"/>
      <c r="G92" s="280"/>
      <c r="H92" s="280"/>
      <c r="I92" s="280"/>
      <c r="J92" s="280"/>
      <c r="K92" s="280"/>
      <c r="L92" s="280"/>
      <c r="M92" s="280"/>
      <c r="N92" s="280"/>
      <c r="O92" s="280"/>
      <c r="P92" s="281"/>
      <c r="AG92" s="9"/>
    </row>
    <row r="93" spans="1:33" outlineLevel="1" x14ac:dyDescent="0.35">
      <c r="B93" s="9"/>
      <c r="D93" s="9"/>
      <c r="E93" s="9"/>
      <c r="F93" s="9"/>
      <c r="G93" s="9"/>
      <c r="H93" s="9"/>
      <c r="I93" s="9"/>
      <c r="J93" s="9"/>
      <c r="K93" s="9"/>
      <c r="L93" s="9"/>
      <c r="M93" s="9"/>
      <c r="N93" s="9"/>
      <c r="O93" s="9"/>
      <c r="P93" s="9"/>
      <c r="AG93" s="9"/>
    </row>
    <row r="94" spans="1:33" ht="42" outlineLevel="1" x14ac:dyDescent="0.35">
      <c r="A94" s="1"/>
      <c r="B94" s="118" t="s">
        <v>266</v>
      </c>
      <c r="C94" s="118" t="s">
        <v>267</v>
      </c>
      <c r="D94" s="118" t="s">
        <v>268</v>
      </c>
      <c r="E94" s="118" t="s">
        <v>269</v>
      </c>
      <c r="F94" s="118" t="s">
        <v>270</v>
      </c>
      <c r="G94" s="118" t="s">
        <v>271</v>
      </c>
      <c r="H94" s="118" t="s">
        <v>272</v>
      </c>
      <c r="I94" s="118" t="s">
        <v>273</v>
      </c>
      <c r="J94" s="119" t="s">
        <v>274</v>
      </c>
      <c r="K94" s="118" t="s">
        <v>275</v>
      </c>
      <c r="L94" s="118" t="s">
        <v>276</v>
      </c>
      <c r="M94" s="118" t="s">
        <v>277</v>
      </c>
      <c r="N94" s="119" t="s">
        <v>278</v>
      </c>
      <c r="O94" s="119" t="s">
        <v>279</v>
      </c>
      <c r="P94" s="119" t="s">
        <v>280</v>
      </c>
      <c r="AG94" s="9"/>
    </row>
    <row r="95" spans="1:33" ht="42" outlineLevel="1" x14ac:dyDescent="0.35">
      <c r="B95" s="40">
        <v>0</v>
      </c>
      <c r="C95" s="44" t="s">
        <v>281</v>
      </c>
      <c r="D95" s="44" t="s">
        <v>282</v>
      </c>
      <c r="E95" s="64" t="s">
        <v>283</v>
      </c>
      <c r="F95" s="44" t="s">
        <v>284</v>
      </c>
      <c r="G95" s="44" t="s">
        <v>285</v>
      </c>
      <c r="H95" s="42" t="s">
        <v>286</v>
      </c>
      <c r="I95" s="42" t="s">
        <v>287</v>
      </c>
      <c r="J95" s="223">
        <f>VALUE(LEFT(I95,1))*VALUE(LEFT(H95,1))</f>
        <v>15</v>
      </c>
      <c r="K95" s="44" t="s">
        <v>288</v>
      </c>
      <c r="L95" s="42" t="s">
        <v>289</v>
      </c>
      <c r="M95" s="42" t="s">
        <v>290</v>
      </c>
      <c r="N95" s="43">
        <f>VALUE(LEFT(L95,1))*VALUE(LEFT(M95,1))</f>
        <v>6</v>
      </c>
      <c r="O95" s="45" t="s">
        <v>291</v>
      </c>
      <c r="P95" s="44" t="s">
        <v>292</v>
      </c>
      <c r="AG95" s="9"/>
    </row>
    <row r="96" spans="1:33" outlineLevel="1" x14ac:dyDescent="0.35">
      <c r="A96" s="1"/>
      <c r="B96" s="40">
        <v>1</v>
      </c>
      <c r="C96" s="57"/>
      <c r="D96" s="56"/>
      <c r="E96" s="56"/>
      <c r="F96" s="56"/>
      <c r="G96" s="56"/>
      <c r="H96" s="117"/>
      <c r="I96" s="117"/>
      <c r="J96" s="55" t="str">
        <f>IFERROR(VALUE(LEFT(I96,1))*VALUE(LEFT(H96,1)),"")</f>
        <v/>
      </c>
      <c r="K96" s="56"/>
      <c r="L96" s="117"/>
      <c r="M96" s="117"/>
      <c r="N96" s="55" t="str">
        <f>IFERROR(VALUE(LEFT(M96,1))*VALUE(LEFT(L96,1)),"")</f>
        <v/>
      </c>
      <c r="O96" s="117"/>
      <c r="P96" s="56"/>
      <c r="AG96" s="9"/>
    </row>
    <row r="97" spans="1:33" outlineLevel="1" x14ac:dyDescent="0.35">
      <c r="A97" s="1"/>
      <c r="B97" s="40">
        <v>2</v>
      </c>
      <c r="C97" s="57"/>
      <c r="D97" s="56"/>
      <c r="E97" s="56"/>
      <c r="F97" s="56"/>
      <c r="G97" s="56"/>
      <c r="H97" s="117"/>
      <c r="I97" s="117"/>
      <c r="J97" s="55" t="str">
        <f>IFERROR(VALUE(LEFT(I97,1))*VALUE(LEFT(H97,1)),"")</f>
        <v/>
      </c>
      <c r="K97" s="56"/>
      <c r="L97" s="117"/>
      <c r="M97" s="117"/>
      <c r="N97" s="55" t="str">
        <f>IFERROR(VALUE(LEFT(M97,1))*VALUE(LEFT(L97,1)),"")</f>
        <v/>
      </c>
      <c r="O97" s="117"/>
      <c r="P97" s="56"/>
      <c r="AG97" s="9"/>
    </row>
    <row r="98" spans="1:33" outlineLevel="1" x14ac:dyDescent="0.35">
      <c r="A98" s="1"/>
      <c r="B98" s="40">
        <v>3</v>
      </c>
      <c r="C98" s="57"/>
      <c r="D98" s="56"/>
      <c r="E98" s="56"/>
      <c r="F98" s="56"/>
      <c r="G98" s="56"/>
      <c r="H98" s="117"/>
      <c r="I98" s="117"/>
      <c r="J98" s="55" t="str">
        <f>IFERROR(VALUE(LEFT(I98,1))*VALUE(LEFT(H98,1)),"")</f>
        <v/>
      </c>
      <c r="K98" s="56"/>
      <c r="L98" s="117"/>
      <c r="M98" s="117"/>
      <c r="N98" s="55" t="str">
        <f>IFERROR(VALUE(LEFT(M98,1))*VALUE(LEFT(L98,1)),"")</f>
        <v/>
      </c>
      <c r="O98" s="117"/>
      <c r="P98" s="56"/>
      <c r="AG98" s="9"/>
    </row>
    <row r="99" spans="1:33" ht="111" x14ac:dyDescent="0.35">
      <c r="A99" s="63" t="s">
        <v>187</v>
      </c>
      <c r="B99" s="9"/>
      <c r="C99" s="9"/>
      <c r="D99" s="9"/>
      <c r="E99" s="9"/>
      <c r="F99" s="9"/>
      <c r="G99" s="9"/>
      <c r="H99" s="9"/>
      <c r="I99" s="9"/>
      <c r="J99" s="9"/>
      <c r="K99" s="9"/>
      <c r="L99" s="9"/>
      <c r="M99" s="9"/>
      <c r="N99" s="9"/>
      <c r="O99" s="9"/>
      <c r="P99" s="9"/>
    </row>
    <row r="100" spans="1:33" ht="21" x14ac:dyDescent="0.35">
      <c r="A100" s="60"/>
      <c r="B100" s="279"/>
      <c r="C100" s="280" t="s">
        <v>303</v>
      </c>
      <c r="D100" s="280" t="str">
        <f>'2 - Project Admin'!E37</f>
        <v/>
      </c>
      <c r="E100" s="280"/>
      <c r="F100" s="280"/>
      <c r="G100" s="280"/>
      <c r="H100" s="280"/>
      <c r="I100" s="280"/>
      <c r="J100" s="280"/>
      <c r="K100" s="280"/>
      <c r="L100" s="280"/>
      <c r="M100" s="280"/>
      <c r="N100" s="280"/>
      <c r="O100" s="280"/>
      <c r="P100" s="281"/>
      <c r="AG100" s="9"/>
    </row>
    <row r="101" spans="1:33" outlineLevel="1" x14ac:dyDescent="0.35">
      <c r="B101" s="9"/>
      <c r="D101" s="9"/>
      <c r="E101" s="9"/>
      <c r="F101" s="9"/>
      <c r="G101" s="9"/>
      <c r="H101" s="9"/>
      <c r="I101" s="9"/>
      <c r="J101" s="9"/>
      <c r="K101" s="9"/>
      <c r="L101" s="9"/>
      <c r="M101" s="9"/>
      <c r="N101" s="9"/>
      <c r="O101" s="9"/>
      <c r="P101" s="9"/>
      <c r="AG101" s="9"/>
    </row>
    <row r="102" spans="1:33" ht="42" outlineLevel="1" x14ac:dyDescent="0.35">
      <c r="A102" s="1"/>
      <c r="B102" s="118" t="s">
        <v>266</v>
      </c>
      <c r="C102" s="118" t="s">
        <v>267</v>
      </c>
      <c r="D102" s="118" t="s">
        <v>268</v>
      </c>
      <c r="E102" s="118" t="s">
        <v>269</v>
      </c>
      <c r="F102" s="118" t="s">
        <v>270</v>
      </c>
      <c r="G102" s="118" t="s">
        <v>271</v>
      </c>
      <c r="H102" s="118" t="s">
        <v>272</v>
      </c>
      <c r="I102" s="118" t="s">
        <v>273</v>
      </c>
      <c r="J102" s="119" t="s">
        <v>274</v>
      </c>
      <c r="K102" s="118" t="s">
        <v>275</v>
      </c>
      <c r="L102" s="118" t="s">
        <v>276</v>
      </c>
      <c r="M102" s="118" t="s">
        <v>277</v>
      </c>
      <c r="N102" s="119" t="s">
        <v>278</v>
      </c>
      <c r="O102" s="119" t="s">
        <v>279</v>
      </c>
      <c r="P102" s="119" t="s">
        <v>280</v>
      </c>
      <c r="AG102" s="9"/>
    </row>
    <row r="103" spans="1:33" ht="42" outlineLevel="1" x14ac:dyDescent="0.35">
      <c r="B103" s="40">
        <v>0</v>
      </c>
      <c r="C103" s="44" t="s">
        <v>281</v>
      </c>
      <c r="D103" s="44" t="s">
        <v>282</v>
      </c>
      <c r="E103" s="64" t="s">
        <v>283</v>
      </c>
      <c r="F103" s="44" t="s">
        <v>284</v>
      </c>
      <c r="G103" s="44" t="s">
        <v>285</v>
      </c>
      <c r="H103" s="42" t="s">
        <v>286</v>
      </c>
      <c r="I103" s="42" t="s">
        <v>287</v>
      </c>
      <c r="J103" s="223">
        <f>VALUE(LEFT(I103,1))*VALUE(LEFT(H103,1))</f>
        <v>15</v>
      </c>
      <c r="K103" s="44" t="s">
        <v>288</v>
      </c>
      <c r="L103" s="42" t="s">
        <v>289</v>
      </c>
      <c r="M103" s="42" t="s">
        <v>290</v>
      </c>
      <c r="N103" s="43">
        <f>VALUE(LEFT(L103,1))*VALUE(LEFT(M103,1))</f>
        <v>6</v>
      </c>
      <c r="O103" s="45" t="s">
        <v>291</v>
      </c>
      <c r="P103" s="44" t="s">
        <v>292</v>
      </c>
      <c r="AG103" s="9"/>
    </row>
    <row r="104" spans="1:33" outlineLevel="1" x14ac:dyDescent="0.35">
      <c r="A104" s="1"/>
      <c r="B104" s="40">
        <v>1</v>
      </c>
      <c r="C104" s="57"/>
      <c r="D104" s="56"/>
      <c r="E104" s="56"/>
      <c r="F104" s="56"/>
      <c r="G104" s="56"/>
      <c r="H104" s="117"/>
      <c r="I104" s="117"/>
      <c r="J104" s="55" t="str">
        <f>IFERROR(VALUE(LEFT(I104,1))*VALUE(LEFT(H104,1)),"")</f>
        <v/>
      </c>
      <c r="K104" s="56"/>
      <c r="L104" s="117"/>
      <c r="M104" s="117"/>
      <c r="N104" s="55" t="str">
        <f>IFERROR(VALUE(LEFT(M104,1))*VALUE(LEFT(L104,1)),"")</f>
        <v/>
      </c>
      <c r="O104" s="117"/>
      <c r="P104" s="56"/>
      <c r="AG104" s="9"/>
    </row>
    <row r="105" spans="1:33" outlineLevel="1" x14ac:dyDescent="0.35">
      <c r="A105" s="1"/>
      <c r="B105" s="40">
        <v>2</v>
      </c>
      <c r="C105" s="57"/>
      <c r="D105" s="56"/>
      <c r="E105" s="56"/>
      <c r="F105" s="56"/>
      <c r="G105" s="56"/>
      <c r="H105" s="117"/>
      <c r="I105" s="117"/>
      <c r="J105" s="55" t="str">
        <f>IFERROR(VALUE(LEFT(I105,1))*VALUE(LEFT(H105,1)),"")</f>
        <v/>
      </c>
      <c r="K105" s="56"/>
      <c r="L105" s="117"/>
      <c r="M105" s="117"/>
      <c r="N105" s="55" t="str">
        <f>IFERROR(VALUE(LEFT(M105,1))*VALUE(LEFT(L105,1)),"")</f>
        <v/>
      </c>
      <c r="O105" s="117"/>
      <c r="P105" s="56"/>
      <c r="AG105" s="9"/>
    </row>
    <row r="106" spans="1:33" outlineLevel="1" x14ac:dyDescent="0.35">
      <c r="A106" s="1"/>
      <c r="B106" s="40">
        <v>3</v>
      </c>
      <c r="C106" s="57"/>
      <c r="D106" s="56"/>
      <c r="E106" s="56"/>
      <c r="F106" s="56"/>
      <c r="G106" s="56"/>
      <c r="H106" s="117"/>
      <c r="I106" s="117"/>
      <c r="J106" s="55" t="str">
        <f>IFERROR(VALUE(LEFT(I106,1))*VALUE(LEFT(H106,1)),"")</f>
        <v/>
      </c>
      <c r="K106" s="56"/>
      <c r="L106" s="117"/>
      <c r="M106" s="117"/>
      <c r="N106" s="55" t="str">
        <f>IFERROR(VALUE(LEFT(M106,1))*VALUE(LEFT(L106,1)),"")</f>
        <v/>
      </c>
      <c r="O106" s="117"/>
      <c r="P106" s="56"/>
      <c r="AG106" s="9"/>
    </row>
    <row r="107" spans="1:33" ht="111" x14ac:dyDescent="0.35">
      <c r="A107" s="63" t="s">
        <v>187</v>
      </c>
      <c r="B107" s="9"/>
      <c r="C107" s="9"/>
      <c r="D107" s="9"/>
      <c r="E107" s="9"/>
      <c r="F107" s="9"/>
      <c r="G107" s="9"/>
      <c r="H107" s="9"/>
      <c r="I107" s="9"/>
      <c r="J107" s="9"/>
      <c r="K107" s="9"/>
      <c r="L107" s="9"/>
      <c r="M107" s="9"/>
      <c r="N107" s="9"/>
      <c r="O107" s="9"/>
      <c r="P107" s="9"/>
    </row>
    <row r="108" spans="1:33" ht="21" x14ac:dyDescent="0.35">
      <c r="A108" s="60"/>
      <c r="B108" s="279"/>
      <c r="C108" s="280" t="s">
        <v>304</v>
      </c>
      <c r="D108" s="280" t="str">
        <f>'2 - Project Admin'!E38</f>
        <v/>
      </c>
      <c r="E108" s="280"/>
      <c r="F108" s="280"/>
      <c r="G108" s="280"/>
      <c r="H108" s="280"/>
      <c r="I108" s="280"/>
      <c r="J108" s="280"/>
      <c r="K108" s="280"/>
      <c r="L108" s="280"/>
      <c r="M108" s="280"/>
      <c r="N108" s="280"/>
      <c r="O108" s="280"/>
      <c r="P108" s="281"/>
      <c r="AG108" s="9"/>
    </row>
    <row r="109" spans="1:33" outlineLevel="1" x14ac:dyDescent="0.35">
      <c r="B109" s="9"/>
      <c r="D109" s="9"/>
      <c r="E109" s="9"/>
      <c r="F109" s="9"/>
      <c r="G109" s="9"/>
      <c r="H109" s="9"/>
      <c r="I109" s="9"/>
      <c r="J109" s="9"/>
      <c r="K109" s="9"/>
      <c r="L109" s="9"/>
      <c r="M109" s="9"/>
      <c r="N109" s="9"/>
      <c r="O109" s="9"/>
      <c r="P109" s="9"/>
      <c r="AG109" s="9"/>
    </row>
    <row r="110" spans="1:33" ht="42" outlineLevel="1" x14ac:dyDescent="0.35">
      <c r="A110" s="1"/>
      <c r="B110" s="118" t="s">
        <v>266</v>
      </c>
      <c r="C110" s="118" t="s">
        <v>267</v>
      </c>
      <c r="D110" s="118" t="s">
        <v>268</v>
      </c>
      <c r="E110" s="118" t="s">
        <v>269</v>
      </c>
      <c r="F110" s="118" t="s">
        <v>270</v>
      </c>
      <c r="G110" s="118" t="s">
        <v>271</v>
      </c>
      <c r="H110" s="118" t="s">
        <v>272</v>
      </c>
      <c r="I110" s="118" t="s">
        <v>273</v>
      </c>
      <c r="J110" s="119" t="s">
        <v>274</v>
      </c>
      <c r="K110" s="118" t="s">
        <v>275</v>
      </c>
      <c r="L110" s="118" t="s">
        <v>276</v>
      </c>
      <c r="M110" s="118" t="s">
        <v>277</v>
      </c>
      <c r="N110" s="119" t="s">
        <v>278</v>
      </c>
      <c r="O110" s="119" t="s">
        <v>279</v>
      </c>
      <c r="P110" s="119" t="s">
        <v>280</v>
      </c>
      <c r="AG110" s="9"/>
    </row>
    <row r="111" spans="1:33" ht="42" outlineLevel="1" x14ac:dyDescent="0.35">
      <c r="B111" s="40">
        <v>0</v>
      </c>
      <c r="C111" s="44" t="s">
        <v>281</v>
      </c>
      <c r="D111" s="44" t="s">
        <v>282</v>
      </c>
      <c r="E111" s="64" t="s">
        <v>283</v>
      </c>
      <c r="F111" s="44" t="s">
        <v>284</v>
      </c>
      <c r="G111" s="44" t="s">
        <v>285</v>
      </c>
      <c r="H111" s="42" t="s">
        <v>286</v>
      </c>
      <c r="I111" s="42" t="s">
        <v>287</v>
      </c>
      <c r="J111" s="223">
        <f>VALUE(LEFT(I111,1))*VALUE(LEFT(H111,1))</f>
        <v>15</v>
      </c>
      <c r="K111" s="44" t="s">
        <v>288</v>
      </c>
      <c r="L111" s="42" t="s">
        <v>289</v>
      </c>
      <c r="M111" s="42" t="s">
        <v>290</v>
      </c>
      <c r="N111" s="43">
        <f>VALUE(LEFT(L111,1))*VALUE(LEFT(M111,1))</f>
        <v>6</v>
      </c>
      <c r="O111" s="45" t="s">
        <v>291</v>
      </c>
      <c r="P111" s="44" t="s">
        <v>292</v>
      </c>
      <c r="AG111" s="9"/>
    </row>
    <row r="112" spans="1:33" outlineLevel="1" x14ac:dyDescent="0.35">
      <c r="A112" s="1"/>
      <c r="B112" s="40">
        <v>1</v>
      </c>
      <c r="C112" s="57"/>
      <c r="D112" s="56"/>
      <c r="E112" s="56"/>
      <c r="F112" s="56"/>
      <c r="G112" s="56"/>
      <c r="H112" s="117"/>
      <c r="I112" s="117"/>
      <c r="J112" s="55" t="str">
        <f>IFERROR(VALUE(LEFT(I112,1))*VALUE(LEFT(H112,1)),"")</f>
        <v/>
      </c>
      <c r="K112" s="56"/>
      <c r="L112" s="117"/>
      <c r="M112" s="117"/>
      <c r="N112" s="55" t="str">
        <f>IFERROR(VALUE(LEFT(M112,1))*VALUE(LEFT(L112,1)),"")</f>
        <v/>
      </c>
      <c r="O112" s="117"/>
      <c r="P112" s="56"/>
      <c r="AG112" s="9"/>
    </row>
    <row r="113" spans="1:33" outlineLevel="1" x14ac:dyDescent="0.35">
      <c r="A113" s="1"/>
      <c r="B113" s="40">
        <v>2</v>
      </c>
      <c r="C113" s="57"/>
      <c r="D113" s="56"/>
      <c r="E113" s="56"/>
      <c r="F113" s="56"/>
      <c r="G113" s="56"/>
      <c r="H113" s="117"/>
      <c r="I113" s="117"/>
      <c r="J113" s="55" t="str">
        <f>IFERROR(VALUE(LEFT(I113,1))*VALUE(LEFT(H113,1)),"")</f>
        <v/>
      </c>
      <c r="K113" s="56"/>
      <c r="L113" s="117"/>
      <c r="M113" s="117"/>
      <c r="N113" s="55" t="str">
        <f>IFERROR(VALUE(LEFT(M113,1))*VALUE(LEFT(L113,1)),"")</f>
        <v/>
      </c>
      <c r="O113" s="117"/>
      <c r="P113" s="56"/>
      <c r="AG113" s="9"/>
    </row>
    <row r="114" spans="1:33" outlineLevel="1" x14ac:dyDescent="0.35">
      <c r="A114" s="1"/>
      <c r="B114" s="40">
        <v>3</v>
      </c>
      <c r="C114" s="57"/>
      <c r="D114" s="56"/>
      <c r="E114" s="56"/>
      <c r="F114" s="56"/>
      <c r="G114" s="56"/>
      <c r="H114" s="117"/>
      <c r="I114" s="117"/>
      <c r="J114" s="55" t="str">
        <f>IFERROR(VALUE(LEFT(I114,1))*VALUE(LEFT(H114,1)),"")</f>
        <v/>
      </c>
      <c r="K114" s="56"/>
      <c r="L114" s="117"/>
      <c r="M114" s="117"/>
      <c r="N114" s="55" t="str">
        <f>IFERROR(VALUE(LEFT(M114,1))*VALUE(LEFT(L114,1)),"")</f>
        <v/>
      </c>
      <c r="O114" s="117"/>
      <c r="P114" s="56"/>
      <c r="AG114" s="9"/>
    </row>
    <row r="115" spans="1:33" ht="111" x14ac:dyDescent="0.35">
      <c r="A115" s="63" t="s">
        <v>187</v>
      </c>
      <c r="B115" s="9"/>
      <c r="C115" s="9"/>
      <c r="D115" s="9"/>
      <c r="E115" s="9"/>
      <c r="F115" s="9"/>
      <c r="G115" s="9"/>
      <c r="H115" s="9"/>
      <c r="I115" s="9"/>
      <c r="J115" s="9"/>
      <c r="K115" s="9"/>
      <c r="L115" s="9"/>
      <c r="M115" s="9"/>
      <c r="N115" s="9"/>
      <c r="O115" s="9"/>
      <c r="P115" s="9"/>
    </row>
    <row r="116" spans="1:33" ht="21" x14ac:dyDescent="0.35">
      <c r="A116" s="60"/>
      <c r="B116" s="279"/>
      <c r="C116" s="280" t="s">
        <v>305</v>
      </c>
      <c r="D116" s="280" t="str">
        <f>'2 - Project Admin'!E39</f>
        <v/>
      </c>
      <c r="E116" s="280"/>
      <c r="F116" s="280"/>
      <c r="G116" s="280"/>
      <c r="H116" s="280"/>
      <c r="I116" s="280"/>
      <c r="J116" s="280"/>
      <c r="K116" s="280"/>
      <c r="L116" s="280"/>
      <c r="M116" s="280"/>
      <c r="N116" s="280"/>
      <c r="O116" s="280"/>
      <c r="P116" s="281"/>
      <c r="AG116" s="9"/>
    </row>
    <row r="117" spans="1:33" outlineLevel="1" x14ac:dyDescent="0.35">
      <c r="B117" s="9"/>
      <c r="D117" s="9"/>
      <c r="E117" s="9"/>
      <c r="F117" s="9"/>
      <c r="G117" s="9"/>
      <c r="H117" s="9"/>
      <c r="I117" s="9"/>
      <c r="J117" s="9"/>
      <c r="K117" s="9"/>
      <c r="L117" s="9"/>
      <c r="M117" s="9"/>
      <c r="N117" s="9"/>
      <c r="O117" s="9"/>
      <c r="P117" s="9"/>
      <c r="AG117" s="9"/>
    </row>
    <row r="118" spans="1:33" ht="42" outlineLevel="1" x14ac:dyDescent="0.35">
      <c r="A118" s="1"/>
      <c r="B118" s="118" t="s">
        <v>266</v>
      </c>
      <c r="C118" s="118" t="s">
        <v>267</v>
      </c>
      <c r="D118" s="118" t="s">
        <v>268</v>
      </c>
      <c r="E118" s="118" t="s">
        <v>269</v>
      </c>
      <c r="F118" s="118" t="s">
        <v>270</v>
      </c>
      <c r="G118" s="118" t="s">
        <v>271</v>
      </c>
      <c r="H118" s="118" t="s">
        <v>272</v>
      </c>
      <c r="I118" s="118" t="s">
        <v>273</v>
      </c>
      <c r="J118" s="119" t="s">
        <v>274</v>
      </c>
      <c r="K118" s="118" t="s">
        <v>275</v>
      </c>
      <c r="L118" s="118" t="s">
        <v>276</v>
      </c>
      <c r="M118" s="118" t="s">
        <v>277</v>
      </c>
      <c r="N118" s="119" t="s">
        <v>278</v>
      </c>
      <c r="O118" s="119" t="s">
        <v>279</v>
      </c>
      <c r="P118" s="119" t="s">
        <v>280</v>
      </c>
      <c r="AG118" s="9"/>
    </row>
    <row r="119" spans="1:33" ht="42" outlineLevel="1" x14ac:dyDescent="0.35">
      <c r="B119" s="40">
        <v>0</v>
      </c>
      <c r="C119" s="44" t="s">
        <v>281</v>
      </c>
      <c r="D119" s="44" t="s">
        <v>282</v>
      </c>
      <c r="E119" s="64" t="s">
        <v>283</v>
      </c>
      <c r="F119" s="44" t="s">
        <v>284</v>
      </c>
      <c r="G119" s="44" t="s">
        <v>285</v>
      </c>
      <c r="H119" s="42" t="s">
        <v>286</v>
      </c>
      <c r="I119" s="42" t="s">
        <v>287</v>
      </c>
      <c r="J119" s="223">
        <f>VALUE(LEFT(I119,1))*VALUE(LEFT(H119,1))</f>
        <v>15</v>
      </c>
      <c r="K119" s="44" t="s">
        <v>288</v>
      </c>
      <c r="L119" s="42" t="s">
        <v>289</v>
      </c>
      <c r="M119" s="42" t="s">
        <v>290</v>
      </c>
      <c r="N119" s="43">
        <f>VALUE(LEFT(L119,1))*VALUE(LEFT(M119,1))</f>
        <v>6</v>
      </c>
      <c r="O119" s="45" t="s">
        <v>291</v>
      </c>
      <c r="P119" s="44" t="s">
        <v>292</v>
      </c>
      <c r="AG119" s="9"/>
    </row>
    <row r="120" spans="1:33" outlineLevel="1" x14ac:dyDescent="0.35">
      <c r="A120" s="1"/>
      <c r="B120" s="40">
        <v>1</v>
      </c>
      <c r="C120" s="57"/>
      <c r="D120" s="56"/>
      <c r="E120" s="56"/>
      <c r="F120" s="56"/>
      <c r="G120" s="56"/>
      <c r="H120" s="117"/>
      <c r="I120" s="117"/>
      <c r="J120" s="55" t="str">
        <f>IFERROR(VALUE(LEFT(I120,1))*VALUE(LEFT(H120,1)),"")</f>
        <v/>
      </c>
      <c r="K120" s="56"/>
      <c r="L120" s="117"/>
      <c r="M120" s="117"/>
      <c r="N120" s="55" t="str">
        <f>IFERROR(VALUE(LEFT(M120,1))*VALUE(LEFT(L120,1)),"")</f>
        <v/>
      </c>
      <c r="O120" s="117"/>
      <c r="P120" s="56"/>
      <c r="AG120" s="9"/>
    </row>
    <row r="121" spans="1:33" outlineLevel="1" x14ac:dyDescent="0.35">
      <c r="A121" s="1"/>
      <c r="B121" s="40">
        <v>2</v>
      </c>
      <c r="C121" s="57"/>
      <c r="D121" s="56"/>
      <c r="E121" s="56"/>
      <c r="F121" s="56"/>
      <c r="G121" s="56"/>
      <c r="H121" s="117"/>
      <c r="I121" s="117"/>
      <c r="J121" s="55" t="str">
        <f>IFERROR(VALUE(LEFT(I121,1))*VALUE(LEFT(H121,1)),"")</f>
        <v/>
      </c>
      <c r="K121" s="56"/>
      <c r="L121" s="117"/>
      <c r="M121" s="117"/>
      <c r="N121" s="55" t="str">
        <f>IFERROR(VALUE(LEFT(M121,1))*VALUE(LEFT(L121,1)),"")</f>
        <v/>
      </c>
      <c r="O121" s="117"/>
      <c r="P121" s="56"/>
      <c r="AG121" s="9"/>
    </row>
    <row r="122" spans="1:33" outlineLevel="1" x14ac:dyDescent="0.35">
      <c r="A122" s="1"/>
      <c r="B122" s="40">
        <v>3</v>
      </c>
      <c r="C122" s="57"/>
      <c r="D122" s="56"/>
      <c r="E122" s="56"/>
      <c r="F122" s="56"/>
      <c r="G122" s="56"/>
      <c r="H122" s="117"/>
      <c r="I122" s="117"/>
      <c r="J122" s="55" t="str">
        <f>IFERROR(VALUE(LEFT(I122,1))*VALUE(LEFT(H122,1)),"")</f>
        <v/>
      </c>
      <c r="K122" s="56"/>
      <c r="L122" s="117"/>
      <c r="M122" s="117"/>
      <c r="N122" s="55" t="str">
        <f>IFERROR(VALUE(LEFT(M122,1))*VALUE(LEFT(L122,1)),"")</f>
        <v/>
      </c>
      <c r="O122" s="117"/>
      <c r="P122" s="56"/>
      <c r="AG122" s="9"/>
    </row>
    <row r="123" spans="1:33" ht="111" x14ac:dyDescent="0.35">
      <c r="A123" s="63" t="s">
        <v>187</v>
      </c>
      <c r="B123" s="9"/>
      <c r="C123" s="9"/>
      <c r="D123" s="9"/>
      <c r="E123" s="9"/>
      <c r="F123" s="9"/>
      <c r="G123" s="9"/>
      <c r="H123" s="9"/>
      <c r="I123" s="9"/>
      <c r="J123" s="9"/>
      <c r="K123" s="9"/>
      <c r="L123" s="9"/>
      <c r="M123" s="9"/>
      <c r="N123" s="9"/>
      <c r="O123" s="9"/>
      <c r="P123" s="9"/>
    </row>
    <row r="124" spans="1:33" ht="21" x14ac:dyDescent="0.35">
      <c r="A124" s="60"/>
      <c r="B124" s="279"/>
      <c r="C124" s="280" t="s">
        <v>306</v>
      </c>
      <c r="D124" s="280" t="str">
        <f>'2 - Project Admin'!E40</f>
        <v/>
      </c>
      <c r="E124" s="280"/>
      <c r="F124" s="280"/>
      <c r="G124" s="280"/>
      <c r="H124" s="280"/>
      <c r="I124" s="280"/>
      <c r="J124" s="280"/>
      <c r="K124" s="280"/>
      <c r="L124" s="280"/>
      <c r="M124" s="280"/>
      <c r="N124" s="280"/>
      <c r="O124" s="280"/>
      <c r="P124" s="281"/>
      <c r="AG124" s="9"/>
    </row>
    <row r="125" spans="1:33" outlineLevel="1" x14ac:dyDescent="0.35">
      <c r="B125" s="9"/>
      <c r="D125" s="9"/>
      <c r="E125" s="9"/>
      <c r="F125" s="9"/>
      <c r="G125" s="9"/>
      <c r="H125" s="9"/>
      <c r="I125" s="9"/>
      <c r="J125" s="9"/>
      <c r="K125" s="9"/>
      <c r="L125" s="9"/>
      <c r="M125" s="9"/>
      <c r="N125" s="9"/>
      <c r="O125" s="9"/>
      <c r="P125" s="9"/>
      <c r="AG125" s="9"/>
    </row>
    <row r="126" spans="1:33" ht="42" outlineLevel="1" x14ac:dyDescent="0.35">
      <c r="A126" s="1"/>
      <c r="B126" s="118" t="s">
        <v>266</v>
      </c>
      <c r="C126" s="118" t="s">
        <v>267</v>
      </c>
      <c r="D126" s="118" t="s">
        <v>268</v>
      </c>
      <c r="E126" s="118" t="s">
        <v>269</v>
      </c>
      <c r="F126" s="118" t="s">
        <v>270</v>
      </c>
      <c r="G126" s="118" t="s">
        <v>271</v>
      </c>
      <c r="H126" s="118" t="s">
        <v>272</v>
      </c>
      <c r="I126" s="118" t="s">
        <v>273</v>
      </c>
      <c r="J126" s="119" t="s">
        <v>274</v>
      </c>
      <c r="K126" s="118" t="s">
        <v>275</v>
      </c>
      <c r="L126" s="118" t="s">
        <v>276</v>
      </c>
      <c r="M126" s="118" t="s">
        <v>277</v>
      </c>
      <c r="N126" s="119" t="s">
        <v>278</v>
      </c>
      <c r="O126" s="119" t="s">
        <v>279</v>
      </c>
      <c r="P126" s="119" t="s">
        <v>280</v>
      </c>
      <c r="AG126" s="9"/>
    </row>
    <row r="127" spans="1:33" ht="42" outlineLevel="1" x14ac:dyDescent="0.35">
      <c r="B127" s="40">
        <v>0</v>
      </c>
      <c r="C127" s="44" t="s">
        <v>281</v>
      </c>
      <c r="D127" s="44" t="s">
        <v>282</v>
      </c>
      <c r="E127" s="64" t="s">
        <v>283</v>
      </c>
      <c r="F127" s="44" t="s">
        <v>284</v>
      </c>
      <c r="G127" s="44" t="s">
        <v>285</v>
      </c>
      <c r="H127" s="42" t="s">
        <v>286</v>
      </c>
      <c r="I127" s="42" t="s">
        <v>287</v>
      </c>
      <c r="J127" s="223">
        <f>VALUE(LEFT(I127,1))*VALUE(LEFT(H127,1))</f>
        <v>15</v>
      </c>
      <c r="K127" s="44" t="s">
        <v>288</v>
      </c>
      <c r="L127" s="42" t="s">
        <v>289</v>
      </c>
      <c r="M127" s="42" t="s">
        <v>290</v>
      </c>
      <c r="N127" s="43">
        <f>VALUE(LEFT(L127,1))*VALUE(LEFT(M127,1))</f>
        <v>6</v>
      </c>
      <c r="O127" s="45" t="s">
        <v>291</v>
      </c>
      <c r="P127" s="44" t="s">
        <v>292</v>
      </c>
      <c r="AG127" s="9"/>
    </row>
    <row r="128" spans="1:33" outlineLevel="1" x14ac:dyDescent="0.35">
      <c r="A128" s="1"/>
      <c r="B128" s="40">
        <v>1</v>
      </c>
      <c r="C128" s="57"/>
      <c r="D128" s="56"/>
      <c r="E128" s="56"/>
      <c r="F128" s="56"/>
      <c r="G128" s="56"/>
      <c r="H128" s="117"/>
      <c r="I128" s="117"/>
      <c r="J128" s="55" t="str">
        <f>IFERROR(VALUE(LEFT(I128,1))*VALUE(LEFT(H128,1)),"")</f>
        <v/>
      </c>
      <c r="K128" s="56"/>
      <c r="L128" s="117"/>
      <c r="M128" s="117"/>
      <c r="N128" s="55" t="str">
        <f>IFERROR(VALUE(LEFT(M128,1))*VALUE(LEFT(L128,1)),"")</f>
        <v/>
      </c>
      <c r="O128" s="117"/>
      <c r="P128" s="56"/>
      <c r="AG128" s="9"/>
    </row>
    <row r="129" spans="1:33" outlineLevel="1" x14ac:dyDescent="0.35">
      <c r="A129" s="1"/>
      <c r="B129" s="40">
        <v>2</v>
      </c>
      <c r="C129" s="57"/>
      <c r="D129" s="56"/>
      <c r="E129" s="56"/>
      <c r="F129" s="56"/>
      <c r="G129" s="56"/>
      <c r="H129" s="117"/>
      <c r="I129" s="117"/>
      <c r="J129" s="55" t="str">
        <f>IFERROR(VALUE(LEFT(I129,1))*VALUE(LEFT(H129,1)),"")</f>
        <v/>
      </c>
      <c r="K129" s="56"/>
      <c r="L129" s="117"/>
      <c r="M129" s="117"/>
      <c r="N129" s="55" t="str">
        <f>IFERROR(VALUE(LEFT(M129,1))*VALUE(LEFT(L129,1)),"")</f>
        <v/>
      </c>
      <c r="O129" s="117"/>
      <c r="P129" s="56"/>
      <c r="AG129" s="9"/>
    </row>
    <row r="130" spans="1:33" outlineLevel="1" x14ac:dyDescent="0.35">
      <c r="A130" s="1"/>
      <c r="B130" s="40">
        <v>3</v>
      </c>
      <c r="C130" s="57"/>
      <c r="D130" s="56"/>
      <c r="E130" s="56"/>
      <c r="F130" s="56"/>
      <c r="G130" s="56"/>
      <c r="H130" s="117"/>
      <c r="I130" s="117"/>
      <c r="J130" s="55" t="str">
        <f>IFERROR(VALUE(LEFT(I130,1))*VALUE(LEFT(H130,1)),"")</f>
        <v/>
      </c>
      <c r="K130" s="56"/>
      <c r="L130" s="117"/>
      <c r="M130" s="117"/>
      <c r="N130" s="55" t="str">
        <f>IFERROR(VALUE(LEFT(M130,1))*VALUE(LEFT(L130,1)),"")</f>
        <v/>
      </c>
      <c r="O130" s="117"/>
      <c r="P130" s="56"/>
      <c r="AG130" s="9"/>
    </row>
    <row r="131" spans="1:33" ht="111" x14ac:dyDescent="0.35">
      <c r="A131" s="63" t="s">
        <v>187</v>
      </c>
      <c r="B131" s="9"/>
      <c r="C131" s="9"/>
      <c r="D131" s="9"/>
      <c r="E131" s="9"/>
      <c r="F131" s="9"/>
      <c r="G131" s="9"/>
      <c r="H131" s="9"/>
      <c r="I131" s="9"/>
      <c r="J131" s="9"/>
      <c r="K131" s="9"/>
      <c r="L131" s="9"/>
      <c r="M131" s="9"/>
      <c r="N131" s="9"/>
      <c r="O131" s="9"/>
      <c r="P131" s="9"/>
    </row>
    <row r="132" spans="1:33" ht="21" x14ac:dyDescent="0.35">
      <c r="A132" s="60"/>
      <c r="B132" s="279"/>
      <c r="C132" s="280" t="s">
        <v>307</v>
      </c>
      <c r="D132" s="280" t="str">
        <f>'2 - Project Admin'!E41</f>
        <v/>
      </c>
      <c r="E132" s="280"/>
      <c r="F132" s="280"/>
      <c r="G132" s="280"/>
      <c r="H132" s="280"/>
      <c r="I132" s="280"/>
      <c r="J132" s="280"/>
      <c r="K132" s="280"/>
      <c r="L132" s="280"/>
      <c r="M132" s="280"/>
      <c r="N132" s="280"/>
      <c r="O132" s="280"/>
      <c r="P132" s="281"/>
      <c r="AG132" s="9"/>
    </row>
    <row r="133" spans="1:33" outlineLevel="1" x14ac:dyDescent="0.35">
      <c r="B133" s="9"/>
      <c r="D133" s="9"/>
      <c r="E133" s="9"/>
      <c r="F133" s="9"/>
      <c r="G133" s="9"/>
      <c r="H133" s="9"/>
      <c r="I133" s="9"/>
      <c r="J133" s="9"/>
      <c r="K133" s="9"/>
      <c r="L133" s="9"/>
      <c r="M133" s="9"/>
      <c r="N133" s="9"/>
      <c r="O133" s="9"/>
      <c r="P133" s="9"/>
      <c r="AG133" s="9"/>
    </row>
    <row r="134" spans="1:33" ht="42" outlineLevel="1" x14ac:dyDescent="0.35">
      <c r="A134" s="1"/>
      <c r="B134" s="118" t="s">
        <v>266</v>
      </c>
      <c r="C134" s="118" t="s">
        <v>267</v>
      </c>
      <c r="D134" s="118" t="s">
        <v>268</v>
      </c>
      <c r="E134" s="118" t="s">
        <v>269</v>
      </c>
      <c r="F134" s="118" t="s">
        <v>270</v>
      </c>
      <c r="G134" s="118" t="s">
        <v>271</v>
      </c>
      <c r="H134" s="118" t="s">
        <v>272</v>
      </c>
      <c r="I134" s="118" t="s">
        <v>273</v>
      </c>
      <c r="J134" s="119" t="s">
        <v>274</v>
      </c>
      <c r="K134" s="118" t="s">
        <v>275</v>
      </c>
      <c r="L134" s="118" t="s">
        <v>276</v>
      </c>
      <c r="M134" s="118" t="s">
        <v>277</v>
      </c>
      <c r="N134" s="119" t="s">
        <v>278</v>
      </c>
      <c r="O134" s="119" t="s">
        <v>279</v>
      </c>
      <c r="P134" s="119" t="s">
        <v>280</v>
      </c>
      <c r="AG134" s="9"/>
    </row>
    <row r="135" spans="1:33" ht="42" outlineLevel="1" x14ac:dyDescent="0.35">
      <c r="B135" s="40">
        <v>0</v>
      </c>
      <c r="C135" s="44" t="s">
        <v>281</v>
      </c>
      <c r="D135" s="44" t="s">
        <v>282</v>
      </c>
      <c r="E135" s="64" t="s">
        <v>283</v>
      </c>
      <c r="F135" s="44" t="s">
        <v>284</v>
      </c>
      <c r="G135" s="44" t="s">
        <v>285</v>
      </c>
      <c r="H135" s="42" t="s">
        <v>286</v>
      </c>
      <c r="I135" s="42" t="s">
        <v>287</v>
      </c>
      <c r="J135" s="223">
        <f>VALUE(LEFT(I135,1))*VALUE(LEFT(H135,1))</f>
        <v>15</v>
      </c>
      <c r="K135" s="44" t="s">
        <v>288</v>
      </c>
      <c r="L135" s="42" t="s">
        <v>289</v>
      </c>
      <c r="M135" s="42" t="s">
        <v>290</v>
      </c>
      <c r="N135" s="43">
        <f>VALUE(LEFT(L135,1))*VALUE(LEFT(M135,1))</f>
        <v>6</v>
      </c>
      <c r="O135" s="45" t="s">
        <v>291</v>
      </c>
      <c r="P135" s="44" t="s">
        <v>292</v>
      </c>
      <c r="AG135" s="9"/>
    </row>
    <row r="136" spans="1:33" outlineLevel="1" x14ac:dyDescent="0.35">
      <c r="A136" s="1"/>
      <c r="B136" s="40">
        <v>1</v>
      </c>
      <c r="C136" s="57"/>
      <c r="D136" s="56"/>
      <c r="E136" s="56"/>
      <c r="F136" s="56"/>
      <c r="G136" s="56"/>
      <c r="H136" s="117"/>
      <c r="I136" s="117"/>
      <c r="J136" s="55" t="str">
        <f>IFERROR(VALUE(LEFT(I136,1))*VALUE(LEFT(H136,1)),"")</f>
        <v/>
      </c>
      <c r="K136" s="56"/>
      <c r="L136" s="117"/>
      <c r="M136" s="117"/>
      <c r="N136" s="55" t="str">
        <f>IFERROR(VALUE(LEFT(M136,1))*VALUE(LEFT(L136,1)),"")</f>
        <v/>
      </c>
      <c r="O136" s="117"/>
      <c r="P136" s="56"/>
      <c r="AG136" s="9"/>
    </row>
    <row r="137" spans="1:33" outlineLevel="1" x14ac:dyDescent="0.35">
      <c r="A137" s="1"/>
      <c r="B137" s="40">
        <v>2</v>
      </c>
      <c r="C137" s="57"/>
      <c r="D137" s="56"/>
      <c r="E137" s="56"/>
      <c r="F137" s="56"/>
      <c r="G137" s="56"/>
      <c r="H137" s="117"/>
      <c r="I137" s="117"/>
      <c r="J137" s="55" t="str">
        <f>IFERROR(VALUE(LEFT(I137,1))*VALUE(LEFT(H137,1)),"")</f>
        <v/>
      </c>
      <c r="K137" s="56"/>
      <c r="L137" s="117"/>
      <c r="M137" s="117"/>
      <c r="N137" s="55" t="str">
        <f>IFERROR(VALUE(LEFT(M137,1))*VALUE(LEFT(L137,1)),"")</f>
        <v/>
      </c>
      <c r="O137" s="117"/>
      <c r="P137" s="56"/>
      <c r="AG137" s="9"/>
    </row>
    <row r="138" spans="1:33" outlineLevel="1" x14ac:dyDescent="0.35">
      <c r="A138" s="1"/>
      <c r="B138" s="40">
        <v>3</v>
      </c>
      <c r="C138" s="57"/>
      <c r="D138" s="56"/>
      <c r="E138" s="56"/>
      <c r="F138" s="56"/>
      <c r="G138" s="56"/>
      <c r="H138" s="117"/>
      <c r="I138" s="117"/>
      <c r="J138" s="55" t="str">
        <f>IFERROR(VALUE(LEFT(I138,1))*VALUE(LEFT(H138,1)),"")</f>
        <v/>
      </c>
      <c r="K138" s="56"/>
      <c r="L138" s="117"/>
      <c r="M138" s="117"/>
      <c r="N138" s="55" t="str">
        <f>IFERROR(VALUE(LEFT(M138,1))*VALUE(LEFT(L138,1)),"")</f>
        <v/>
      </c>
      <c r="O138" s="117"/>
      <c r="P138" s="56"/>
      <c r="AG138" s="9"/>
    </row>
    <row r="139" spans="1:33" ht="111" x14ac:dyDescent="0.35">
      <c r="A139" s="63" t="s">
        <v>187</v>
      </c>
      <c r="B139" s="9"/>
      <c r="C139" s="9"/>
      <c r="D139" s="9"/>
      <c r="E139" s="9"/>
      <c r="F139" s="9"/>
      <c r="G139" s="9"/>
      <c r="H139" s="9"/>
      <c r="I139" s="9"/>
      <c r="J139" s="9"/>
      <c r="K139" s="9"/>
      <c r="L139" s="9"/>
      <c r="M139" s="9"/>
      <c r="N139" s="9"/>
      <c r="O139" s="9"/>
      <c r="P139" s="9"/>
    </row>
    <row r="140" spans="1:33" ht="21" x14ac:dyDescent="0.35">
      <c r="A140" s="60"/>
      <c r="B140" s="279"/>
      <c r="C140" s="280" t="s">
        <v>308</v>
      </c>
      <c r="D140" s="280" t="str">
        <f>'2 - Project Admin'!E42</f>
        <v/>
      </c>
      <c r="E140" s="280"/>
      <c r="F140" s="280"/>
      <c r="G140" s="280"/>
      <c r="H140" s="280"/>
      <c r="I140" s="280"/>
      <c r="J140" s="280"/>
      <c r="K140" s="280"/>
      <c r="L140" s="280"/>
      <c r="M140" s="280"/>
      <c r="N140" s="280"/>
      <c r="O140" s="280"/>
      <c r="P140" s="281"/>
      <c r="AG140" s="9"/>
    </row>
    <row r="141" spans="1:33" outlineLevel="1" x14ac:dyDescent="0.35">
      <c r="B141" s="9"/>
      <c r="D141" s="9"/>
      <c r="E141" s="9"/>
      <c r="F141" s="9"/>
      <c r="G141" s="9"/>
      <c r="H141" s="9"/>
      <c r="I141" s="9"/>
      <c r="J141" s="9"/>
      <c r="K141" s="9"/>
      <c r="L141" s="9"/>
      <c r="M141" s="9"/>
      <c r="N141" s="9"/>
      <c r="O141" s="9"/>
      <c r="P141" s="9"/>
      <c r="AG141" s="9"/>
    </row>
    <row r="142" spans="1:33" ht="42" outlineLevel="1" x14ac:dyDescent="0.35">
      <c r="A142" s="1"/>
      <c r="B142" s="118" t="s">
        <v>266</v>
      </c>
      <c r="C142" s="118" t="s">
        <v>267</v>
      </c>
      <c r="D142" s="118" t="s">
        <v>268</v>
      </c>
      <c r="E142" s="118" t="s">
        <v>269</v>
      </c>
      <c r="F142" s="118" t="s">
        <v>270</v>
      </c>
      <c r="G142" s="118" t="s">
        <v>271</v>
      </c>
      <c r="H142" s="118" t="s">
        <v>272</v>
      </c>
      <c r="I142" s="118" t="s">
        <v>273</v>
      </c>
      <c r="J142" s="119" t="s">
        <v>274</v>
      </c>
      <c r="K142" s="118" t="s">
        <v>275</v>
      </c>
      <c r="L142" s="118" t="s">
        <v>276</v>
      </c>
      <c r="M142" s="118" t="s">
        <v>277</v>
      </c>
      <c r="N142" s="119" t="s">
        <v>278</v>
      </c>
      <c r="O142" s="119" t="s">
        <v>279</v>
      </c>
      <c r="P142" s="119" t="s">
        <v>280</v>
      </c>
      <c r="AG142" s="9"/>
    </row>
    <row r="143" spans="1:33" ht="42" outlineLevel="1" x14ac:dyDescent="0.35">
      <c r="B143" s="40">
        <v>0</v>
      </c>
      <c r="C143" s="44" t="s">
        <v>281</v>
      </c>
      <c r="D143" s="44" t="s">
        <v>282</v>
      </c>
      <c r="E143" s="64" t="s">
        <v>283</v>
      </c>
      <c r="F143" s="44" t="s">
        <v>284</v>
      </c>
      <c r="G143" s="44" t="s">
        <v>285</v>
      </c>
      <c r="H143" s="42" t="s">
        <v>286</v>
      </c>
      <c r="I143" s="42" t="s">
        <v>287</v>
      </c>
      <c r="J143" s="223">
        <f>VALUE(LEFT(I143,1))*VALUE(LEFT(H143,1))</f>
        <v>15</v>
      </c>
      <c r="K143" s="44" t="s">
        <v>288</v>
      </c>
      <c r="L143" s="42" t="s">
        <v>289</v>
      </c>
      <c r="M143" s="42" t="s">
        <v>290</v>
      </c>
      <c r="N143" s="43">
        <f>VALUE(LEFT(L143,1))*VALUE(LEFT(M143,1))</f>
        <v>6</v>
      </c>
      <c r="O143" s="45" t="s">
        <v>291</v>
      </c>
      <c r="P143" s="44" t="s">
        <v>292</v>
      </c>
      <c r="AG143" s="9"/>
    </row>
    <row r="144" spans="1:33" outlineLevel="1" x14ac:dyDescent="0.35">
      <c r="A144" s="1"/>
      <c r="B144" s="40">
        <v>1</v>
      </c>
      <c r="C144" s="57"/>
      <c r="D144" s="56"/>
      <c r="E144" s="56"/>
      <c r="F144" s="56"/>
      <c r="G144" s="56"/>
      <c r="H144" s="117"/>
      <c r="I144" s="117"/>
      <c r="J144" s="55" t="str">
        <f>IFERROR(VALUE(LEFT(I144,1))*VALUE(LEFT(H144,1)),"")</f>
        <v/>
      </c>
      <c r="K144" s="56"/>
      <c r="L144" s="117"/>
      <c r="M144" s="117"/>
      <c r="N144" s="55" t="str">
        <f>IFERROR(VALUE(LEFT(M144,1))*VALUE(LEFT(L144,1)),"")</f>
        <v/>
      </c>
      <c r="O144" s="117"/>
      <c r="P144" s="56"/>
      <c r="AG144" s="9"/>
    </row>
    <row r="145" spans="1:33" outlineLevel="1" x14ac:dyDescent="0.35">
      <c r="A145" s="1"/>
      <c r="B145" s="40">
        <v>2</v>
      </c>
      <c r="C145" s="57"/>
      <c r="D145" s="56"/>
      <c r="E145" s="56"/>
      <c r="F145" s="56"/>
      <c r="G145" s="56"/>
      <c r="H145" s="117"/>
      <c r="I145" s="117"/>
      <c r="J145" s="55" t="str">
        <f>IFERROR(VALUE(LEFT(I145,1))*VALUE(LEFT(H145,1)),"")</f>
        <v/>
      </c>
      <c r="K145" s="56"/>
      <c r="L145" s="117"/>
      <c r="M145" s="117"/>
      <c r="N145" s="55" t="str">
        <f>IFERROR(VALUE(LEFT(M145,1))*VALUE(LEFT(L145,1)),"")</f>
        <v/>
      </c>
      <c r="O145" s="117"/>
      <c r="P145" s="56"/>
      <c r="AG145" s="9"/>
    </row>
    <row r="146" spans="1:33" outlineLevel="1" x14ac:dyDescent="0.35">
      <c r="A146" s="1"/>
      <c r="B146" s="40">
        <v>3</v>
      </c>
      <c r="C146" s="57"/>
      <c r="D146" s="56"/>
      <c r="E146" s="56"/>
      <c r="F146" s="56"/>
      <c r="G146" s="56"/>
      <c r="H146" s="117"/>
      <c r="I146" s="117"/>
      <c r="J146" s="55" t="str">
        <f>IFERROR(VALUE(LEFT(I146,1))*VALUE(LEFT(H146,1)),"")</f>
        <v/>
      </c>
      <c r="K146" s="56"/>
      <c r="L146" s="117"/>
      <c r="M146" s="117"/>
      <c r="N146" s="55" t="str">
        <f>IFERROR(VALUE(LEFT(M146,1))*VALUE(LEFT(L146,1)),"")</f>
        <v/>
      </c>
      <c r="O146" s="117"/>
      <c r="P146" s="56"/>
      <c r="AG146" s="9"/>
    </row>
    <row r="147" spans="1:33" ht="111" x14ac:dyDescent="0.35">
      <c r="A147" s="63" t="s">
        <v>187</v>
      </c>
      <c r="B147" s="9"/>
      <c r="C147" s="9"/>
      <c r="D147" s="9"/>
      <c r="E147" s="9"/>
      <c r="F147" s="9"/>
      <c r="G147" s="9"/>
      <c r="H147" s="9"/>
      <c r="I147" s="9"/>
      <c r="J147" s="9"/>
      <c r="K147" s="9"/>
      <c r="L147" s="9"/>
      <c r="M147" s="9"/>
      <c r="N147" s="9"/>
      <c r="O147" s="9"/>
      <c r="P147" s="9"/>
    </row>
    <row r="148" spans="1:33" ht="21" x14ac:dyDescent="0.35">
      <c r="A148" s="60"/>
      <c r="B148" s="279"/>
      <c r="C148" s="280" t="s">
        <v>309</v>
      </c>
      <c r="D148" s="280" t="str">
        <f>'2 - Project Admin'!E43</f>
        <v/>
      </c>
      <c r="E148" s="280"/>
      <c r="F148" s="280"/>
      <c r="G148" s="280"/>
      <c r="H148" s="280"/>
      <c r="I148" s="280"/>
      <c r="J148" s="280"/>
      <c r="K148" s="280"/>
      <c r="L148" s="280"/>
      <c r="M148" s="280"/>
      <c r="N148" s="280"/>
      <c r="O148" s="280"/>
      <c r="P148" s="281"/>
      <c r="AG148" s="9"/>
    </row>
    <row r="149" spans="1:33" outlineLevel="1" x14ac:dyDescent="0.35">
      <c r="B149" s="9"/>
      <c r="D149" s="9"/>
      <c r="E149" s="9"/>
      <c r="F149" s="9"/>
      <c r="G149" s="9"/>
      <c r="H149" s="9"/>
      <c r="I149" s="9"/>
      <c r="J149" s="9"/>
      <c r="K149" s="9"/>
      <c r="L149" s="9"/>
      <c r="M149" s="9"/>
      <c r="N149" s="9"/>
      <c r="O149" s="9"/>
      <c r="P149" s="9"/>
      <c r="AG149" s="9"/>
    </row>
    <row r="150" spans="1:33" ht="42" outlineLevel="1" x14ac:dyDescent="0.35">
      <c r="A150" s="1"/>
      <c r="B150" s="118" t="s">
        <v>266</v>
      </c>
      <c r="C150" s="118" t="s">
        <v>267</v>
      </c>
      <c r="D150" s="118" t="s">
        <v>268</v>
      </c>
      <c r="E150" s="118" t="s">
        <v>269</v>
      </c>
      <c r="F150" s="118" t="s">
        <v>270</v>
      </c>
      <c r="G150" s="118" t="s">
        <v>271</v>
      </c>
      <c r="H150" s="118" t="s">
        <v>272</v>
      </c>
      <c r="I150" s="118" t="s">
        <v>273</v>
      </c>
      <c r="J150" s="119" t="s">
        <v>274</v>
      </c>
      <c r="K150" s="118" t="s">
        <v>275</v>
      </c>
      <c r="L150" s="118" t="s">
        <v>276</v>
      </c>
      <c r="M150" s="118" t="s">
        <v>277</v>
      </c>
      <c r="N150" s="119" t="s">
        <v>278</v>
      </c>
      <c r="O150" s="119" t="s">
        <v>279</v>
      </c>
      <c r="P150" s="119" t="s">
        <v>280</v>
      </c>
      <c r="AG150" s="9"/>
    </row>
    <row r="151" spans="1:33" ht="42" outlineLevel="1" x14ac:dyDescent="0.35">
      <c r="B151" s="40">
        <v>0</v>
      </c>
      <c r="C151" s="44" t="s">
        <v>281</v>
      </c>
      <c r="D151" s="44" t="s">
        <v>282</v>
      </c>
      <c r="E151" s="64" t="s">
        <v>283</v>
      </c>
      <c r="F151" s="44" t="s">
        <v>284</v>
      </c>
      <c r="G151" s="44" t="s">
        <v>285</v>
      </c>
      <c r="H151" s="42" t="s">
        <v>286</v>
      </c>
      <c r="I151" s="42" t="s">
        <v>287</v>
      </c>
      <c r="J151" s="223">
        <f>VALUE(LEFT(I151,1))*VALUE(LEFT(H151,1))</f>
        <v>15</v>
      </c>
      <c r="K151" s="44" t="s">
        <v>288</v>
      </c>
      <c r="L151" s="42" t="s">
        <v>289</v>
      </c>
      <c r="M151" s="42" t="s">
        <v>290</v>
      </c>
      <c r="N151" s="43">
        <f>VALUE(LEFT(L151,1))*VALUE(LEFT(M151,1))</f>
        <v>6</v>
      </c>
      <c r="O151" s="45" t="s">
        <v>291</v>
      </c>
      <c r="P151" s="44" t="s">
        <v>292</v>
      </c>
      <c r="AG151" s="9"/>
    </row>
    <row r="152" spans="1:33" outlineLevel="1" x14ac:dyDescent="0.35">
      <c r="A152" s="1"/>
      <c r="B152" s="40">
        <v>1</v>
      </c>
      <c r="C152" s="57"/>
      <c r="D152" s="56"/>
      <c r="E152" s="56"/>
      <c r="F152" s="56"/>
      <c r="G152" s="56"/>
      <c r="H152" s="117"/>
      <c r="I152" s="117"/>
      <c r="J152" s="55" t="str">
        <f>IFERROR(VALUE(LEFT(I152,1))*VALUE(LEFT(H152,1)),"")</f>
        <v/>
      </c>
      <c r="K152" s="56"/>
      <c r="L152" s="117"/>
      <c r="M152" s="117"/>
      <c r="N152" s="55" t="str">
        <f>IFERROR(VALUE(LEFT(M152,1))*VALUE(LEFT(L152,1)),"")</f>
        <v/>
      </c>
      <c r="O152" s="117"/>
      <c r="P152" s="56"/>
      <c r="AG152" s="9"/>
    </row>
    <row r="153" spans="1:33" outlineLevel="1" x14ac:dyDescent="0.35">
      <c r="A153" s="1"/>
      <c r="B153" s="40">
        <v>2</v>
      </c>
      <c r="C153" s="57"/>
      <c r="D153" s="56"/>
      <c r="E153" s="56"/>
      <c r="F153" s="56"/>
      <c r="G153" s="56"/>
      <c r="H153" s="117"/>
      <c r="I153" s="117"/>
      <c r="J153" s="55" t="str">
        <f>IFERROR(VALUE(LEFT(I153,1))*VALUE(LEFT(H153,1)),"")</f>
        <v/>
      </c>
      <c r="K153" s="56"/>
      <c r="L153" s="117"/>
      <c r="M153" s="117"/>
      <c r="N153" s="55" t="str">
        <f>IFERROR(VALUE(LEFT(M153,1))*VALUE(LEFT(L153,1)),"")</f>
        <v/>
      </c>
      <c r="O153" s="117"/>
      <c r="P153" s="56"/>
      <c r="AG153" s="9"/>
    </row>
    <row r="154" spans="1:33" outlineLevel="1" x14ac:dyDescent="0.35">
      <c r="A154" s="1"/>
      <c r="B154" s="40">
        <v>3</v>
      </c>
      <c r="C154" s="57"/>
      <c r="D154" s="56"/>
      <c r="E154" s="56"/>
      <c r="F154" s="56"/>
      <c r="G154" s="56"/>
      <c r="H154" s="117"/>
      <c r="I154" s="117"/>
      <c r="J154" s="55" t="str">
        <f>IFERROR(VALUE(LEFT(I154,1))*VALUE(LEFT(H154,1)),"")</f>
        <v/>
      </c>
      <c r="K154" s="56"/>
      <c r="L154" s="117"/>
      <c r="M154" s="117"/>
      <c r="N154" s="55" t="str">
        <f>IFERROR(VALUE(LEFT(M154,1))*VALUE(LEFT(L154,1)),"")</f>
        <v/>
      </c>
      <c r="O154" s="117"/>
      <c r="P154" s="56"/>
      <c r="AG154" s="9"/>
    </row>
    <row r="155" spans="1:33" ht="111" x14ac:dyDescent="0.35">
      <c r="A155" s="63" t="s">
        <v>187</v>
      </c>
      <c r="B155" s="9"/>
      <c r="C155" s="9"/>
      <c r="D155" s="9"/>
      <c r="E155" s="9"/>
      <c r="F155" s="9"/>
      <c r="G155" s="9"/>
      <c r="H155" s="9"/>
      <c r="I155" s="9"/>
      <c r="J155" s="9"/>
      <c r="K155" s="9"/>
      <c r="L155" s="9"/>
      <c r="M155" s="9"/>
      <c r="N155" s="9"/>
      <c r="O155" s="9"/>
      <c r="P155" s="9"/>
    </row>
    <row r="156" spans="1:33" ht="21" x14ac:dyDescent="0.35">
      <c r="A156" s="60"/>
      <c r="B156" s="279"/>
      <c r="C156" s="280" t="s">
        <v>310</v>
      </c>
      <c r="D156" s="280" t="str">
        <f>'2 - Project Admin'!E44</f>
        <v/>
      </c>
      <c r="E156" s="280"/>
      <c r="F156" s="280"/>
      <c r="G156" s="280"/>
      <c r="H156" s="280"/>
      <c r="I156" s="280"/>
      <c r="J156" s="280"/>
      <c r="K156" s="280"/>
      <c r="L156" s="280"/>
      <c r="M156" s="280"/>
      <c r="N156" s="280"/>
      <c r="O156" s="280"/>
      <c r="P156" s="281"/>
      <c r="AG156" s="9"/>
    </row>
    <row r="157" spans="1:33" outlineLevel="1" x14ac:dyDescent="0.35">
      <c r="B157" s="9"/>
      <c r="D157" s="9"/>
      <c r="E157" s="9"/>
      <c r="F157" s="9"/>
      <c r="G157" s="9"/>
      <c r="H157" s="9"/>
      <c r="I157" s="9"/>
      <c r="J157" s="9"/>
      <c r="K157" s="9"/>
      <c r="L157" s="9"/>
      <c r="M157" s="9"/>
      <c r="N157" s="9"/>
      <c r="O157" s="9"/>
      <c r="P157" s="9"/>
      <c r="AG157" s="9"/>
    </row>
    <row r="158" spans="1:33" ht="42" outlineLevel="1" x14ac:dyDescent="0.35">
      <c r="A158" s="1"/>
      <c r="B158" s="118" t="s">
        <v>266</v>
      </c>
      <c r="C158" s="118" t="s">
        <v>267</v>
      </c>
      <c r="D158" s="118" t="s">
        <v>268</v>
      </c>
      <c r="E158" s="118" t="s">
        <v>269</v>
      </c>
      <c r="F158" s="118" t="s">
        <v>270</v>
      </c>
      <c r="G158" s="118" t="s">
        <v>271</v>
      </c>
      <c r="H158" s="118" t="s">
        <v>272</v>
      </c>
      <c r="I158" s="118" t="s">
        <v>273</v>
      </c>
      <c r="J158" s="119" t="s">
        <v>274</v>
      </c>
      <c r="K158" s="118" t="s">
        <v>275</v>
      </c>
      <c r="L158" s="118" t="s">
        <v>276</v>
      </c>
      <c r="M158" s="118" t="s">
        <v>277</v>
      </c>
      <c r="N158" s="119" t="s">
        <v>278</v>
      </c>
      <c r="O158" s="119" t="s">
        <v>279</v>
      </c>
      <c r="P158" s="119" t="s">
        <v>280</v>
      </c>
      <c r="AG158" s="9"/>
    </row>
    <row r="159" spans="1:33" ht="42" outlineLevel="1" x14ac:dyDescent="0.35">
      <c r="B159" s="40">
        <v>0</v>
      </c>
      <c r="C159" s="44" t="s">
        <v>281</v>
      </c>
      <c r="D159" s="44" t="s">
        <v>282</v>
      </c>
      <c r="E159" s="64" t="s">
        <v>283</v>
      </c>
      <c r="F159" s="44" t="s">
        <v>284</v>
      </c>
      <c r="G159" s="44" t="s">
        <v>285</v>
      </c>
      <c r="H159" s="42" t="s">
        <v>286</v>
      </c>
      <c r="I159" s="42" t="s">
        <v>287</v>
      </c>
      <c r="J159" s="223">
        <f>VALUE(LEFT(I159,1))*VALUE(LEFT(H159,1))</f>
        <v>15</v>
      </c>
      <c r="K159" s="44" t="s">
        <v>288</v>
      </c>
      <c r="L159" s="42" t="s">
        <v>289</v>
      </c>
      <c r="M159" s="42" t="s">
        <v>290</v>
      </c>
      <c r="N159" s="43">
        <f>VALUE(LEFT(L159,1))*VALUE(LEFT(M159,1))</f>
        <v>6</v>
      </c>
      <c r="O159" s="45" t="s">
        <v>291</v>
      </c>
      <c r="P159" s="44" t="s">
        <v>292</v>
      </c>
      <c r="AG159" s="9"/>
    </row>
    <row r="160" spans="1:33" outlineLevel="1" x14ac:dyDescent="0.35">
      <c r="A160" s="1"/>
      <c r="B160" s="40">
        <v>1</v>
      </c>
      <c r="C160" s="57"/>
      <c r="D160" s="56"/>
      <c r="E160" s="56"/>
      <c r="F160" s="56"/>
      <c r="G160" s="56"/>
      <c r="H160" s="117"/>
      <c r="I160" s="117"/>
      <c r="J160" s="55" t="str">
        <f>IFERROR(VALUE(LEFT(I160,1))*VALUE(LEFT(H160,1)),"")</f>
        <v/>
      </c>
      <c r="K160" s="56"/>
      <c r="L160" s="117"/>
      <c r="M160" s="117"/>
      <c r="N160" s="55" t="str">
        <f>IFERROR(VALUE(LEFT(M160,1))*VALUE(LEFT(L160,1)),"")</f>
        <v/>
      </c>
      <c r="O160" s="117"/>
      <c r="P160" s="56"/>
      <c r="AG160" s="9"/>
    </row>
    <row r="161" spans="1:33" outlineLevel="1" x14ac:dyDescent="0.35">
      <c r="A161" s="1"/>
      <c r="B161" s="40">
        <v>2</v>
      </c>
      <c r="C161" s="57"/>
      <c r="D161" s="56"/>
      <c r="E161" s="56"/>
      <c r="F161" s="56"/>
      <c r="G161" s="56"/>
      <c r="H161" s="117"/>
      <c r="I161" s="117"/>
      <c r="J161" s="55" t="str">
        <f>IFERROR(VALUE(LEFT(I161,1))*VALUE(LEFT(H161,1)),"")</f>
        <v/>
      </c>
      <c r="K161" s="56"/>
      <c r="L161" s="117"/>
      <c r="M161" s="117"/>
      <c r="N161" s="55" t="str">
        <f>IFERROR(VALUE(LEFT(M161,1))*VALUE(LEFT(L161,1)),"")</f>
        <v/>
      </c>
      <c r="O161" s="117"/>
      <c r="P161" s="56"/>
      <c r="AG161" s="9"/>
    </row>
    <row r="162" spans="1:33" outlineLevel="1" x14ac:dyDescent="0.35">
      <c r="A162" s="1"/>
      <c r="B162" s="40">
        <v>3</v>
      </c>
      <c r="C162" s="57"/>
      <c r="D162" s="56"/>
      <c r="E162" s="56"/>
      <c r="F162" s="56"/>
      <c r="G162" s="56"/>
      <c r="H162" s="117"/>
      <c r="I162" s="117"/>
      <c r="J162" s="55" t="str">
        <f>IFERROR(VALUE(LEFT(I162,1))*VALUE(LEFT(H162,1)),"")</f>
        <v/>
      </c>
      <c r="K162" s="56"/>
      <c r="L162" s="117"/>
      <c r="M162" s="117"/>
      <c r="N162" s="55" t="str">
        <f>IFERROR(VALUE(LEFT(M162,1))*VALUE(LEFT(L162,1)),"")</f>
        <v/>
      </c>
      <c r="O162" s="117"/>
      <c r="P162" s="56"/>
      <c r="AG162" s="9"/>
    </row>
    <row r="163" spans="1:33" ht="111" x14ac:dyDescent="0.35">
      <c r="A163" s="63" t="s">
        <v>187</v>
      </c>
      <c r="B163" s="9"/>
      <c r="C163" s="9"/>
      <c r="D163" s="9"/>
      <c r="E163" s="9"/>
      <c r="F163" s="9"/>
      <c r="G163" s="9"/>
      <c r="H163" s="9"/>
      <c r="I163" s="9"/>
      <c r="J163" s="9"/>
      <c r="K163" s="9"/>
      <c r="L163" s="9"/>
      <c r="M163" s="9"/>
      <c r="N163" s="9"/>
      <c r="O163" s="9"/>
      <c r="P163" s="9"/>
    </row>
    <row r="164" spans="1:33" ht="21" x14ac:dyDescent="0.35">
      <c r="A164" s="60"/>
      <c r="B164" s="279"/>
      <c r="C164" s="280" t="s">
        <v>311</v>
      </c>
      <c r="D164" s="280" t="str">
        <f>'2 - Project Admin'!E45</f>
        <v/>
      </c>
      <c r="E164" s="280"/>
      <c r="F164" s="280"/>
      <c r="G164" s="280"/>
      <c r="H164" s="280"/>
      <c r="I164" s="280"/>
      <c r="J164" s="280"/>
      <c r="K164" s="280"/>
      <c r="L164" s="280"/>
      <c r="M164" s="280"/>
      <c r="N164" s="280"/>
      <c r="O164" s="280"/>
      <c r="P164" s="281"/>
      <c r="AG164" s="9"/>
    </row>
    <row r="165" spans="1:33" outlineLevel="1" x14ac:dyDescent="0.35">
      <c r="B165" s="9"/>
      <c r="D165" s="9"/>
      <c r="E165" s="9"/>
      <c r="F165" s="9"/>
      <c r="G165" s="9"/>
      <c r="H165" s="9"/>
      <c r="I165" s="9"/>
      <c r="J165" s="9"/>
      <c r="K165" s="9"/>
      <c r="L165" s="9"/>
      <c r="M165" s="9"/>
      <c r="N165" s="9"/>
      <c r="O165" s="9"/>
      <c r="P165" s="9"/>
      <c r="AG165" s="9"/>
    </row>
    <row r="166" spans="1:33" ht="42" outlineLevel="1" x14ac:dyDescent="0.35">
      <c r="A166" s="1"/>
      <c r="B166" s="118" t="s">
        <v>266</v>
      </c>
      <c r="C166" s="118" t="s">
        <v>267</v>
      </c>
      <c r="D166" s="118" t="s">
        <v>268</v>
      </c>
      <c r="E166" s="118" t="s">
        <v>269</v>
      </c>
      <c r="F166" s="118" t="s">
        <v>270</v>
      </c>
      <c r="G166" s="118" t="s">
        <v>271</v>
      </c>
      <c r="H166" s="118" t="s">
        <v>272</v>
      </c>
      <c r="I166" s="118" t="s">
        <v>273</v>
      </c>
      <c r="J166" s="119" t="s">
        <v>274</v>
      </c>
      <c r="K166" s="118" t="s">
        <v>275</v>
      </c>
      <c r="L166" s="118" t="s">
        <v>276</v>
      </c>
      <c r="M166" s="118" t="s">
        <v>277</v>
      </c>
      <c r="N166" s="119" t="s">
        <v>278</v>
      </c>
      <c r="O166" s="119" t="s">
        <v>279</v>
      </c>
      <c r="P166" s="119" t="s">
        <v>280</v>
      </c>
      <c r="AG166" s="9"/>
    </row>
    <row r="167" spans="1:33" ht="42" outlineLevel="1" x14ac:dyDescent="0.35">
      <c r="B167" s="40">
        <v>0</v>
      </c>
      <c r="C167" s="44" t="s">
        <v>281</v>
      </c>
      <c r="D167" s="44" t="s">
        <v>282</v>
      </c>
      <c r="E167" s="64" t="s">
        <v>283</v>
      </c>
      <c r="F167" s="44" t="s">
        <v>284</v>
      </c>
      <c r="G167" s="44" t="s">
        <v>285</v>
      </c>
      <c r="H167" s="42" t="s">
        <v>286</v>
      </c>
      <c r="I167" s="42" t="s">
        <v>287</v>
      </c>
      <c r="J167" s="223">
        <f>VALUE(LEFT(I167,1))*VALUE(LEFT(H167,1))</f>
        <v>15</v>
      </c>
      <c r="K167" s="44" t="s">
        <v>288</v>
      </c>
      <c r="L167" s="42" t="s">
        <v>289</v>
      </c>
      <c r="M167" s="42" t="s">
        <v>290</v>
      </c>
      <c r="N167" s="43">
        <f>VALUE(LEFT(L167,1))*VALUE(LEFT(M167,1))</f>
        <v>6</v>
      </c>
      <c r="O167" s="45" t="s">
        <v>291</v>
      </c>
      <c r="P167" s="44" t="s">
        <v>292</v>
      </c>
      <c r="AG167" s="9"/>
    </row>
    <row r="168" spans="1:33" outlineLevel="1" x14ac:dyDescent="0.35">
      <c r="A168" s="1"/>
      <c r="B168" s="40">
        <v>1</v>
      </c>
      <c r="C168" s="57"/>
      <c r="D168" s="56"/>
      <c r="E168" s="56"/>
      <c r="F168" s="56"/>
      <c r="G168" s="56"/>
      <c r="H168" s="117"/>
      <c r="I168" s="117"/>
      <c r="J168" s="55" t="str">
        <f>IFERROR(VALUE(LEFT(I168,1))*VALUE(LEFT(H168,1)),"")</f>
        <v/>
      </c>
      <c r="K168" s="56"/>
      <c r="L168" s="117"/>
      <c r="M168" s="117"/>
      <c r="N168" s="55" t="str">
        <f>IFERROR(VALUE(LEFT(M168,1))*VALUE(LEFT(L168,1)),"")</f>
        <v/>
      </c>
      <c r="O168" s="117"/>
      <c r="P168" s="56"/>
      <c r="AG168" s="9"/>
    </row>
    <row r="169" spans="1:33" outlineLevel="1" x14ac:dyDescent="0.35">
      <c r="A169" s="1"/>
      <c r="B169" s="40">
        <v>2</v>
      </c>
      <c r="C169" s="57"/>
      <c r="D169" s="56"/>
      <c r="E169" s="56"/>
      <c r="F169" s="56"/>
      <c r="G169" s="56"/>
      <c r="H169" s="117"/>
      <c r="I169" s="117"/>
      <c r="J169" s="55" t="str">
        <f>IFERROR(VALUE(LEFT(I169,1))*VALUE(LEFT(H169,1)),"")</f>
        <v/>
      </c>
      <c r="K169" s="56"/>
      <c r="L169" s="117"/>
      <c r="M169" s="117"/>
      <c r="N169" s="55" t="str">
        <f>IFERROR(VALUE(LEFT(M169,1))*VALUE(LEFT(L169,1)),"")</f>
        <v/>
      </c>
      <c r="O169" s="117"/>
      <c r="P169" s="56"/>
      <c r="AG169" s="9"/>
    </row>
    <row r="170" spans="1:33" outlineLevel="1" x14ac:dyDescent="0.35">
      <c r="A170" s="1"/>
      <c r="B170" s="40">
        <v>3</v>
      </c>
      <c r="C170" s="57"/>
      <c r="D170" s="56"/>
      <c r="E170" s="56"/>
      <c r="F170" s="56"/>
      <c r="G170" s="56"/>
      <c r="H170" s="117"/>
      <c r="I170" s="117"/>
      <c r="J170" s="55" t="str">
        <f>IFERROR(VALUE(LEFT(I170,1))*VALUE(LEFT(H170,1)),"")</f>
        <v/>
      </c>
      <c r="K170" s="56"/>
      <c r="L170" s="117"/>
      <c r="M170" s="117"/>
      <c r="N170" s="55" t="str">
        <f>IFERROR(VALUE(LEFT(M170,1))*VALUE(LEFT(L170,1)),"")</f>
        <v/>
      </c>
      <c r="O170" s="117"/>
      <c r="P170" s="56"/>
      <c r="AG170" s="9"/>
    </row>
    <row r="171" spans="1:33" ht="111" x14ac:dyDescent="0.35">
      <c r="A171" s="63" t="s">
        <v>187</v>
      </c>
      <c r="B171" s="9"/>
      <c r="C171" s="9"/>
      <c r="D171" s="9"/>
      <c r="E171" s="9"/>
      <c r="F171" s="9"/>
      <c r="G171" s="9"/>
      <c r="H171" s="9"/>
      <c r="I171" s="9"/>
      <c r="J171" s="9"/>
      <c r="K171" s="9"/>
      <c r="L171" s="9"/>
      <c r="M171" s="9"/>
      <c r="N171" s="9"/>
      <c r="O171" s="9"/>
      <c r="P171" s="9"/>
    </row>
    <row r="172" spans="1:33" ht="21" x14ac:dyDescent="0.35">
      <c r="A172" s="60"/>
      <c r="B172" s="279"/>
      <c r="C172" s="280" t="s">
        <v>312</v>
      </c>
      <c r="D172" s="280" t="str">
        <f>'2 - Project Admin'!E46</f>
        <v/>
      </c>
      <c r="E172" s="280"/>
      <c r="F172" s="280"/>
      <c r="G172" s="280"/>
      <c r="H172" s="280"/>
      <c r="I172" s="280"/>
      <c r="J172" s="280"/>
      <c r="K172" s="280"/>
      <c r="L172" s="280"/>
      <c r="M172" s="280"/>
      <c r="N172" s="280"/>
      <c r="O172" s="280"/>
      <c r="P172" s="281"/>
      <c r="AG172" s="9"/>
    </row>
    <row r="173" spans="1:33" outlineLevel="1" x14ac:dyDescent="0.35">
      <c r="B173" s="9"/>
      <c r="D173" s="9"/>
      <c r="E173" s="9"/>
      <c r="F173" s="9"/>
      <c r="G173" s="9"/>
      <c r="H173" s="9"/>
      <c r="I173" s="9"/>
      <c r="J173" s="9"/>
      <c r="K173" s="9"/>
      <c r="L173" s="9"/>
      <c r="M173" s="9"/>
      <c r="N173" s="9"/>
      <c r="O173" s="9"/>
      <c r="P173" s="9"/>
      <c r="AG173" s="9"/>
    </row>
    <row r="174" spans="1:33" ht="42" outlineLevel="1" x14ac:dyDescent="0.35">
      <c r="A174" s="1"/>
      <c r="B174" s="118" t="s">
        <v>266</v>
      </c>
      <c r="C174" s="118" t="s">
        <v>267</v>
      </c>
      <c r="D174" s="118" t="s">
        <v>268</v>
      </c>
      <c r="E174" s="118" t="s">
        <v>269</v>
      </c>
      <c r="F174" s="118" t="s">
        <v>270</v>
      </c>
      <c r="G174" s="118" t="s">
        <v>271</v>
      </c>
      <c r="H174" s="118" t="s">
        <v>272</v>
      </c>
      <c r="I174" s="118" t="s">
        <v>273</v>
      </c>
      <c r="J174" s="119" t="s">
        <v>274</v>
      </c>
      <c r="K174" s="118" t="s">
        <v>275</v>
      </c>
      <c r="L174" s="118" t="s">
        <v>276</v>
      </c>
      <c r="M174" s="118" t="s">
        <v>277</v>
      </c>
      <c r="N174" s="119" t="s">
        <v>278</v>
      </c>
      <c r="O174" s="119" t="s">
        <v>279</v>
      </c>
      <c r="P174" s="119" t="s">
        <v>280</v>
      </c>
      <c r="AG174" s="9"/>
    </row>
    <row r="175" spans="1:33" ht="42" outlineLevel="1" x14ac:dyDescent="0.35">
      <c r="B175" s="40">
        <v>0</v>
      </c>
      <c r="C175" s="44" t="s">
        <v>281</v>
      </c>
      <c r="D175" s="44" t="s">
        <v>282</v>
      </c>
      <c r="E175" s="64" t="s">
        <v>283</v>
      </c>
      <c r="F175" s="44" t="s">
        <v>284</v>
      </c>
      <c r="G175" s="44" t="s">
        <v>285</v>
      </c>
      <c r="H175" s="42" t="s">
        <v>286</v>
      </c>
      <c r="I175" s="42" t="s">
        <v>287</v>
      </c>
      <c r="J175" s="223">
        <f>VALUE(LEFT(I175,1))*VALUE(LEFT(H175,1))</f>
        <v>15</v>
      </c>
      <c r="K175" s="44" t="s">
        <v>288</v>
      </c>
      <c r="L175" s="42" t="s">
        <v>289</v>
      </c>
      <c r="M175" s="42" t="s">
        <v>290</v>
      </c>
      <c r="N175" s="43">
        <f>VALUE(LEFT(L175,1))*VALUE(LEFT(M175,1))</f>
        <v>6</v>
      </c>
      <c r="O175" s="45" t="s">
        <v>291</v>
      </c>
      <c r="P175" s="44" t="s">
        <v>292</v>
      </c>
      <c r="AG175" s="9"/>
    </row>
    <row r="176" spans="1:33" outlineLevel="1" x14ac:dyDescent="0.35">
      <c r="A176" s="1"/>
      <c r="B176" s="40">
        <v>1</v>
      </c>
      <c r="C176" s="57"/>
      <c r="D176" s="56"/>
      <c r="E176" s="56"/>
      <c r="F176" s="56"/>
      <c r="G176" s="56"/>
      <c r="H176" s="117"/>
      <c r="I176" s="117"/>
      <c r="J176" s="55" t="str">
        <f>IFERROR(VALUE(LEFT(I176,1))*VALUE(LEFT(H176,1)),"")</f>
        <v/>
      </c>
      <c r="K176" s="56"/>
      <c r="L176" s="117"/>
      <c r="M176" s="117"/>
      <c r="N176" s="55" t="str">
        <f>IFERROR(VALUE(LEFT(M176,1))*VALUE(LEFT(L176,1)),"")</f>
        <v/>
      </c>
      <c r="O176" s="117"/>
      <c r="P176" s="56"/>
      <c r="AG176" s="9"/>
    </row>
    <row r="177" spans="1:33" outlineLevel="1" x14ac:dyDescent="0.35">
      <c r="A177" s="1"/>
      <c r="B177" s="40">
        <v>2</v>
      </c>
      <c r="C177" s="57"/>
      <c r="D177" s="56"/>
      <c r="E177" s="56"/>
      <c r="F177" s="56"/>
      <c r="G177" s="56"/>
      <c r="H177" s="117"/>
      <c r="I177" s="117"/>
      <c r="J177" s="55" t="str">
        <f>IFERROR(VALUE(LEFT(I177,1))*VALUE(LEFT(H177,1)),"")</f>
        <v/>
      </c>
      <c r="K177" s="56"/>
      <c r="L177" s="117"/>
      <c r="M177" s="117"/>
      <c r="N177" s="55" t="str">
        <f>IFERROR(VALUE(LEFT(M177,1))*VALUE(LEFT(L177,1)),"")</f>
        <v/>
      </c>
      <c r="O177" s="117"/>
      <c r="P177" s="56"/>
      <c r="AG177" s="9"/>
    </row>
    <row r="178" spans="1:33" outlineLevel="1" x14ac:dyDescent="0.35">
      <c r="A178" s="1"/>
      <c r="B178" s="40">
        <v>3</v>
      </c>
      <c r="C178" s="57"/>
      <c r="D178" s="56"/>
      <c r="E178" s="56"/>
      <c r="F178" s="56"/>
      <c r="G178" s="56"/>
      <c r="H178" s="117"/>
      <c r="I178" s="117"/>
      <c r="J178" s="55" t="str">
        <f>IFERROR(VALUE(LEFT(I178,1))*VALUE(LEFT(H178,1)),"")</f>
        <v/>
      </c>
      <c r="K178" s="56"/>
      <c r="L178" s="117"/>
      <c r="M178" s="117"/>
      <c r="N178" s="55" t="str">
        <f>IFERROR(VALUE(LEFT(M178,1))*VALUE(LEFT(L178,1)),"")</f>
        <v/>
      </c>
      <c r="O178" s="117"/>
      <c r="P178" s="56"/>
      <c r="AG178" s="9"/>
    </row>
    <row r="179" spans="1:33" ht="111" x14ac:dyDescent="0.35">
      <c r="A179" s="63" t="s">
        <v>187</v>
      </c>
      <c r="B179" s="9"/>
      <c r="C179" s="9"/>
      <c r="D179" s="9"/>
      <c r="E179" s="9"/>
      <c r="F179" s="9"/>
      <c r="G179" s="9"/>
      <c r="H179" s="9"/>
      <c r="I179" s="9"/>
      <c r="J179" s="9"/>
      <c r="K179" s="9"/>
      <c r="L179" s="9"/>
      <c r="M179" s="9"/>
      <c r="N179" s="9"/>
      <c r="O179" s="9"/>
      <c r="P179" s="9"/>
    </row>
    <row r="181" spans="1:33" x14ac:dyDescent="0.35">
      <c r="B181" s="292"/>
      <c r="C181" s="292"/>
      <c r="D181" s="292"/>
      <c r="E181" s="292"/>
      <c r="F181" s="292"/>
      <c r="G181" s="292"/>
      <c r="H181" s="292"/>
      <c r="I181" s="292"/>
      <c r="J181" s="292"/>
      <c r="K181" s="292"/>
      <c r="L181" s="292"/>
      <c r="M181" s="292"/>
      <c r="N181" s="292"/>
      <c r="O181" s="292"/>
      <c r="P181" s="292"/>
    </row>
    <row r="182" spans="1:33" x14ac:dyDescent="0.35">
      <c r="B182" s="292"/>
      <c r="C182" s="147" t="s">
        <v>313</v>
      </c>
      <c r="D182" s="147" t="s">
        <v>314</v>
      </c>
      <c r="E182" s="148" t="s">
        <v>315</v>
      </c>
      <c r="F182" s="149"/>
      <c r="G182" s="148" t="s">
        <v>316</v>
      </c>
      <c r="H182" s="149"/>
      <c r="I182" s="292"/>
      <c r="J182" s="292"/>
      <c r="K182" s="292"/>
      <c r="L182" s="292"/>
      <c r="M182" s="292"/>
      <c r="N182" s="292"/>
      <c r="O182" s="292"/>
      <c r="P182" s="292"/>
    </row>
    <row r="183" spans="1:33" x14ac:dyDescent="0.35">
      <c r="B183" s="292"/>
      <c r="C183" s="293" t="s">
        <v>317</v>
      </c>
      <c r="D183" s="293" t="s">
        <v>318</v>
      </c>
      <c r="E183" s="294" t="s">
        <v>319</v>
      </c>
      <c r="F183" s="295">
        <v>0.5</v>
      </c>
      <c r="G183" s="294" t="s">
        <v>320</v>
      </c>
      <c r="H183" s="295">
        <v>1</v>
      </c>
      <c r="I183" s="292"/>
      <c r="J183" s="292"/>
      <c r="K183" s="292"/>
      <c r="L183" s="292"/>
      <c r="M183" s="292"/>
      <c r="N183" s="292"/>
      <c r="O183" s="292"/>
      <c r="P183" s="292"/>
    </row>
    <row r="184" spans="1:33" x14ac:dyDescent="0.35">
      <c r="B184" s="292"/>
      <c r="C184" s="293" t="s">
        <v>321</v>
      </c>
      <c r="D184" s="293" t="s">
        <v>322</v>
      </c>
      <c r="E184" s="294" t="s">
        <v>290</v>
      </c>
      <c r="F184" s="295">
        <v>0.75</v>
      </c>
      <c r="G184" s="294" t="s">
        <v>323</v>
      </c>
      <c r="H184" s="295">
        <v>0.95</v>
      </c>
      <c r="I184" s="292"/>
      <c r="J184" s="292"/>
      <c r="K184" s="292"/>
      <c r="L184" s="292"/>
      <c r="M184" s="292"/>
      <c r="N184" s="292"/>
      <c r="O184" s="292"/>
      <c r="P184" s="292"/>
    </row>
    <row r="185" spans="1:33" x14ac:dyDescent="0.35">
      <c r="B185" s="292"/>
      <c r="C185" s="293" t="s">
        <v>324</v>
      </c>
      <c r="D185" s="293" t="s">
        <v>289</v>
      </c>
      <c r="E185" s="294" t="s">
        <v>287</v>
      </c>
      <c r="F185" s="295">
        <v>0.95</v>
      </c>
      <c r="G185" s="294" t="s">
        <v>325</v>
      </c>
      <c r="H185" s="295">
        <v>0.9</v>
      </c>
      <c r="I185" s="292"/>
      <c r="J185" s="292"/>
      <c r="K185" s="292"/>
      <c r="L185" s="292"/>
      <c r="M185" s="292"/>
      <c r="N185" s="292"/>
      <c r="O185" s="292"/>
      <c r="P185" s="292"/>
    </row>
    <row r="186" spans="1:33" x14ac:dyDescent="0.35">
      <c r="B186" s="292"/>
      <c r="C186" s="293" t="s">
        <v>326</v>
      </c>
      <c r="D186" s="293" t="s">
        <v>327</v>
      </c>
      <c r="E186" s="294" t="s">
        <v>328</v>
      </c>
      <c r="F186" s="295">
        <v>1</v>
      </c>
      <c r="G186" s="294" t="s">
        <v>291</v>
      </c>
      <c r="H186" s="295">
        <v>0.75</v>
      </c>
      <c r="I186" s="292"/>
      <c r="J186" s="292"/>
      <c r="K186" s="292"/>
      <c r="L186" s="292"/>
      <c r="M186" s="292"/>
      <c r="N186" s="292"/>
      <c r="O186" s="292"/>
      <c r="P186" s="292"/>
    </row>
    <row r="187" spans="1:33" x14ac:dyDescent="0.35">
      <c r="B187" s="292"/>
      <c r="C187" s="293" t="s">
        <v>329</v>
      </c>
      <c r="D187" s="293" t="s">
        <v>286</v>
      </c>
      <c r="E187" s="296"/>
      <c r="F187" s="295"/>
      <c r="G187" s="294" t="s">
        <v>330</v>
      </c>
      <c r="H187" s="295">
        <v>0.5</v>
      </c>
      <c r="I187" s="292"/>
      <c r="J187" s="292"/>
      <c r="K187" s="292"/>
      <c r="L187" s="292"/>
      <c r="M187" s="292"/>
      <c r="N187" s="292"/>
      <c r="O187" s="292"/>
      <c r="P187" s="292"/>
    </row>
    <row r="188" spans="1:33" x14ac:dyDescent="0.35">
      <c r="B188" s="292"/>
      <c r="C188" s="293" t="s">
        <v>331</v>
      </c>
      <c r="D188" s="293" t="s">
        <v>332</v>
      </c>
      <c r="E188" s="297"/>
      <c r="F188" s="297"/>
      <c r="G188" s="297"/>
      <c r="H188" s="297"/>
      <c r="I188" s="292"/>
      <c r="J188" s="292"/>
      <c r="K188" s="292"/>
      <c r="L188" s="292"/>
      <c r="M188" s="292"/>
      <c r="N188" s="292"/>
      <c r="O188" s="292"/>
      <c r="P188" s="292"/>
    </row>
    <row r="189" spans="1:33" x14ac:dyDescent="0.35">
      <c r="B189" s="292"/>
      <c r="C189" s="293" t="s">
        <v>333</v>
      </c>
      <c r="D189" s="297"/>
      <c r="E189" s="297"/>
      <c r="F189" s="297"/>
      <c r="G189" s="297"/>
      <c r="H189" s="297"/>
      <c r="I189" s="292"/>
      <c r="J189" s="292"/>
      <c r="K189" s="292"/>
      <c r="L189" s="292"/>
      <c r="M189" s="292"/>
      <c r="N189" s="292"/>
      <c r="O189" s="292"/>
      <c r="P189" s="292"/>
    </row>
    <row r="190" spans="1:33" x14ac:dyDescent="0.35">
      <c r="B190" s="292"/>
      <c r="C190" s="293" t="s">
        <v>334</v>
      </c>
      <c r="D190" s="297"/>
      <c r="E190" s="297"/>
      <c r="F190" s="297"/>
      <c r="G190" s="297"/>
      <c r="H190" s="297"/>
      <c r="I190" s="292"/>
      <c r="J190" s="292"/>
      <c r="K190" s="292"/>
      <c r="L190" s="292"/>
      <c r="M190" s="292"/>
      <c r="N190" s="292"/>
      <c r="O190" s="292"/>
      <c r="P190" s="292"/>
    </row>
    <row r="191" spans="1:33" x14ac:dyDescent="0.35">
      <c r="B191" s="292"/>
      <c r="C191" s="293" t="s">
        <v>282</v>
      </c>
      <c r="D191" s="297"/>
      <c r="E191" s="297"/>
      <c r="F191" s="297"/>
      <c r="G191" s="297"/>
      <c r="H191" s="297"/>
      <c r="I191" s="292"/>
      <c r="J191" s="292"/>
      <c r="K191" s="292"/>
      <c r="L191" s="292"/>
      <c r="M191" s="292"/>
      <c r="N191" s="292"/>
      <c r="O191" s="292"/>
      <c r="P191" s="292"/>
    </row>
    <row r="192" spans="1:33" x14ac:dyDescent="0.35">
      <c r="B192" s="292"/>
      <c r="C192" s="293" t="s">
        <v>335</v>
      </c>
      <c r="D192" s="297"/>
      <c r="E192" s="297"/>
      <c r="F192" s="297"/>
      <c r="G192" s="297"/>
      <c r="H192" s="297"/>
      <c r="I192" s="292"/>
      <c r="J192" s="292"/>
      <c r="K192" s="292"/>
      <c r="L192" s="292"/>
      <c r="M192" s="292"/>
      <c r="N192" s="292"/>
      <c r="O192" s="292"/>
      <c r="P192" s="292"/>
    </row>
    <row r="193" spans="2:16" x14ac:dyDescent="0.35">
      <c r="B193" s="292"/>
      <c r="C193" s="293" t="s">
        <v>336</v>
      </c>
      <c r="D193" s="297"/>
      <c r="E193" s="297"/>
      <c r="F193" s="297"/>
      <c r="G193" s="297"/>
      <c r="H193" s="297"/>
      <c r="I193" s="292"/>
      <c r="J193" s="292"/>
      <c r="K193" s="292"/>
      <c r="L193" s="292"/>
      <c r="M193" s="292"/>
      <c r="N193" s="292"/>
      <c r="O193" s="292"/>
      <c r="P193" s="292"/>
    </row>
    <row r="194" spans="2:16" x14ac:dyDescent="0.35">
      <c r="B194" s="292"/>
      <c r="C194" s="293" t="s">
        <v>337</v>
      </c>
      <c r="D194" s="297"/>
      <c r="E194" s="297"/>
      <c r="F194" s="297"/>
      <c r="G194" s="297"/>
      <c r="H194" s="297"/>
      <c r="I194" s="292"/>
      <c r="J194" s="292"/>
      <c r="K194" s="292"/>
      <c r="L194" s="292"/>
      <c r="M194" s="292"/>
      <c r="N194" s="292"/>
      <c r="O194" s="292"/>
      <c r="P194" s="292"/>
    </row>
    <row r="195" spans="2:16" x14ac:dyDescent="0.35">
      <c r="B195" s="292"/>
      <c r="C195" s="293" t="s">
        <v>338</v>
      </c>
      <c r="D195" s="297"/>
      <c r="E195" s="297"/>
      <c r="F195" s="297"/>
      <c r="G195" s="297"/>
      <c r="H195" s="297"/>
      <c r="I195" s="292"/>
      <c r="J195" s="292"/>
      <c r="K195" s="292"/>
      <c r="L195" s="292"/>
      <c r="M195" s="292"/>
      <c r="N195" s="292"/>
      <c r="O195" s="292"/>
      <c r="P195" s="292"/>
    </row>
    <row r="196" spans="2:16" x14ac:dyDescent="0.35">
      <c r="B196" s="292"/>
      <c r="C196" s="293" t="s">
        <v>339</v>
      </c>
      <c r="D196" s="297"/>
      <c r="E196" s="297"/>
      <c r="F196" s="297"/>
      <c r="G196" s="297"/>
      <c r="H196" s="297"/>
      <c r="I196" s="292"/>
      <c r="J196" s="292"/>
      <c r="K196" s="292"/>
      <c r="L196" s="292"/>
      <c r="M196" s="292"/>
      <c r="N196" s="292"/>
      <c r="O196" s="292"/>
      <c r="P196" s="292"/>
    </row>
    <row r="197" spans="2:16" x14ac:dyDescent="0.35">
      <c r="B197" s="292"/>
      <c r="C197" s="293" t="s">
        <v>340</v>
      </c>
      <c r="D197" s="297"/>
      <c r="E197" s="297"/>
      <c r="F197" s="297"/>
      <c r="G197" s="297"/>
      <c r="H197" s="297"/>
      <c r="I197" s="292"/>
      <c r="J197" s="292"/>
      <c r="K197" s="292"/>
      <c r="L197" s="292"/>
      <c r="M197" s="292"/>
      <c r="N197" s="292"/>
      <c r="O197" s="292"/>
      <c r="P197" s="292"/>
    </row>
    <row r="198" spans="2:16" x14ac:dyDescent="0.35">
      <c r="B198" s="292"/>
      <c r="C198" s="293" t="s">
        <v>341</v>
      </c>
      <c r="D198" s="297"/>
      <c r="E198" s="297"/>
      <c r="F198" s="297"/>
      <c r="G198" s="297"/>
      <c r="H198" s="297"/>
      <c r="I198" s="292"/>
      <c r="J198" s="292"/>
      <c r="K198" s="292"/>
      <c r="L198" s="292"/>
      <c r="M198" s="292"/>
      <c r="N198" s="292"/>
      <c r="O198" s="292"/>
      <c r="P198" s="292"/>
    </row>
    <row r="199" spans="2:16" x14ac:dyDescent="0.35">
      <c r="B199" s="292"/>
      <c r="C199" s="293" t="s">
        <v>342</v>
      </c>
      <c r="D199" s="297"/>
      <c r="E199" s="297"/>
      <c r="F199" s="297"/>
      <c r="G199" s="297"/>
      <c r="H199" s="297"/>
      <c r="I199" s="292"/>
      <c r="J199" s="292"/>
      <c r="K199" s="292"/>
      <c r="L199" s="292"/>
      <c r="M199" s="292"/>
      <c r="N199" s="292"/>
      <c r="O199" s="292"/>
      <c r="P199" s="292"/>
    </row>
    <row r="200" spans="2:16" x14ac:dyDescent="0.35">
      <c r="B200" s="292"/>
      <c r="C200" s="293" t="s">
        <v>343</v>
      </c>
      <c r="D200" s="297"/>
      <c r="E200" s="297"/>
      <c r="F200" s="297"/>
      <c r="G200" s="297"/>
      <c r="H200" s="297"/>
      <c r="I200" s="292"/>
      <c r="J200" s="292"/>
      <c r="K200" s="292"/>
      <c r="L200" s="292"/>
      <c r="M200" s="292"/>
      <c r="N200" s="292"/>
      <c r="O200" s="292"/>
      <c r="P200" s="292"/>
    </row>
    <row r="201" spans="2:16" x14ac:dyDescent="0.35">
      <c r="B201" s="292"/>
      <c r="C201" s="293" t="s">
        <v>344</v>
      </c>
      <c r="D201" s="297"/>
      <c r="E201" s="297"/>
      <c r="F201" s="297"/>
      <c r="G201" s="297"/>
      <c r="H201" s="297"/>
      <c r="I201" s="292"/>
      <c r="J201" s="292"/>
      <c r="K201" s="292"/>
      <c r="L201" s="292"/>
      <c r="M201" s="292"/>
      <c r="N201" s="292"/>
      <c r="O201" s="292"/>
      <c r="P201" s="292"/>
    </row>
    <row r="202" spans="2:16" x14ac:dyDescent="0.35">
      <c r="B202" s="292"/>
      <c r="C202" s="293" t="s">
        <v>345</v>
      </c>
      <c r="D202" s="297"/>
      <c r="E202" s="297"/>
      <c r="F202" s="297"/>
      <c r="G202" s="297"/>
      <c r="H202" s="297"/>
      <c r="I202" s="292"/>
      <c r="J202" s="292"/>
      <c r="K202" s="292"/>
      <c r="L202" s="292"/>
      <c r="M202" s="292"/>
      <c r="N202" s="292"/>
      <c r="O202" s="292"/>
      <c r="P202" s="292"/>
    </row>
    <row r="203" spans="2:16" x14ac:dyDescent="0.35">
      <c r="B203" s="292"/>
      <c r="C203" s="293" t="s">
        <v>346</v>
      </c>
      <c r="D203" s="297"/>
      <c r="E203" s="297"/>
      <c r="F203" s="297"/>
      <c r="G203" s="297"/>
      <c r="H203" s="297"/>
      <c r="I203" s="292"/>
      <c r="J203" s="292"/>
      <c r="K203" s="292"/>
      <c r="L203" s="292"/>
      <c r="M203" s="292"/>
      <c r="N203" s="292"/>
      <c r="O203" s="292"/>
      <c r="P203" s="292"/>
    </row>
    <row r="204" spans="2:16" x14ac:dyDescent="0.35">
      <c r="B204" s="292"/>
      <c r="C204" s="293" t="s">
        <v>347</v>
      </c>
      <c r="D204" s="297"/>
      <c r="E204" s="297"/>
      <c r="F204" s="297"/>
      <c r="G204" s="297"/>
      <c r="H204" s="297"/>
      <c r="I204" s="292"/>
      <c r="J204" s="292"/>
      <c r="K204" s="292"/>
      <c r="L204" s="292"/>
      <c r="M204" s="292"/>
      <c r="N204" s="292"/>
      <c r="O204" s="292"/>
      <c r="P204" s="292"/>
    </row>
    <row r="205" spans="2:16" x14ac:dyDescent="0.35">
      <c r="B205" s="292"/>
      <c r="C205" s="293" t="s">
        <v>348</v>
      </c>
      <c r="D205" s="297"/>
      <c r="E205" s="297"/>
      <c r="F205" s="297"/>
      <c r="G205" s="297"/>
      <c r="H205" s="297"/>
      <c r="I205" s="292"/>
      <c r="J205" s="292"/>
      <c r="K205" s="292"/>
      <c r="L205" s="292"/>
      <c r="M205" s="292"/>
      <c r="N205" s="292"/>
      <c r="O205" s="292"/>
      <c r="P205" s="292"/>
    </row>
    <row r="206" spans="2:16" x14ac:dyDescent="0.35">
      <c r="B206" s="292"/>
      <c r="C206" s="293" t="s">
        <v>349</v>
      </c>
      <c r="D206" s="297"/>
      <c r="E206" s="297"/>
      <c r="F206" s="297"/>
      <c r="G206" s="297"/>
      <c r="H206" s="297"/>
      <c r="I206" s="292"/>
      <c r="J206" s="292"/>
      <c r="K206" s="292"/>
      <c r="L206" s="292"/>
      <c r="M206" s="292"/>
      <c r="N206" s="292"/>
      <c r="O206" s="292"/>
      <c r="P206" s="292"/>
    </row>
    <row r="207" spans="2:16" x14ac:dyDescent="0.35">
      <c r="B207" s="292"/>
      <c r="C207" s="293" t="s">
        <v>350</v>
      </c>
      <c r="D207" s="297"/>
      <c r="E207" s="297"/>
      <c r="F207" s="297"/>
      <c r="G207" s="297"/>
      <c r="H207" s="297"/>
      <c r="I207" s="292"/>
      <c r="J207" s="292"/>
      <c r="K207" s="292"/>
      <c r="L207" s="292"/>
      <c r="M207" s="292"/>
      <c r="N207" s="292"/>
      <c r="O207" s="292"/>
      <c r="P207" s="292"/>
    </row>
    <row r="208" spans="2:16" x14ac:dyDescent="0.35">
      <c r="B208" s="292"/>
      <c r="C208" s="293" t="s">
        <v>351</v>
      </c>
      <c r="D208" s="297"/>
      <c r="E208" s="297"/>
      <c r="F208" s="297"/>
      <c r="G208" s="297"/>
      <c r="H208" s="297"/>
      <c r="I208" s="292"/>
      <c r="J208" s="292"/>
      <c r="K208" s="292"/>
      <c r="L208" s="292"/>
      <c r="M208" s="292"/>
      <c r="N208" s="292"/>
      <c r="O208" s="292"/>
      <c r="P208" s="292"/>
    </row>
    <row r="209" spans="2:16" x14ac:dyDescent="0.35">
      <c r="B209" s="292"/>
      <c r="C209" s="293" t="s">
        <v>352</v>
      </c>
      <c r="D209" s="297"/>
      <c r="E209" s="297"/>
      <c r="F209" s="297"/>
      <c r="G209" s="297"/>
      <c r="H209" s="297"/>
      <c r="I209" s="292"/>
      <c r="J209" s="292"/>
      <c r="K209" s="292"/>
      <c r="L209" s="292"/>
      <c r="M209" s="292"/>
      <c r="N209" s="292"/>
      <c r="O209" s="292"/>
      <c r="P209" s="292"/>
    </row>
    <row r="210" spans="2:16" x14ac:dyDescent="0.35">
      <c r="B210" s="292"/>
      <c r="C210" s="293" t="s">
        <v>353</v>
      </c>
      <c r="D210" s="297"/>
      <c r="E210" s="297"/>
      <c r="F210" s="297"/>
      <c r="G210" s="297"/>
      <c r="H210" s="297"/>
      <c r="I210" s="292"/>
      <c r="J210" s="292"/>
      <c r="K210" s="292"/>
      <c r="L210" s="292"/>
      <c r="M210" s="292"/>
      <c r="N210" s="292"/>
      <c r="O210" s="292"/>
      <c r="P210" s="292"/>
    </row>
    <row r="211" spans="2:16" x14ac:dyDescent="0.35">
      <c r="B211" s="292"/>
      <c r="C211" s="293" t="s">
        <v>354</v>
      </c>
      <c r="D211" s="297"/>
      <c r="E211" s="297"/>
      <c r="F211" s="297"/>
      <c r="G211" s="297"/>
      <c r="H211" s="297"/>
      <c r="I211" s="292"/>
      <c r="J211" s="292"/>
      <c r="K211" s="292"/>
      <c r="L211" s="292"/>
      <c r="M211" s="292"/>
      <c r="N211" s="292"/>
      <c r="O211" s="292"/>
      <c r="P211" s="292"/>
    </row>
    <row r="212" spans="2:16" x14ac:dyDescent="0.35">
      <c r="B212" s="292"/>
      <c r="C212" s="293" t="s">
        <v>355</v>
      </c>
      <c r="D212" s="297"/>
      <c r="E212" s="297"/>
      <c r="F212" s="297"/>
      <c r="G212" s="297"/>
      <c r="H212" s="297"/>
      <c r="I212" s="292"/>
      <c r="J212" s="292"/>
      <c r="K212" s="292"/>
      <c r="L212" s="292"/>
      <c r="M212" s="292"/>
      <c r="N212" s="292"/>
      <c r="O212" s="292"/>
      <c r="P212" s="292"/>
    </row>
    <row r="213" spans="2:16" x14ac:dyDescent="0.35">
      <c r="B213" s="292"/>
      <c r="C213" s="293" t="s">
        <v>356</v>
      </c>
      <c r="D213" s="297"/>
      <c r="E213" s="297"/>
      <c r="F213" s="297"/>
      <c r="G213" s="297"/>
      <c r="H213" s="297"/>
      <c r="I213" s="292"/>
      <c r="J213" s="292"/>
      <c r="K213" s="292"/>
      <c r="L213" s="292"/>
      <c r="M213" s="292"/>
      <c r="N213" s="292"/>
      <c r="O213" s="292"/>
      <c r="P213" s="292"/>
    </row>
    <row r="214" spans="2:16" x14ac:dyDescent="0.35">
      <c r="B214" s="292"/>
      <c r="C214" s="292"/>
      <c r="D214" s="292"/>
      <c r="E214" s="292"/>
      <c r="F214" s="292"/>
      <c r="G214" s="292"/>
      <c r="H214" s="292"/>
      <c r="I214" s="292"/>
      <c r="J214" s="292"/>
      <c r="K214" s="292"/>
      <c r="L214" s="292"/>
      <c r="M214" s="292"/>
      <c r="N214" s="292"/>
      <c r="O214" s="292"/>
      <c r="P214" s="292"/>
    </row>
    <row r="217" spans="2:16" x14ac:dyDescent="0.35">
      <c r="B217" s="242" t="s">
        <v>10</v>
      </c>
      <c r="C217" s="242" t="s">
        <v>10</v>
      </c>
      <c r="D217" s="242" t="s">
        <v>10</v>
      </c>
      <c r="E217" s="242" t="s">
        <v>10</v>
      </c>
      <c r="F217" s="242" t="s">
        <v>10</v>
      </c>
      <c r="G217" s="242" t="s">
        <v>10</v>
      </c>
      <c r="H217" s="242" t="s">
        <v>10</v>
      </c>
      <c r="I217" s="242" t="s">
        <v>10</v>
      </c>
      <c r="J217" s="242" t="s">
        <v>10</v>
      </c>
      <c r="K217" s="242" t="s">
        <v>10</v>
      </c>
      <c r="L217" s="242" t="s">
        <v>10</v>
      </c>
      <c r="M217" s="242" t="s">
        <v>10</v>
      </c>
      <c r="N217" s="242" t="s">
        <v>10</v>
      </c>
      <c r="O217" s="242" t="s">
        <v>10</v>
      </c>
      <c r="P217" s="242" t="s">
        <v>10</v>
      </c>
    </row>
  </sheetData>
  <sheetProtection formatCells="0" formatColumns="0" formatRows="0"/>
  <protectedRanges>
    <protectedRange sqref="O176:P178 O168:P171 O160:P162 O152:P154 O144:P146 O136:P138 O128:P130 O120:P122 O112:P114 O104:P106 O96:P98 O88:P90 O80:P82 O72:P74 O64:P66 O56:P58 O48:P50 O39:P41 O31:P33 O12:P14" name="Risk 3_19_20"/>
    <protectedRange sqref="K15" name="Risk 2_1"/>
    <protectedRange sqref="C15:I15 C39:G41 C31:G33 L15:M15 C48:G50 C56:G58 C64:G66 C72:G74 C80:G82 C88:G90 C12:G14 C23:P25" name="Risk 1_1"/>
    <protectedRange sqref="O15:P15" name="Risk 3_1"/>
    <protectedRange sqref="C96:G98 C104:G106 C112:G114 C120:G122 C128:G130 C136:G138 C144:G146 C152:G154 C160:G162" name="Risk1_10_18"/>
    <protectedRange sqref="C176:I178 K176:M178 C168:I170 K168:M170 H160:I162 K160:M162 H152:I154 K152:M154 H144:I146 K144:M146 H136:I138 K136:M138 H128:I130 K128:M130 H120:I122 K120:M122 H112:I114 K112:M114 H104:I106 K104:M106 H96:I98 K96:M98 H88:I90 K88:M90 H80:I82 K80:M82 H72:I74 K72:M74 H64:I66 K64:M66 H56:I58 K56:M58 H48:I50 K48:M50 H39:I41 K39:M41 H31:I33 K31:M33 H12:I14 K12:M14" name="Risk 1_19_20"/>
  </protectedRanges>
  <mergeCells count="9">
    <mergeCell ref="Q2:W2"/>
    <mergeCell ref="B4:P4"/>
    <mergeCell ref="B8:P8"/>
    <mergeCell ref="B17:P17"/>
    <mergeCell ref="N2:O2"/>
    <mergeCell ref="B2:M2"/>
    <mergeCell ref="B3:P3"/>
    <mergeCell ref="B6:E6"/>
    <mergeCell ref="G6:K6"/>
  </mergeCells>
  <phoneticPr fontId="14" type="noConversion"/>
  <conditionalFormatting sqref="G6">
    <cfRule type="containsText" dxfId="1029" priority="585" operator="containsText" text="Please select a reporting period on the 'Start Here' page">
      <formula>NOT(ISERROR(SEARCH("Please select a reporting period on the 'Start Here' page",G6)))</formula>
    </cfRule>
  </conditionalFormatting>
  <conditionalFormatting sqref="H11">
    <cfRule type="expression" dxfId="1028" priority="71" stopIfTrue="1">
      <formula>LEFT(H11,1)="3"</formula>
    </cfRule>
    <cfRule type="expression" dxfId="1027" priority="72" stopIfTrue="1">
      <formula>LEFT(H11,1)="4"</formula>
    </cfRule>
    <cfRule type="expression" dxfId="1026" priority="73" stopIfTrue="1">
      <formula>LEFT(H11,1)="5"</formula>
    </cfRule>
    <cfRule type="expression" dxfId="1025" priority="2368" stopIfTrue="1">
      <formula>LEFT(H11,1)="6"</formula>
    </cfRule>
  </conditionalFormatting>
  <conditionalFormatting sqref="H22">
    <cfRule type="expression" dxfId="1024" priority="55" stopIfTrue="1">
      <formula>LEFT(H22,1)="3"</formula>
    </cfRule>
    <cfRule type="expression" dxfId="1023" priority="56" stopIfTrue="1">
      <formula>LEFT(H22,1)="4"</formula>
    </cfRule>
    <cfRule type="expression" dxfId="1022" priority="57" stopIfTrue="1">
      <formula>LEFT(H22,1)="5"</formula>
    </cfRule>
    <cfRule type="expression" dxfId="1021" priority="2280" stopIfTrue="1">
      <formula>LEFT(H22,1)="6"</formula>
    </cfRule>
  </conditionalFormatting>
  <conditionalFormatting sqref="H30">
    <cfRule type="expression" dxfId="1020" priority="2195" stopIfTrue="1">
      <formula>LEFT(H30,1)="6"</formula>
    </cfRule>
  </conditionalFormatting>
  <conditionalFormatting sqref="H30:H33">
    <cfRule type="expression" dxfId="1019" priority="167" stopIfTrue="1">
      <formula>LEFT(H30,1)="3"</formula>
    </cfRule>
    <cfRule type="expression" dxfId="1018" priority="168" stopIfTrue="1">
      <formula>LEFT(H30,1)="4"</formula>
    </cfRule>
    <cfRule type="expression" dxfId="1017" priority="169" stopIfTrue="1">
      <formula>LEFT(H30,1)="5"</formula>
    </cfRule>
  </conditionalFormatting>
  <conditionalFormatting sqref="H38">
    <cfRule type="expression" dxfId="1016" priority="2110" stopIfTrue="1">
      <formula>LEFT(H38,1)="6"</formula>
    </cfRule>
  </conditionalFormatting>
  <conditionalFormatting sqref="H38:H41">
    <cfRule type="expression" dxfId="1015" priority="39" stopIfTrue="1">
      <formula>LEFT(H38,1)="3"</formula>
    </cfRule>
    <cfRule type="expression" dxfId="1014" priority="40" stopIfTrue="1">
      <formula>LEFT(H38,1)="4"</formula>
    </cfRule>
    <cfRule type="expression" dxfId="1013" priority="41" stopIfTrue="1">
      <formula>LEFT(H38,1)="5"</formula>
    </cfRule>
  </conditionalFormatting>
  <conditionalFormatting sqref="H47">
    <cfRule type="expression" dxfId="1012" priority="2025" stopIfTrue="1">
      <formula>LEFT(H47,1)="3"</formula>
    </cfRule>
    <cfRule type="expression" dxfId="1011" priority="2025" stopIfTrue="1">
      <formula>LEFT(H47,1)="6"</formula>
    </cfRule>
  </conditionalFormatting>
  <conditionalFormatting sqref="H47:H50">
    <cfRule type="expression" dxfId="1010" priority="216" stopIfTrue="1">
      <formula>LEFT(H47,1)="4"</formula>
    </cfRule>
    <cfRule type="expression" dxfId="1009" priority="217" stopIfTrue="1">
      <formula>LEFT(H47,1)="5"</formula>
    </cfRule>
  </conditionalFormatting>
  <conditionalFormatting sqref="H48:H50">
    <cfRule type="expression" dxfId="1008" priority="215" stopIfTrue="1">
      <formula>LEFT(H48,1)="3"</formula>
    </cfRule>
  </conditionalFormatting>
  <conditionalFormatting sqref="H56:H58">
    <cfRule type="expression" dxfId="1007" priority="14" stopIfTrue="1">
      <formula>LEFT(H56,1)="3"</formula>
    </cfRule>
    <cfRule type="expression" dxfId="1006" priority="15" stopIfTrue="1">
      <formula>LEFT(H56,1)="4"</formula>
    </cfRule>
    <cfRule type="expression" dxfId="1005" priority="16" stopIfTrue="1">
      <formula>LEFT(H56,1)="5"</formula>
    </cfRule>
  </conditionalFormatting>
  <conditionalFormatting sqref="H64:H66">
    <cfRule type="expression" dxfId="1004" priority="263" stopIfTrue="1">
      <formula>LEFT(H64,1)="3"</formula>
    </cfRule>
    <cfRule type="expression" dxfId="1003" priority="264" stopIfTrue="1">
      <formula>LEFT(H64,1)="4"</formula>
    </cfRule>
    <cfRule type="expression" dxfId="1002" priority="265" stopIfTrue="1">
      <formula>LEFT(H64,1)="5"</formula>
    </cfRule>
  </conditionalFormatting>
  <conditionalFormatting sqref="H72:H74">
    <cfRule type="expression" dxfId="1001" priority="287" stopIfTrue="1">
      <formula>LEFT(H72,1)="3"</formula>
    </cfRule>
    <cfRule type="expression" dxfId="1000" priority="288" stopIfTrue="1">
      <formula>LEFT(H72,1)="4"</formula>
    </cfRule>
    <cfRule type="expression" dxfId="999" priority="289" stopIfTrue="1">
      <formula>LEFT(H72,1)="5"</formula>
    </cfRule>
  </conditionalFormatting>
  <conditionalFormatting sqref="H80:H82">
    <cfRule type="expression" dxfId="998" priority="311" stopIfTrue="1">
      <formula>LEFT(H80,1)="3"</formula>
    </cfRule>
    <cfRule type="expression" dxfId="997" priority="312" stopIfTrue="1">
      <formula>LEFT(H80,1)="4"</formula>
    </cfRule>
    <cfRule type="expression" dxfId="996" priority="313" stopIfTrue="1">
      <formula>LEFT(H80,1)="5"</formula>
    </cfRule>
  </conditionalFormatting>
  <conditionalFormatting sqref="H88:H90">
    <cfRule type="expression" dxfId="995" priority="335" stopIfTrue="1">
      <formula>LEFT(H88,1)="3"</formula>
    </cfRule>
    <cfRule type="expression" dxfId="994" priority="336" stopIfTrue="1">
      <formula>LEFT(H88,1)="4"</formula>
    </cfRule>
    <cfRule type="expression" dxfId="993" priority="337" stopIfTrue="1">
      <formula>LEFT(H88,1)="5"</formula>
    </cfRule>
  </conditionalFormatting>
  <conditionalFormatting sqref="H96:H98">
    <cfRule type="expression" dxfId="992" priority="359" stopIfTrue="1">
      <formula>LEFT(H96,1)="3"</formula>
    </cfRule>
    <cfRule type="expression" dxfId="991" priority="360" stopIfTrue="1">
      <formula>LEFT(H96,1)="4"</formula>
    </cfRule>
    <cfRule type="expression" dxfId="990" priority="361" stopIfTrue="1">
      <formula>LEFT(H96,1)="5"</formula>
    </cfRule>
  </conditionalFormatting>
  <conditionalFormatting sqref="H104:H106">
    <cfRule type="expression" dxfId="989" priority="383" stopIfTrue="1">
      <formula>LEFT(H104,1)="3"</formula>
    </cfRule>
    <cfRule type="expression" dxfId="988" priority="384" stopIfTrue="1">
      <formula>LEFT(H104,1)="4"</formula>
    </cfRule>
    <cfRule type="expression" dxfId="987" priority="385" stopIfTrue="1">
      <formula>LEFT(H104,1)="5"</formula>
    </cfRule>
  </conditionalFormatting>
  <conditionalFormatting sqref="H112:H114">
    <cfRule type="expression" dxfId="986" priority="407" stopIfTrue="1">
      <formula>LEFT(H112,1)="3"</formula>
    </cfRule>
    <cfRule type="expression" dxfId="985" priority="408" stopIfTrue="1">
      <formula>LEFT(H112,1)="4"</formula>
    </cfRule>
    <cfRule type="expression" dxfId="984" priority="409" stopIfTrue="1">
      <formula>LEFT(H112,1)="5"</formula>
    </cfRule>
  </conditionalFormatting>
  <conditionalFormatting sqref="H120:H122">
    <cfRule type="expression" dxfId="983" priority="431" stopIfTrue="1">
      <formula>LEFT(H120,1)="3"</formula>
    </cfRule>
    <cfRule type="expression" dxfId="982" priority="432" stopIfTrue="1">
      <formula>LEFT(H120,1)="4"</formula>
    </cfRule>
    <cfRule type="expression" dxfId="981" priority="433" stopIfTrue="1">
      <formula>LEFT(H120,1)="5"</formula>
    </cfRule>
  </conditionalFormatting>
  <conditionalFormatting sqref="H128:H130">
    <cfRule type="expression" dxfId="980" priority="455" stopIfTrue="1">
      <formula>LEFT(H128,1)="3"</formula>
    </cfRule>
    <cfRule type="expression" dxfId="979" priority="456" stopIfTrue="1">
      <formula>LEFT(H128,1)="4"</formula>
    </cfRule>
    <cfRule type="expression" dxfId="978" priority="457" stopIfTrue="1">
      <formula>LEFT(H128,1)="5"</formula>
    </cfRule>
  </conditionalFormatting>
  <conditionalFormatting sqref="H136:H138">
    <cfRule type="expression" dxfId="977" priority="479" stopIfTrue="1">
      <formula>LEFT(H136,1)="3"</formula>
    </cfRule>
    <cfRule type="expression" dxfId="976" priority="480" stopIfTrue="1">
      <formula>LEFT(H136,1)="4"</formula>
    </cfRule>
    <cfRule type="expression" dxfId="975" priority="481" stopIfTrue="1">
      <formula>LEFT(H136,1)="5"</formula>
    </cfRule>
  </conditionalFormatting>
  <conditionalFormatting sqref="H144:H146">
    <cfRule type="expression" dxfId="974" priority="503" stopIfTrue="1">
      <formula>LEFT(H144,1)="3"</formula>
    </cfRule>
    <cfRule type="expression" dxfId="973" priority="504" stopIfTrue="1">
      <formula>LEFT(H144,1)="4"</formula>
    </cfRule>
    <cfRule type="expression" dxfId="972" priority="505" stopIfTrue="1">
      <formula>LEFT(H144,1)="5"</formula>
    </cfRule>
  </conditionalFormatting>
  <conditionalFormatting sqref="H152:H154">
    <cfRule type="expression" dxfId="971" priority="527" stopIfTrue="1">
      <formula>LEFT(H152,1)="3"</formula>
    </cfRule>
    <cfRule type="expression" dxfId="970" priority="528" stopIfTrue="1">
      <formula>LEFT(H152,1)="4"</formula>
    </cfRule>
    <cfRule type="expression" dxfId="969" priority="529" stopIfTrue="1">
      <formula>LEFT(H152,1)="5"</formula>
    </cfRule>
  </conditionalFormatting>
  <conditionalFormatting sqref="H160:H162">
    <cfRule type="expression" dxfId="968" priority="551" stopIfTrue="1">
      <formula>LEFT(H160,1)="3"</formula>
    </cfRule>
    <cfRule type="expression" dxfId="967" priority="552" stopIfTrue="1">
      <formula>LEFT(H160,1)="4"</formula>
    </cfRule>
    <cfRule type="expression" dxfId="966" priority="553" stopIfTrue="1">
      <formula>LEFT(H160,1)="5"</formula>
    </cfRule>
  </conditionalFormatting>
  <conditionalFormatting sqref="H168:H170">
    <cfRule type="expression" dxfId="965" priority="575" stopIfTrue="1">
      <formula>LEFT(H168,1)="3"</formula>
    </cfRule>
    <cfRule type="expression" dxfId="964" priority="576" stopIfTrue="1">
      <formula>LEFT(H168,1)="4"</formula>
    </cfRule>
    <cfRule type="expression" dxfId="963" priority="577" stopIfTrue="1">
      <formula>LEFT(H168,1)="5"</formula>
    </cfRule>
  </conditionalFormatting>
  <conditionalFormatting sqref="H176:H178">
    <cfRule type="expression" dxfId="962" priority="711" stopIfTrue="1">
      <formula>LEFT(H176,1)="3"</formula>
    </cfRule>
    <cfRule type="expression" dxfId="961" priority="712" stopIfTrue="1">
      <formula>LEFT(H176,1)="4"</formula>
    </cfRule>
    <cfRule type="expression" dxfId="960" priority="713" stopIfTrue="1">
      <formula>LEFT(H176,1)="5"</formula>
    </cfRule>
  </conditionalFormatting>
  <conditionalFormatting sqref="H11:I11">
    <cfRule type="expression" dxfId="959" priority="67" stopIfTrue="1">
      <formula>LEFT(H11,1)="1"</formula>
    </cfRule>
    <cfRule type="expression" dxfId="958" priority="68" stopIfTrue="1">
      <formula>LEFT(H11,1)="2"</formula>
    </cfRule>
  </conditionalFormatting>
  <conditionalFormatting sqref="H22:I22">
    <cfRule type="expression" dxfId="957" priority="51" stopIfTrue="1">
      <formula>LEFT(H22,1)="1"</formula>
    </cfRule>
    <cfRule type="expression" dxfId="956" priority="52" stopIfTrue="1">
      <formula>LEFT(H22,1)="2"</formula>
    </cfRule>
  </conditionalFormatting>
  <conditionalFormatting sqref="H30:I33">
    <cfRule type="expression" dxfId="955" priority="161" stopIfTrue="1">
      <formula>LEFT(H30,1)="1"</formula>
    </cfRule>
    <cfRule type="expression" dxfId="954" priority="162" stopIfTrue="1">
      <formula>LEFT(H30,1)="2"</formula>
    </cfRule>
  </conditionalFormatting>
  <conditionalFormatting sqref="H38:I41">
    <cfRule type="expression" dxfId="953" priority="35" stopIfTrue="1">
      <formula>LEFT(H38,1)="1"</formula>
    </cfRule>
    <cfRule type="expression" dxfId="952" priority="36" stopIfTrue="1">
      <formula>LEFT(H38,1)="2"</formula>
    </cfRule>
  </conditionalFormatting>
  <conditionalFormatting sqref="H47:I47">
    <cfRule type="expression" dxfId="951" priority="2369" stopIfTrue="1">
      <formula>LEFT(H47,1)="2"</formula>
    </cfRule>
  </conditionalFormatting>
  <conditionalFormatting sqref="H47:I50">
    <cfRule type="expression" dxfId="950" priority="209" stopIfTrue="1">
      <formula>LEFT(H47,1)="1"</formula>
    </cfRule>
  </conditionalFormatting>
  <conditionalFormatting sqref="H48:I50">
    <cfRule type="expression" dxfId="949" priority="210" stopIfTrue="1">
      <formula>LEFT(H48,1)="2"</formula>
    </cfRule>
  </conditionalFormatting>
  <conditionalFormatting sqref="H55:I58">
    <cfRule type="expression" dxfId="948" priority="10" stopIfTrue="1">
      <formula>LEFT(H55,1)="1"</formula>
    </cfRule>
  </conditionalFormatting>
  <conditionalFormatting sqref="H56:I58">
    <cfRule type="expression" dxfId="947" priority="11" stopIfTrue="1">
      <formula>LEFT(H56,1)="2"</formula>
    </cfRule>
  </conditionalFormatting>
  <conditionalFormatting sqref="H63:I66">
    <cfRule type="expression" dxfId="946" priority="257" stopIfTrue="1">
      <formula>LEFT(H63,1)="1"</formula>
    </cfRule>
  </conditionalFormatting>
  <conditionalFormatting sqref="H64:I66">
    <cfRule type="expression" dxfId="945" priority="258" stopIfTrue="1">
      <formula>LEFT(H64,1)="2"</formula>
    </cfRule>
  </conditionalFormatting>
  <conditionalFormatting sqref="H71:I74">
    <cfRule type="expression" dxfId="944" priority="281" stopIfTrue="1">
      <formula>LEFT(H71,1)="1"</formula>
    </cfRule>
  </conditionalFormatting>
  <conditionalFormatting sqref="H72:I74">
    <cfRule type="expression" dxfId="943" priority="282" stopIfTrue="1">
      <formula>LEFT(H72,1)="2"</formula>
    </cfRule>
  </conditionalFormatting>
  <conditionalFormatting sqref="H79:I82">
    <cfRule type="expression" dxfId="942" priority="305" stopIfTrue="1">
      <formula>LEFT(H79,1)="1"</formula>
    </cfRule>
  </conditionalFormatting>
  <conditionalFormatting sqref="H80:I82">
    <cfRule type="expression" dxfId="941" priority="306" stopIfTrue="1">
      <formula>LEFT(H80,1)="2"</formula>
    </cfRule>
  </conditionalFormatting>
  <conditionalFormatting sqref="H87:I90">
    <cfRule type="expression" dxfId="940" priority="329" stopIfTrue="1">
      <formula>LEFT(H87,1)="1"</formula>
    </cfRule>
  </conditionalFormatting>
  <conditionalFormatting sqref="H88:I90">
    <cfRule type="expression" dxfId="939" priority="330" stopIfTrue="1">
      <formula>LEFT(H88,1)="2"</formula>
    </cfRule>
  </conditionalFormatting>
  <conditionalFormatting sqref="H95:I98">
    <cfRule type="expression" dxfId="938" priority="353" stopIfTrue="1">
      <formula>LEFT(H95,1)="1"</formula>
    </cfRule>
  </conditionalFormatting>
  <conditionalFormatting sqref="H96:I98">
    <cfRule type="expression" dxfId="937" priority="354" stopIfTrue="1">
      <formula>LEFT(H96,1)="2"</formula>
    </cfRule>
  </conditionalFormatting>
  <conditionalFormatting sqref="H103:I106">
    <cfRule type="expression" dxfId="936" priority="377" stopIfTrue="1">
      <formula>LEFT(H103,1)="1"</formula>
    </cfRule>
  </conditionalFormatting>
  <conditionalFormatting sqref="H104:I106">
    <cfRule type="expression" dxfId="935" priority="378" stopIfTrue="1">
      <formula>LEFT(H104,1)="2"</formula>
    </cfRule>
  </conditionalFormatting>
  <conditionalFormatting sqref="H111:I114">
    <cfRule type="expression" dxfId="934" priority="401" stopIfTrue="1">
      <formula>LEFT(H111,1)="1"</formula>
    </cfRule>
  </conditionalFormatting>
  <conditionalFormatting sqref="H112:I114">
    <cfRule type="expression" dxfId="933" priority="402" stopIfTrue="1">
      <formula>LEFT(H112,1)="2"</formula>
    </cfRule>
  </conditionalFormatting>
  <conditionalFormatting sqref="H119:I122">
    <cfRule type="expression" dxfId="932" priority="425" stopIfTrue="1">
      <formula>LEFT(H119,1)="1"</formula>
    </cfRule>
  </conditionalFormatting>
  <conditionalFormatting sqref="H120:I122">
    <cfRule type="expression" dxfId="931" priority="426" stopIfTrue="1">
      <formula>LEFT(H120,1)="2"</formula>
    </cfRule>
  </conditionalFormatting>
  <conditionalFormatting sqref="H127:I130">
    <cfRule type="expression" dxfId="930" priority="449" stopIfTrue="1">
      <formula>LEFT(H127,1)="1"</formula>
    </cfRule>
  </conditionalFormatting>
  <conditionalFormatting sqref="H128:I130">
    <cfRule type="expression" dxfId="929" priority="450" stopIfTrue="1">
      <formula>LEFT(H128,1)="2"</formula>
    </cfRule>
  </conditionalFormatting>
  <conditionalFormatting sqref="H135:I138">
    <cfRule type="expression" dxfId="928" priority="473" stopIfTrue="1">
      <formula>LEFT(H135,1)="1"</formula>
    </cfRule>
  </conditionalFormatting>
  <conditionalFormatting sqref="H136:I138">
    <cfRule type="expression" dxfId="927" priority="474" stopIfTrue="1">
      <formula>LEFT(H136,1)="2"</formula>
    </cfRule>
  </conditionalFormatting>
  <conditionalFormatting sqref="H143:I146">
    <cfRule type="expression" dxfId="926" priority="497" stopIfTrue="1">
      <formula>LEFT(H143,1)="1"</formula>
    </cfRule>
  </conditionalFormatting>
  <conditionalFormatting sqref="H144:I146">
    <cfRule type="expression" dxfId="925" priority="498" stopIfTrue="1">
      <formula>LEFT(H144,1)="2"</formula>
    </cfRule>
  </conditionalFormatting>
  <conditionalFormatting sqref="H151:I154">
    <cfRule type="expression" dxfId="924" priority="521" stopIfTrue="1">
      <formula>LEFT(H151,1)="1"</formula>
    </cfRule>
  </conditionalFormatting>
  <conditionalFormatting sqref="H152:I154">
    <cfRule type="expression" dxfId="923" priority="522" stopIfTrue="1">
      <formula>LEFT(H152,1)="2"</formula>
    </cfRule>
  </conditionalFormatting>
  <conditionalFormatting sqref="H159:I162">
    <cfRule type="expression" dxfId="922" priority="545" stopIfTrue="1">
      <formula>LEFT(H159,1)="1"</formula>
    </cfRule>
  </conditionalFormatting>
  <conditionalFormatting sqref="H160:I162">
    <cfRule type="expression" dxfId="921" priority="546" stopIfTrue="1">
      <formula>LEFT(H160,1)="2"</formula>
    </cfRule>
  </conditionalFormatting>
  <conditionalFormatting sqref="H167:I170">
    <cfRule type="expression" dxfId="920" priority="569" stopIfTrue="1">
      <formula>LEFT(H167,1)="1"</formula>
    </cfRule>
  </conditionalFormatting>
  <conditionalFormatting sqref="H168:I170">
    <cfRule type="expression" dxfId="919" priority="570" stopIfTrue="1">
      <formula>LEFT(H168,1)="2"</formula>
    </cfRule>
  </conditionalFormatting>
  <conditionalFormatting sqref="H175:I178">
    <cfRule type="expression" dxfId="918" priority="668" stopIfTrue="1">
      <formula>LEFT(H175,1)="1"</formula>
    </cfRule>
  </conditionalFormatting>
  <conditionalFormatting sqref="H176:I178">
    <cfRule type="expression" dxfId="917" priority="700" stopIfTrue="1">
      <formula>LEFT(H176,1)="2"</formula>
    </cfRule>
  </conditionalFormatting>
  <conditionalFormatting sqref="I11">
    <cfRule type="expression" dxfId="916" priority="69" stopIfTrue="1">
      <formula>LEFT(I11,1)="3"</formula>
    </cfRule>
    <cfRule type="expression" dxfId="915" priority="70" stopIfTrue="1">
      <formula>LEFT(I11,1)="4"</formula>
    </cfRule>
  </conditionalFormatting>
  <conditionalFormatting sqref="I22">
    <cfRule type="expression" dxfId="914" priority="53" stopIfTrue="1">
      <formula>LEFT(I22,1)="3"</formula>
    </cfRule>
    <cfRule type="expression" dxfId="913" priority="54" stopIfTrue="1">
      <formula>LEFT(I22,1)="4"</formula>
    </cfRule>
  </conditionalFormatting>
  <conditionalFormatting sqref="I30:I33">
    <cfRule type="expression" dxfId="912" priority="163" stopIfTrue="1">
      <formula>LEFT(I30,1)="3"</formula>
    </cfRule>
    <cfRule type="expression" dxfId="911" priority="164" stopIfTrue="1">
      <formula>LEFT(I30,1)="4"</formula>
    </cfRule>
  </conditionalFormatting>
  <conditionalFormatting sqref="I38:I41">
    <cfRule type="expression" dxfId="910" priority="37" stopIfTrue="1">
      <formula>LEFT(I38,1)="3"</formula>
    </cfRule>
    <cfRule type="expression" dxfId="909" priority="38" stopIfTrue="1">
      <formula>LEFT(I38,1)="4"</formula>
    </cfRule>
  </conditionalFormatting>
  <conditionalFormatting sqref="I47:I50">
    <cfRule type="expression" dxfId="908" priority="211" stopIfTrue="1">
      <formula>LEFT(I47,1)="3"</formula>
    </cfRule>
    <cfRule type="expression" dxfId="907" priority="212" stopIfTrue="1">
      <formula>LEFT(I47,1)="4"</formula>
    </cfRule>
  </conditionalFormatting>
  <conditionalFormatting sqref="I55:I58">
    <cfRule type="expression" dxfId="906" priority="12" stopIfTrue="1">
      <formula>LEFT(I55,1)="3"</formula>
    </cfRule>
    <cfRule type="expression" dxfId="905" priority="13" stopIfTrue="1">
      <formula>LEFT(I55,1)="4"</formula>
    </cfRule>
  </conditionalFormatting>
  <conditionalFormatting sqref="I63:I66">
    <cfRule type="expression" dxfId="904" priority="259" stopIfTrue="1">
      <formula>LEFT(I63,1)="3"</formula>
    </cfRule>
    <cfRule type="expression" dxfId="903" priority="260" stopIfTrue="1">
      <formula>LEFT(I63,1)="4"</formula>
    </cfRule>
  </conditionalFormatting>
  <conditionalFormatting sqref="I71:I74">
    <cfRule type="expression" dxfId="902" priority="283" stopIfTrue="1">
      <formula>LEFT(I71,1)="3"</formula>
    </cfRule>
    <cfRule type="expression" dxfId="901" priority="284" stopIfTrue="1">
      <formula>LEFT(I71,1)="4"</formula>
    </cfRule>
  </conditionalFormatting>
  <conditionalFormatting sqref="I79:I82">
    <cfRule type="expression" dxfId="900" priority="307" stopIfTrue="1">
      <formula>LEFT(I79,1)="3"</formula>
    </cfRule>
    <cfRule type="expression" dxfId="899" priority="308" stopIfTrue="1">
      <formula>LEFT(I79,1)="4"</formula>
    </cfRule>
  </conditionalFormatting>
  <conditionalFormatting sqref="I87:I90">
    <cfRule type="expression" dxfId="898" priority="331" stopIfTrue="1">
      <formula>LEFT(I87,1)="3"</formula>
    </cfRule>
    <cfRule type="expression" dxfId="897" priority="332" stopIfTrue="1">
      <formula>LEFT(I87,1)="4"</formula>
    </cfRule>
  </conditionalFormatting>
  <conditionalFormatting sqref="I95:I98">
    <cfRule type="expression" dxfId="896" priority="355" stopIfTrue="1">
      <formula>LEFT(I95,1)="3"</formula>
    </cfRule>
    <cfRule type="expression" dxfId="895" priority="356" stopIfTrue="1">
      <formula>LEFT(I95,1)="4"</formula>
    </cfRule>
  </conditionalFormatting>
  <conditionalFormatting sqref="I103:I106">
    <cfRule type="expression" dxfId="894" priority="379" stopIfTrue="1">
      <formula>LEFT(I103,1)="3"</formula>
    </cfRule>
    <cfRule type="expression" dxfId="893" priority="380" stopIfTrue="1">
      <formula>LEFT(I103,1)="4"</formula>
    </cfRule>
  </conditionalFormatting>
  <conditionalFormatting sqref="I111:I114">
    <cfRule type="expression" dxfId="892" priority="403" stopIfTrue="1">
      <formula>LEFT(I111,1)="3"</formula>
    </cfRule>
    <cfRule type="expression" dxfId="891" priority="404" stopIfTrue="1">
      <formula>LEFT(I111,1)="4"</formula>
    </cfRule>
  </conditionalFormatting>
  <conditionalFormatting sqref="I119:I122">
    <cfRule type="expression" dxfId="890" priority="427" stopIfTrue="1">
      <formula>LEFT(I119,1)="3"</formula>
    </cfRule>
    <cfRule type="expression" dxfId="889" priority="428" stopIfTrue="1">
      <formula>LEFT(I119,1)="4"</formula>
    </cfRule>
  </conditionalFormatting>
  <conditionalFormatting sqref="I127:I130">
    <cfRule type="expression" dxfId="888" priority="451" stopIfTrue="1">
      <formula>LEFT(I127,1)="3"</formula>
    </cfRule>
    <cfRule type="expression" dxfId="887" priority="452" stopIfTrue="1">
      <formula>LEFT(I127,1)="4"</formula>
    </cfRule>
  </conditionalFormatting>
  <conditionalFormatting sqref="I135:I138">
    <cfRule type="expression" dxfId="886" priority="475" stopIfTrue="1">
      <formula>LEFT(I135,1)="3"</formula>
    </cfRule>
    <cfRule type="expression" dxfId="885" priority="476" stopIfTrue="1">
      <formula>LEFT(I135,1)="4"</formula>
    </cfRule>
  </conditionalFormatting>
  <conditionalFormatting sqref="I143:I146">
    <cfRule type="expression" dxfId="884" priority="499" stopIfTrue="1">
      <formula>LEFT(I143,1)="3"</formula>
    </cfRule>
    <cfRule type="expression" dxfId="883" priority="500" stopIfTrue="1">
      <formula>LEFT(I143,1)="4"</formula>
    </cfRule>
  </conditionalFormatting>
  <conditionalFormatting sqref="I151:I154">
    <cfRule type="expression" dxfId="882" priority="523" stopIfTrue="1">
      <formula>LEFT(I151,1)="3"</formula>
    </cfRule>
    <cfRule type="expression" dxfId="881" priority="524" stopIfTrue="1">
      <formula>LEFT(I151,1)="4"</formula>
    </cfRule>
  </conditionalFormatting>
  <conditionalFormatting sqref="I159:I162">
    <cfRule type="expression" dxfId="880" priority="547" stopIfTrue="1">
      <formula>LEFT(I159,1)="3"</formula>
    </cfRule>
    <cfRule type="expression" dxfId="879" priority="548" stopIfTrue="1">
      <formula>LEFT(I159,1)="4"</formula>
    </cfRule>
  </conditionalFormatting>
  <conditionalFormatting sqref="I167:I170">
    <cfRule type="expression" dxfId="878" priority="571" stopIfTrue="1">
      <formula>LEFT(I167,1)="3"</formula>
    </cfRule>
    <cfRule type="expression" dxfId="877" priority="572" stopIfTrue="1">
      <formula>LEFT(I167,1)="4"</formula>
    </cfRule>
  </conditionalFormatting>
  <conditionalFormatting sqref="I175">
    <cfRule type="expression" dxfId="876" priority="670" stopIfTrue="1">
      <formula>LEFT(I175,1)="3"</formula>
    </cfRule>
    <cfRule type="expression" dxfId="875" priority="671" stopIfTrue="1">
      <formula>LEFT(I175,1)="4"</formula>
    </cfRule>
  </conditionalFormatting>
  <conditionalFormatting sqref="I176:I178">
    <cfRule type="expression" dxfId="874" priority="701" stopIfTrue="1">
      <formula>LEFT(I176,1)="3"</formula>
    </cfRule>
    <cfRule type="expression" dxfId="873" priority="702" stopIfTrue="1">
      <formula>LEFT(I176,1)="4"</formula>
    </cfRule>
  </conditionalFormatting>
  <conditionalFormatting sqref="J10">
    <cfRule type="expression" dxfId="872" priority="2394" stopIfTrue="1">
      <formula>LEFT(J10,1)="1"</formula>
    </cfRule>
    <cfRule type="expression" dxfId="871" priority="2395" stopIfTrue="1">
      <formula>LEFT(J10,1)="2"</formula>
    </cfRule>
    <cfRule type="expression" dxfId="870" priority="2396" stopIfTrue="1">
      <formula>LEFT(J10,1)="3"</formula>
    </cfRule>
    <cfRule type="expression" dxfId="869" priority="2397" stopIfTrue="1">
      <formula>LEFT(J10,1)="4"</formula>
    </cfRule>
    <cfRule type="expression" dxfId="868" priority="2398" stopIfTrue="1">
      <formula>LEFT(J10,1)="5"</formula>
    </cfRule>
    <cfRule type="expression" dxfId="867" priority="2399" stopIfTrue="1">
      <formula>LEFT(J10,1)="6"</formula>
    </cfRule>
  </conditionalFormatting>
  <conditionalFormatting sqref="J11">
    <cfRule type="colorScale" priority="2356">
      <colorScale>
        <cfvo type="num" val="4"/>
        <cfvo type="num" val="6"/>
        <cfvo type="num" val="10"/>
        <color rgb="FF9CCF7F"/>
        <color rgb="FFFFEB84"/>
        <color rgb="FFC00000"/>
      </colorScale>
    </cfRule>
  </conditionalFormatting>
  <conditionalFormatting sqref="J12:J14">
    <cfRule type="colorScale" priority="111">
      <colorScale>
        <cfvo type="num" val="4"/>
        <cfvo type="num" val="6"/>
        <cfvo type="num" val="10"/>
        <color rgb="FF9CCF7F"/>
        <color rgb="FFFFEB84"/>
        <color rgb="FFC00000"/>
      </colorScale>
    </cfRule>
    <cfRule type="cellIs" dxfId="866" priority="112" stopIfTrue="1" operator="equal">
      <formula>""""""</formula>
    </cfRule>
  </conditionalFormatting>
  <conditionalFormatting sqref="J21">
    <cfRule type="expression" dxfId="865" priority="2306" stopIfTrue="1">
      <formula>LEFT(J21,1)="1"</formula>
    </cfRule>
    <cfRule type="expression" dxfId="864" priority="2307" stopIfTrue="1">
      <formula>LEFT(J21,1)="2"</formula>
    </cfRule>
    <cfRule type="expression" dxfId="863" priority="2308" stopIfTrue="1">
      <formula>LEFT(J21,1)="3"</formula>
    </cfRule>
    <cfRule type="expression" dxfId="862" priority="2309" stopIfTrue="1">
      <formula>LEFT(J21,1)="4"</formula>
    </cfRule>
    <cfRule type="expression" dxfId="861" priority="2310" stopIfTrue="1">
      <formula>LEFT(J21,1)="5"</formula>
    </cfRule>
    <cfRule type="expression" dxfId="860" priority="2311" stopIfTrue="1">
      <formula>LEFT(J21,1)="6"</formula>
    </cfRule>
  </conditionalFormatting>
  <conditionalFormatting sqref="J22">
    <cfRule type="colorScale" priority="2268">
      <colorScale>
        <cfvo type="num" val="4"/>
        <cfvo type="num" val="6"/>
        <cfvo type="num" val="10"/>
        <color rgb="FF9CCF7F"/>
        <color rgb="FFFFEB84"/>
        <color rgb="FFC00000"/>
      </colorScale>
    </cfRule>
  </conditionalFormatting>
  <conditionalFormatting sqref="J29">
    <cfRule type="expression" dxfId="859" priority="2221" stopIfTrue="1">
      <formula>LEFT(J29,1)="1"</formula>
    </cfRule>
    <cfRule type="expression" dxfId="858" priority="2222" stopIfTrue="1">
      <formula>LEFT(J29,1)="2"</formula>
    </cfRule>
    <cfRule type="expression" dxfId="857" priority="2223" stopIfTrue="1">
      <formula>LEFT(J29,1)="3"</formula>
    </cfRule>
    <cfRule type="expression" dxfId="856" priority="2224" stopIfTrue="1">
      <formula>LEFT(J29,1)="4"</formula>
    </cfRule>
    <cfRule type="expression" dxfId="855" priority="2225" stopIfTrue="1">
      <formula>LEFT(J29,1)="5"</formula>
    </cfRule>
    <cfRule type="expression" dxfId="854" priority="2226" stopIfTrue="1">
      <formula>LEFT(J29,1)="6"</formula>
    </cfRule>
  </conditionalFormatting>
  <conditionalFormatting sqref="J30">
    <cfRule type="colorScale" priority="2183">
      <colorScale>
        <cfvo type="num" val="4"/>
        <cfvo type="num" val="6"/>
        <cfvo type="num" val="10"/>
        <color rgb="FF9CCF7F"/>
        <color rgb="FFFFEB84"/>
        <color rgb="FFC00000"/>
      </colorScale>
    </cfRule>
  </conditionalFormatting>
  <conditionalFormatting sqref="J31:J33">
    <cfRule type="colorScale" priority="159">
      <colorScale>
        <cfvo type="num" val="4"/>
        <cfvo type="num" val="6"/>
        <cfvo type="num" val="10"/>
        <color rgb="FF9CCF7F"/>
        <color rgb="FFFFEB84"/>
        <color rgb="FFC00000"/>
      </colorScale>
    </cfRule>
    <cfRule type="cellIs" dxfId="853" priority="160" stopIfTrue="1" operator="equal">
      <formula>""""""</formula>
    </cfRule>
  </conditionalFormatting>
  <conditionalFormatting sqref="J37">
    <cfRule type="expression" dxfId="852" priority="2136" stopIfTrue="1">
      <formula>LEFT(J37,1)="1"</formula>
    </cfRule>
    <cfRule type="expression" dxfId="851" priority="2137" stopIfTrue="1">
      <formula>LEFT(J37,1)="2"</formula>
    </cfRule>
    <cfRule type="expression" dxfId="850" priority="2138" stopIfTrue="1">
      <formula>LEFT(J37,1)="3"</formula>
    </cfRule>
    <cfRule type="expression" dxfId="849" priority="2139" stopIfTrue="1">
      <formula>LEFT(J37,1)="4"</formula>
    </cfRule>
    <cfRule type="expression" dxfId="848" priority="2140" stopIfTrue="1">
      <formula>LEFT(J37,1)="5"</formula>
    </cfRule>
    <cfRule type="expression" dxfId="847" priority="2141" stopIfTrue="1">
      <formula>LEFT(J37,1)="6"</formula>
    </cfRule>
  </conditionalFormatting>
  <conditionalFormatting sqref="J38">
    <cfRule type="colorScale" priority="2098">
      <colorScale>
        <cfvo type="num" val="4"/>
        <cfvo type="num" val="6"/>
        <cfvo type="num" val="10"/>
        <color rgb="FF9CCF7F"/>
        <color rgb="FFFFEB84"/>
        <color rgb="FFC00000"/>
      </colorScale>
    </cfRule>
  </conditionalFormatting>
  <conditionalFormatting sqref="J39:J41">
    <cfRule type="colorScale" priority="183">
      <colorScale>
        <cfvo type="num" val="4"/>
        <cfvo type="num" val="6"/>
        <cfvo type="num" val="10"/>
        <color rgb="FF9CCF7F"/>
        <color rgb="FFFFEB84"/>
        <color rgb="FFC00000"/>
      </colorScale>
    </cfRule>
    <cfRule type="cellIs" dxfId="846" priority="184" stopIfTrue="1" operator="equal">
      <formula>""""""</formula>
    </cfRule>
  </conditionalFormatting>
  <conditionalFormatting sqref="J46">
    <cfRule type="expression" dxfId="845" priority="2049" stopIfTrue="1">
      <formula>LEFT(J46,1)="1"</formula>
    </cfRule>
    <cfRule type="expression" dxfId="844" priority="2050" stopIfTrue="1">
      <formula>LEFT(J46,1)="2"</formula>
    </cfRule>
    <cfRule type="expression" dxfId="843" priority="2051" stopIfTrue="1">
      <formula>LEFT(J46,1)="3"</formula>
    </cfRule>
    <cfRule type="expression" dxfId="842" priority="2052" stopIfTrue="1">
      <formula>LEFT(J46,1)="4"</formula>
    </cfRule>
    <cfRule type="expression" dxfId="841" priority="2053" stopIfTrue="1">
      <formula>LEFT(J46,1)="5"</formula>
    </cfRule>
    <cfRule type="expression" dxfId="840" priority="2054" stopIfTrue="1">
      <formula>LEFT(J46,1)="6"</formula>
    </cfRule>
  </conditionalFormatting>
  <conditionalFormatting sqref="J47">
    <cfRule type="colorScale" priority="2011">
      <colorScale>
        <cfvo type="num" val="4"/>
        <cfvo type="num" val="6"/>
        <cfvo type="num" val="10"/>
        <color rgb="FF9CCF7F"/>
        <color rgb="FFFFEB84"/>
        <color rgb="FFC00000"/>
      </colorScale>
    </cfRule>
  </conditionalFormatting>
  <conditionalFormatting sqref="J48:J50">
    <cfRule type="colorScale" priority="207">
      <colorScale>
        <cfvo type="num" val="4"/>
        <cfvo type="num" val="6"/>
        <cfvo type="num" val="10"/>
        <color rgb="FF9CCF7F"/>
        <color rgb="FFFFEB84"/>
        <color rgb="FFC00000"/>
      </colorScale>
    </cfRule>
    <cfRule type="cellIs" dxfId="839" priority="208" stopIfTrue="1" operator="equal">
      <formula>""""""</formula>
    </cfRule>
  </conditionalFormatting>
  <conditionalFormatting sqref="J54">
    <cfRule type="expression" dxfId="838" priority="1953" stopIfTrue="1">
      <formula>LEFT(J54,1)="1"</formula>
    </cfRule>
    <cfRule type="expression" dxfId="837" priority="1954" stopIfTrue="1">
      <formula>LEFT(J54,1)="2"</formula>
    </cfRule>
    <cfRule type="expression" dxfId="836" priority="1955" stopIfTrue="1">
      <formula>LEFT(J54,1)="3"</formula>
    </cfRule>
    <cfRule type="expression" dxfId="835" priority="1956" stopIfTrue="1">
      <formula>LEFT(J54,1)="4"</formula>
    </cfRule>
    <cfRule type="expression" dxfId="834" priority="1957" stopIfTrue="1">
      <formula>LEFT(J54,1)="5"</formula>
    </cfRule>
    <cfRule type="expression" dxfId="833" priority="1958" stopIfTrue="1">
      <formula>LEFT(J54,1)="6"</formula>
    </cfRule>
  </conditionalFormatting>
  <conditionalFormatting sqref="J55">
    <cfRule type="colorScale" priority="1921">
      <colorScale>
        <cfvo type="num" val="4"/>
        <cfvo type="num" val="6"/>
        <cfvo type="num" val="10"/>
        <color rgb="FF9CCF7F"/>
        <color rgb="FFFFEB84"/>
        <color rgb="FFC00000"/>
      </colorScale>
    </cfRule>
  </conditionalFormatting>
  <conditionalFormatting sqref="J56:J58">
    <cfRule type="colorScale" priority="231">
      <colorScale>
        <cfvo type="num" val="4"/>
        <cfvo type="num" val="6"/>
        <cfvo type="num" val="10"/>
        <color rgb="FF9CCF7F"/>
        <color rgb="FFFFEB84"/>
        <color rgb="FFC00000"/>
      </colorScale>
    </cfRule>
    <cfRule type="cellIs" dxfId="832" priority="232" stopIfTrue="1" operator="equal">
      <formula>""""""</formula>
    </cfRule>
  </conditionalFormatting>
  <conditionalFormatting sqref="J62">
    <cfRule type="expression" dxfId="831" priority="1869" stopIfTrue="1">
      <formula>LEFT(J62,1)="1"</formula>
    </cfRule>
    <cfRule type="expression" dxfId="830" priority="1870" stopIfTrue="1">
      <formula>LEFT(J62,1)="2"</formula>
    </cfRule>
    <cfRule type="expression" dxfId="829" priority="1871" stopIfTrue="1">
      <formula>LEFT(J62,1)="3"</formula>
    </cfRule>
    <cfRule type="expression" dxfId="828" priority="1872" stopIfTrue="1">
      <formula>LEFT(J62,1)="4"</formula>
    </cfRule>
    <cfRule type="expression" dxfId="827" priority="1873" stopIfTrue="1">
      <formula>LEFT(J62,1)="5"</formula>
    </cfRule>
    <cfRule type="expression" dxfId="826" priority="1874" stopIfTrue="1">
      <formula>LEFT(J62,1)="6"</formula>
    </cfRule>
  </conditionalFormatting>
  <conditionalFormatting sqref="J63">
    <cfRule type="colorScale" priority="1837">
      <colorScale>
        <cfvo type="num" val="4"/>
        <cfvo type="num" val="6"/>
        <cfvo type="num" val="10"/>
        <color rgb="FF9CCF7F"/>
        <color rgb="FFFFEB84"/>
        <color rgb="FFC00000"/>
      </colorScale>
    </cfRule>
  </conditionalFormatting>
  <conditionalFormatting sqref="J64:J66">
    <cfRule type="colorScale" priority="255">
      <colorScale>
        <cfvo type="num" val="4"/>
        <cfvo type="num" val="6"/>
        <cfvo type="num" val="10"/>
        <color rgb="FF9CCF7F"/>
        <color rgb="FFFFEB84"/>
        <color rgb="FFC00000"/>
      </colorScale>
    </cfRule>
    <cfRule type="cellIs" dxfId="825" priority="256" stopIfTrue="1" operator="equal">
      <formula>""""""</formula>
    </cfRule>
  </conditionalFormatting>
  <conditionalFormatting sqref="J70">
    <cfRule type="expression" dxfId="824" priority="1785" stopIfTrue="1">
      <formula>LEFT(J70,1)="1"</formula>
    </cfRule>
    <cfRule type="expression" dxfId="823" priority="1786" stopIfTrue="1">
      <formula>LEFT(J70,1)="2"</formula>
    </cfRule>
    <cfRule type="expression" dxfId="822" priority="1787" stopIfTrue="1">
      <formula>LEFT(J70,1)="3"</formula>
    </cfRule>
    <cfRule type="expression" dxfId="821" priority="1788" stopIfTrue="1">
      <formula>LEFT(J70,1)="4"</formula>
    </cfRule>
    <cfRule type="expression" dxfId="820" priority="1789" stopIfTrue="1">
      <formula>LEFT(J70,1)="5"</formula>
    </cfRule>
    <cfRule type="expression" dxfId="819" priority="1790" stopIfTrue="1">
      <formula>LEFT(J70,1)="6"</formula>
    </cfRule>
  </conditionalFormatting>
  <conditionalFormatting sqref="J71">
    <cfRule type="colorScale" priority="1753">
      <colorScale>
        <cfvo type="num" val="4"/>
        <cfvo type="num" val="6"/>
        <cfvo type="num" val="10"/>
        <color rgb="FF9CCF7F"/>
        <color rgb="FFFFEB84"/>
        <color rgb="FFC00000"/>
      </colorScale>
    </cfRule>
  </conditionalFormatting>
  <conditionalFormatting sqref="J72:J74">
    <cfRule type="colorScale" priority="279">
      <colorScale>
        <cfvo type="num" val="4"/>
        <cfvo type="num" val="6"/>
        <cfvo type="num" val="10"/>
        <color rgb="FF9CCF7F"/>
        <color rgb="FFFFEB84"/>
        <color rgb="FFC00000"/>
      </colorScale>
    </cfRule>
    <cfRule type="cellIs" dxfId="818" priority="280" stopIfTrue="1" operator="equal">
      <formula>""""""</formula>
    </cfRule>
  </conditionalFormatting>
  <conditionalFormatting sqref="J78">
    <cfRule type="expression" dxfId="817" priority="1701" stopIfTrue="1">
      <formula>LEFT(J78,1)="1"</formula>
    </cfRule>
    <cfRule type="expression" dxfId="816" priority="1702" stopIfTrue="1">
      <formula>LEFT(J78,1)="2"</formula>
    </cfRule>
    <cfRule type="expression" dxfId="815" priority="1703" stopIfTrue="1">
      <formula>LEFT(J78,1)="3"</formula>
    </cfRule>
    <cfRule type="expression" dxfId="814" priority="1704" stopIfTrue="1">
      <formula>LEFT(J78,1)="4"</formula>
    </cfRule>
    <cfRule type="expression" dxfId="813" priority="1705" stopIfTrue="1">
      <formula>LEFT(J78,1)="5"</formula>
    </cfRule>
    <cfRule type="expression" dxfId="812" priority="1706" stopIfTrue="1">
      <formula>LEFT(J78,1)="6"</formula>
    </cfRule>
  </conditionalFormatting>
  <conditionalFormatting sqref="J79">
    <cfRule type="colorScale" priority="1669">
      <colorScale>
        <cfvo type="num" val="4"/>
        <cfvo type="num" val="6"/>
        <cfvo type="num" val="10"/>
        <color rgb="FF9CCF7F"/>
        <color rgb="FFFFEB84"/>
        <color rgb="FFC00000"/>
      </colorScale>
    </cfRule>
  </conditionalFormatting>
  <conditionalFormatting sqref="J80:J82">
    <cfRule type="colorScale" priority="303">
      <colorScale>
        <cfvo type="num" val="4"/>
        <cfvo type="num" val="6"/>
        <cfvo type="num" val="10"/>
        <color rgb="FF9CCF7F"/>
        <color rgb="FFFFEB84"/>
        <color rgb="FFC00000"/>
      </colorScale>
    </cfRule>
    <cfRule type="cellIs" dxfId="811" priority="304" stopIfTrue="1" operator="equal">
      <formula>""""""</formula>
    </cfRule>
  </conditionalFormatting>
  <conditionalFormatting sqref="J86">
    <cfRule type="expression" dxfId="810" priority="1617" stopIfTrue="1">
      <formula>LEFT(J86,1)="1"</formula>
    </cfRule>
    <cfRule type="expression" dxfId="809" priority="1618" stopIfTrue="1">
      <formula>LEFT(J86,1)="2"</formula>
    </cfRule>
    <cfRule type="expression" dxfId="808" priority="1619" stopIfTrue="1">
      <formula>LEFT(J86,1)="3"</formula>
    </cfRule>
    <cfRule type="expression" dxfId="807" priority="1620" stopIfTrue="1">
      <formula>LEFT(J86,1)="4"</formula>
    </cfRule>
    <cfRule type="expression" dxfId="806" priority="1621" stopIfTrue="1">
      <formula>LEFT(J86,1)="5"</formula>
    </cfRule>
    <cfRule type="expression" dxfId="805" priority="1622" stopIfTrue="1">
      <formula>LEFT(J86,1)="6"</formula>
    </cfRule>
  </conditionalFormatting>
  <conditionalFormatting sqref="J87">
    <cfRule type="colorScale" priority="1585">
      <colorScale>
        <cfvo type="num" val="4"/>
        <cfvo type="num" val="6"/>
        <cfvo type="num" val="10"/>
        <color rgb="FF9CCF7F"/>
        <color rgb="FFFFEB84"/>
        <color rgb="FFC00000"/>
      </colorScale>
    </cfRule>
  </conditionalFormatting>
  <conditionalFormatting sqref="J88:J90">
    <cfRule type="colorScale" priority="327">
      <colorScale>
        <cfvo type="num" val="4"/>
        <cfvo type="num" val="6"/>
        <cfvo type="num" val="10"/>
        <color rgb="FF9CCF7F"/>
        <color rgb="FFFFEB84"/>
        <color rgb="FFC00000"/>
      </colorScale>
    </cfRule>
    <cfRule type="cellIs" dxfId="804" priority="328" stopIfTrue="1" operator="equal">
      <formula>""""""</formula>
    </cfRule>
  </conditionalFormatting>
  <conditionalFormatting sqref="J94">
    <cfRule type="expression" dxfId="803" priority="1533" stopIfTrue="1">
      <formula>LEFT(J94,1)="1"</formula>
    </cfRule>
    <cfRule type="expression" dxfId="802" priority="1534" stopIfTrue="1">
      <formula>LEFT(J94,1)="2"</formula>
    </cfRule>
    <cfRule type="expression" dxfId="801" priority="1535" stopIfTrue="1">
      <formula>LEFT(J94,1)="3"</formula>
    </cfRule>
    <cfRule type="expression" dxfId="800" priority="1536" stopIfTrue="1">
      <formula>LEFT(J94,1)="4"</formula>
    </cfRule>
    <cfRule type="expression" dxfId="799" priority="1537" stopIfTrue="1">
      <formula>LEFT(J94,1)="5"</formula>
    </cfRule>
    <cfRule type="expression" dxfId="798" priority="1538" stopIfTrue="1">
      <formula>LEFT(J94,1)="6"</formula>
    </cfRule>
  </conditionalFormatting>
  <conditionalFormatting sqref="J95">
    <cfRule type="colorScale" priority="1501">
      <colorScale>
        <cfvo type="num" val="4"/>
        <cfvo type="num" val="6"/>
        <cfvo type="num" val="10"/>
        <color rgb="FF9CCF7F"/>
        <color rgb="FFFFEB84"/>
        <color rgb="FFC00000"/>
      </colorScale>
    </cfRule>
  </conditionalFormatting>
  <conditionalFormatting sqref="J96:J98">
    <cfRule type="colorScale" priority="351">
      <colorScale>
        <cfvo type="num" val="4"/>
        <cfvo type="num" val="6"/>
        <cfvo type="num" val="10"/>
        <color rgb="FF9CCF7F"/>
        <color rgb="FFFFEB84"/>
        <color rgb="FFC00000"/>
      </colorScale>
    </cfRule>
    <cfRule type="cellIs" dxfId="797" priority="352" stopIfTrue="1" operator="equal">
      <formula>""""""</formula>
    </cfRule>
  </conditionalFormatting>
  <conditionalFormatting sqref="J102">
    <cfRule type="expression" dxfId="796" priority="1449" stopIfTrue="1">
      <formula>LEFT(J102,1)="1"</formula>
    </cfRule>
    <cfRule type="expression" dxfId="795" priority="1450" stopIfTrue="1">
      <formula>LEFT(J102,1)="2"</formula>
    </cfRule>
    <cfRule type="expression" dxfId="794" priority="1451" stopIfTrue="1">
      <formula>LEFT(J102,1)="3"</formula>
    </cfRule>
    <cfRule type="expression" dxfId="793" priority="1452" stopIfTrue="1">
      <formula>LEFT(J102,1)="4"</formula>
    </cfRule>
    <cfRule type="expression" dxfId="792" priority="1453" stopIfTrue="1">
      <formula>LEFT(J102,1)="5"</formula>
    </cfRule>
    <cfRule type="expression" dxfId="791" priority="1454" stopIfTrue="1">
      <formula>LEFT(J102,1)="6"</formula>
    </cfRule>
  </conditionalFormatting>
  <conditionalFormatting sqref="J103">
    <cfRule type="colorScale" priority="1417">
      <colorScale>
        <cfvo type="num" val="4"/>
        <cfvo type="num" val="6"/>
        <cfvo type="num" val="10"/>
        <color rgb="FF9CCF7F"/>
        <color rgb="FFFFEB84"/>
        <color rgb="FFC00000"/>
      </colorScale>
    </cfRule>
  </conditionalFormatting>
  <conditionalFormatting sqref="J104:J106">
    <cfRule type="colorScale" priority="375">
      <colorScale>
        <cfvo type="num" val="4"/>
        <cfvo type="num" val="6"/>
        <cfvo type="num" val="10"/>
        <color rgb="FF9CCF7F"/>
        <color rgb="FFFFEB84"/>
        <color rgb="FFC00000"/>
      </colorScale>
    </cfRule>
    <cfRule type="cellIs" dxfId="790" priority="376" stopIfTrue="1" operator="equal">
      <formula>""""""</formula>
    </cfRule>
  </conditionalFormatting>
  <conditionalFormatting sqref="J110">
    <cfRule type="expression" dxfId="789" priority="1365" stopIfTrue="1">
      <formula>LEFT(J110,1)="1"</formula>
    </cfRule>
    <cfRule type="expression" dxfId="788" priority="1366" stopIfTrue="1">
      <formula>LEFT(J110,1)="2"</formula>
    </cfRule>
    <cfRule type="expression" dxfId="787" priority="1367" stopIfTrue="1">
      <formula>LEFT(J110,1)="3"</formula>
    </cfRule>
    <cfRule type="expression" dxfId="786" priority="1368" stopIfTrue="1">
      <formula>LEFT(J110,1)="4"</formula>
    </cfRule>
    <cfRule type="expression" dxfId="785" priority="1369" stopIfTrue="1">
      <formula>LEFT(J110,1)="5"</formula>
    </cfRule>
    <cfRule type="expression" dxfId="784" priority="1370" stopIfTrue="1">
      <formula>LEFT(J110,1)="6"</formula>
    </cfRule>
  </conditionalFormatting>
  <conditionalFormatting sqref="J111">
    <cfRule type="colorScale" priority="1333">
      <colorScale>
        <cfvo type="num" val="4"/>
        <cfvo type="num" val="6"/>
        <cfvo type="num" val="10"/>
        <color rgb="FF9CCF7F"/>
        <color rgb="FFFFEB84"/>
        <color rgb="FFC00000"/>
      </colorScale>
    </cfRule>
  </conditionalFormatting>
  <conditionalFormatting sqref="J112:J114">
    <cfRule type="colorScale" priority="399">
      <colorScale>
        <cfvo type="num" val="4"/>
        <cfvo type="num" val="6"/>
        <cfvo type="num" val="10"/>
        <color rgb="FF9CCF7F"/>
        <color rgb="FFFFEB84"/>
        <color rgb="FFC00000"/>
      </colorScale>
    </cfRule>
    <cfRule type="cellIs" dxfId="783" priority="400" stopIfTrue="1" operator="equal">
      <formula>""""""</formula>
    </cfRule>
  </conditionalFormatting>
  <conditionalFormatting sqref="J118">
    <cfRule type="expression" dxfId="782" priority="1281" stopIfTrue="1">
      <formula>LEFT(J118,1)="1"</formula>
    </cfRule>
    <cfRule type="expression" dxfId="781" priority="1282" stopIfTrue="1">
      <formula>LEFT(J118,1)="2"</formula>
    </cfRule>
    <cfRule type="expression" dxfId="780" priority="1283" stopIfTrue="1">
      <formula>LEFT(J118,1)="3"</formula>
    </cfRule>
    <cfRule type="expression" dxfId="779" priority="1284" stopIfTrue="1">
      <formula>LEFT(J118,1)="4"</formula>
    </cfRule>
    <cfRule type="expression" dxfId="778" priority="1285" stopIfTrue="1">
      <formula>LEFT(J118,1)="5"</formula>
    </cfRule>
    <cfRule type="expression" dxfId="777" priority="1286" stopIfTrue="1">
      <formula>LEFT(J118,1)="6"</formula>
    </cfRule>
  </conditionalFormatting>
  <conditionalFormatting sqref="J119">
    <cfRule type="colorScale" priority="1249">
      <colorScale>
        <cfvo type="num" val="4"/>
        <cfvo type="num" val="6"/>
        <cfvo type="num" val="10"/>
        <color rgb="FF9CCF7F"/>
        <color rgb="FFFFEB84"/>
        <color rgb="FFC00000"/>
      </colorScale>
    </cfRule>
  </conditionalFormatting>
  <conditionalFormatting sqref="J120:J122">
    <cfRule type="colorScale" priority="423">
      <colorScale>
        <cfvo type="num" val="4"/>
        <cfvo type="num" val="6"/>
        <cfvo type="num" val="10"/>
        <color rgb="FF9CCF7F"/>
        <color rgb="FFFFEB84"/>
        <color rgb="FFC00000"/>
      </colorScale>
    </cfRule>
    <cfRule type="cellIs" dxfId="776" priority="424" stopIfTrue="1" operator="equal">
      <formula>""""""</formula>
    </cfRule>
  </conditionalFormatting>
  <conditionalFormatting sqref="J126">
    <cfRule type="expression" dxfId="775" priority="1197" stopIfTrue="1">
      <formula>LEFT(J126,1)="1"</formula>
    </cfRule>
    <cfRule type="expression" dxfId="774" priority="1198" stopIfTrue="1">
      <formula>LEFT(J126,1)="2"</formula>
    </cfRule>
    <cfRule type="expression" dxfId="773" priority="1199" stopIfTrue="1">
      <formula>LEFT(J126,1)="3"</formula>
    </cfRule>
    <cfRule type="expression" dxfId="772" priority="1200" stopIfTrue="1">
      <formula>LEFT(J126,1)="4"</formula>
    </cfRule>
    <cfRule type="expression" dxfId="771" priority="1201" stopIfTrue="1">
      <formula>LEFT(J126,1)="5"</formula>
    </cfRule>
    <cfRule type="expression" dxfId="770" priority="1202" stopIfTrue="1">
      <formula>LEFT(J126,1)="6"</formula>
    </cfRule>
  </conditionalFormatting>
  <conditionalFormatting sqref="J127">
    <cfRule type="colorScale" priority="1165">
      <colorScale>
        <cfvo type="num" val="4"/>
        <cfvo type="num" val="6"/>
        <cfvo type="num" val="10"/>
        <color rgb="FF9CCF7F"/>
        <color rgb="FFFFEB84"/>
        <color rgb="FFC00000"/>
      </colorScale>
    </cfRule>
  </conditionalFormatting>
  <conditionalFormatting sqref="J128:J130">
    <cfRule type="colorScale" priority="447">
      <colorScale>
        <cfvo type="num" val="4"/>
        <cfvo type="num" val="6"/>
        <cfvo type="num" val="10"/>
        <color rgb="FF9CCF7F"/>
        <color rgb="FFFFEB84"/>
        <color rgb="FFC00000"/>
      </colorScale>
    </cfRule>
    <cfRule type="cellIs" dxfId="769" priority="448" stopIfTrue="1" operator="equal">
      <formula>""""""</formula>
    </cfRule>
  </conditionalFormatting>
  <conditionalFormatting sqref="J134">
    <cfRule type="expression" dxfId="768" priority="1113" stopIfTrue="1">
      <formula>LEFT(J134,1)="1"</formula>
    </cfRule>
    <cfRule type="expression" dxfId="767" priority="1114" stopIfTrue="1">
      <formula>LEFT(J134,1)="2"</formula>
    </cfRule>
    <cfRule type="expression" dxfId="766" priority="1115" stopIfTrue="1">
      <formula>LEFT(J134,1)="3"</formula>
    </cfRule>
    <cfRule type="expression" dxfId="765" priority="1116" stopIfTrue="1">
      <formula>LEFT(J134,1)="4"</formula>
    </cfRule>
    <cfRule type="expression" dxfId="764" priority="1117" stopIfTrue="1">
      <formula>LEFT(J134,1)="5"</formula>
    </cfRule>
    <cfRule type="expression" dxfId="763" priority="1118" stopIfTrue="1">
      <formula>LEFT(J134,1)="6"</formula>
    </cfRule>
  </conditionalFormatting>
  <conditionalFormatting sqref="J135">
    <cfRule type="colorScale" priority="1081">
      <colorScale>
        <cfvo type="num" val="4"/>
        <cfvo type="num" val="6"/>
        <cfvo type="num" val="10"/>
        <color rgb="FF9CCF7F"/>
        <color rgb="FFFFEB84"/>
        <color rgb="FFC00000"/>
      </colorScale>
    </cfRule>
  </conditionalFormatting>
  <conditionalFormatting sqref="J136:J138">
    <cfRule type="colorScale" priority="471">
      <colorScale>
        <cfvo type="num" val="4"/>
        <cfvo type="num" val="6"/>
        <cfvo type="num" val="10"/>
        <color rgb="FF9CCF7F"/>
        <color rgb="FFFFEB84"/>
        <color rgb="FFC00000"/>
      </colorScale>
    </cfRule>
    <cfRule type="cellIs" dxfId="762" priority="472" stopIfTrue="1" operator="equal">
      <formula>""""""</formula>
    </cfRule>
  </conditionalFormatting>
  <conditionalFormatting sqref="J142">
    <cfRule type="expression" dxfId="761" priority="1029" stopIfTrue="1">
      <formula>LEFT(J142,1)="1"</formula>
    </cfRule>
    <cfRule type="expression" dxfId="760" priority="1030" stopIfTrue="1">
      <formula>LEFT(J142,1)="2"</formula>
    </cfRule>
    <cfRule type="expression" dxfId="759" priority="1031" stopIfTrue="1">
      <formula>LEFT(J142,1)="3"</formula>
    </cfRule>
    <cfRule type="expression" dxfId="758" priority="1032" stopIfTrue="1">
      <formula>LEFT(J142,1)="4"</formula>
    </cfRule>
    <cfRule type="expression" dxfId="757" priority="1033" stopIfTrue="1">
      <formula>LEFT(J142,1)="5"</formula>
    </cfRule>
    <cfRule type="expression" dxfId="756" priority="1034" stopIfTrue="1">
      <formula>LEFT(J142,1)="6"</formula>
    </cfRule>
  </conditionalFormatting>
  <conditionalFormatting sqref="J143">
    <cfRule type="colorScale" priority="997">
      <colorScale>
        <cfvo type="num" val="4"/>
        <cfvo type="num" val="6"/>
        <cfvo type="num" val="10"/>
        <color rgb="FF9CCF7F"/>
        <color rgb="FFFFEB84"/>
        <color rgb="FFC00000"/>
      </colorScale>
    </cfRule>
  </conditionalFormatting>
  <conditionalFormatting sqref="J144:J146">
    <cfRule type="colorScale" priority="495">
      <colorScale>
        <cfvo type="num" val="4"/>
        <cfvo type="num" val="6"/>
        <cfvo type="num" val="10"/>
        <color rgb="FF9CCF7F"/>
        <color rgb="FFFFEB84"/>
        <color rgb="FFC00000"/>
      </colorScale>
    </cfRule>
    <cfRule type="cellIs" dxfId="755" priority="496" stopIfTrue="1" operator="equal">
      <formula>""""""</formula>
    </cfRule>
  </conditionalFormatting>
  <conditionalFormatting sqref="J150">
    <cfRule type="expression" dxfId="754" priority="945" stopIfTrue="1">
      <formula>LEFT(J150,1)="1"</formula>
    </cfRule>
    <cfRule type="expression" dxfId="753" priority="946" stopIfTrue="1">
      <formula>LEFT(J150,1)="2"</formula>
    </cfRule>
    <cfRule type="expression" dxfId="752" priority="947" stopIfTrue="1">
      <formula>LEFT(J150,1)="3"</formula>
    </cfRule>
    <cfRule type="expression" dxfId="751" priority="948" stopIfTrue="1">
      <formula>LEFT(J150,1)="4"</formula>
    </cfRule>
    <cfRule type="expression" dxfId="750" priority="949" stopIfTrue="1">
      <formula>LEFT(J150,1)="5"</formula>
    </cfRule>
    <cfRule type="expression" dxfId="749" priority="950" stopIfTrue="1">
      <formula>LEFT(J150,1)="6"</formula>
    </cfRule>
  </conditionalFormatting>
  <conditionalFormatting sqref="J151">
    <cfRule type="colorScale" priority="913">
      <colorScale>
        <cfvo type="num" val="4"/>
        <cfvo type="num" val="6"/>
        <cfvo type="num" val="10"/>
        <color rgb="FF9CCF7F"/>
        <color rgb="FFFFEB84"/>
        <color rgb="FFC00000"/>
      </colorScale>
    </cfRule>
  </conditionalFormatting>
  <conditionalFormatting sqref="J152:J154">
    <cfRule type="colorScale" priority="519">
      <colorScale>
        <cfvo type="num" val="4"/>
        <cfvo type="num" val="6"/>
        <cfvo type="num" val="10"/>
        <color rgb="FF9CCF7F"/>
        <color rgb="FFFFEB84"/>
        <color rgb="FFC00000"/>
      </colorScale>
    </cfRule>
    <cfRule type="cellIs" dxfId="748" priority="520" stopIfTrue="1" operator="equal">
      <formula>""""""</formula>
    </cfRule>
  </conditionalFormatting>
  <conditionalFormatting sqref="J158">
    <cfRule type="expression" dxfId="747" priority="861" stopIfTrue="1">
      <formula>LEFT(J158,1)="1"</formula>
    </cfRule>
    <cfRule type="expression" dxfId="746" priority="862" stopIfTrue="1">
      <formula>LEFT(J158,1)="2"</formula>
    </cfRule>
    <cfRule type="expression" dxfId="745" priority="863" stopIfTrue="1">
      <formula>LEFT(J158,1)="3"</formula>
    </cfRule>
    <cfRule type="expression" dxfId="744" priority="864" stopIfTrue="1">
      <formula>LEFT(J158,1)="4"</formula>
    </cfRule>
    <cfRule type="expression" dxfId="743" priority="865" stopIfTrue="1">
      <formula>LEFT(J158,1)="5"</formula>
    </cfRule>
    <cfRule type="expression" dxfId="742" priority="866" stopIfTrue="1">
      <formula>LEFT(J158,1)="6"</formula>
    </cfRule>
  </conditionalFormatting>
  <conditionalFormatting sqref="J159">
    <cfRule type="colorScale" priority="829">
      <colorScale>
        <cfvo type="num" val="4"/>
        <cfvo type="num" val="6"/>
        <cfvo type="num" val="10"/>
        <color rgb="FF9CCF7F"/>
        <color rgb="FFFFEB84"/>
        <color rgb="FFC00000"/>
      </colorScale>
    </cfRule>
  </conditionalFormatting>
  <conditionalFormatting sqref="J160:J162">
    <cfRule type="colorScale" priority="543">
      <colorScale>
        <cfvo type="num" val="4"/>
        <cfvo type="num" val="6"/>
        <cfvo type="num" val="10"/>
        <color rgb="FF9CCF7F"/>
        <color rgb="FFFFEB84"/>
        <color rgb="FFC00000"/>
      </colorScale>
    </cfRule>
    <cfRule type="cellIs" dxfId="741" priority="544" stopIfTrue="1" operator="equal">
      <formula>""""""</formula>
    </cfRule>
  </conditionalFormatting>
  <conditionalFormatting sqref="J166">
    <cfRule type="expression" dxfId="740" priority="777" stopIfTrue="1">
      <formula>LEFT(J166,1)="1"</formula>
    </cfRule>
    <cfRule type="expression" dxfId="739" priority="778" stopIfTrue="1">
      <formula>LEFT(J166,1)="2"</formula>
    </cfRule>
    <cfRule type="expression" dxfId="738" priority="779" stopIfTrue="1">
      <formula>LEFT(J166,1)="3"</formula>
    </cfRule>
    <cfRule type="expression" dxfId="737" priority="780" stopIfTrue="1">
      <formula>LEFT(J166,1)="4"</formula>
    </cfRule>
    <cfRule type="expression" dxfId="736" priority="781" stopIfTrue="1">
      <formula>LEFT(J166,1)="5"</formula>
    </cfRule>
    <cfRule type="expression" dxfId="735" priority="782" stopIfTrue="1">
      <formula>LEFT(J166,1)="6"</formula>
    </cfRule>
  </conditionalFormatting>
  <conditionalFormatting sqref="J167">
    <cfRule type="colorScale" priority="745">
      <colorScale>
        <cfvo type="num" val="4"/>
        <cfvo type="num" val="6"/>
        <cfvo type="num" val="10"/>
        <color rgb="FF9CCF7F"/>
        <color rgb="FFFFEB84"/>
        <color rgb="FFC00000"/>
      </colorScale>
    </cfRule>
  </conditionalFormatting>
  <conditionalFormatting sqref="J168:J170">
    <cfRule type="colorScale" priority="567">
      <colorScale>
        <cfvo type="num" val="4"/>
        <cfvo type="num" val="6"/>
        <cfvo type="num" val="10"/>
        <color rgb="FF9CCF7F"/>
        <color rgb="FFFFEB84"/>
        <color rgb="FFC00000"/>
      </colorScale>
    </cfRule>
    <cfRule type="cellIs" dxfId="734" priority="568" stopIfTrue="1" operator="equal">
      <formula>""""""</formula>
    </cfRule>
  </conditionalFormatting>
  <conditionalFormatting sqref="J174">
    <cfRule type="expression" dxfId="733" priority="693" stopIfTrue="1">
      <formula>LEFT(J174,1)="1"</formula>
    </cfRule>
    <cfRule type="expression" dxfId="732" priority="694" stopIfTrue="1">
      <formula>LEFT(J174,1)="2"</formula>
    </cfRule>
    <cfRule type="expression" dxfId="731" priority="695" stopIfTrue="1">
      <formula>LEFT(J174,1)="3"</formula>
    </cfRule>
    <cfRule type="expression" dxfId="730" priority="696" stopIfTrue="1">
      <formula>LEFT(J174,1)="4"</formula>
    </cfRule>
    <cfRule type="expression" dxfId="729" priority="697" stopIfTrue="1">
      <formula>LEFT(J174,1)="5"</formula>
    </cfRule>
    <cfRule type="expression" dxfId="728" priority="698" stopIfTrue="1">
      <formula>LEFT(J174,1)="6"</formula>
    </cfRule>
  </conditionalFormatting>
  <conditionalFormatting sqref="J175:J178">
    <cfRule type="colorScale" priority="661">
      <colorScale>
        <cfvo type="num" val="4"/>
        <cfvo type="num" val="6"/>
        <cfvo type="num" val="10"/>
        <color rgb="FF9CCF7F"/>
        <color rgb="FFFFEB84"/>
        <color rgb="FFC00000"/>
      </colorScale>
    </cfRule>
  </conditionalFormatting>
  <conditionalFormatting sqref="J176:J178">
    <cfRule type="cellIs" dxfId="727" priority="692" stopIfTrue="1" operator="equal">
      <formula>""""""</formula>
    </cfRule>
  </conditionalFormatting>
  <conditionalFormatting sqref="L11">
    <cfRule type="expression" dxfId="726" priority="63" stopIfTrue="1">
      <formula>LEFT(L11,1)="3"</formula>
    </cfRule>
    <cfRule type="expression" dxfId="725" priority="64" stopIfTrue="1">
      <formula>LEFT(L11,1)="4"</formula>
    </cfRule>
    <cfRule type="expression" dxfId="724" priority="65" stopIfTrue="1">
      <formula>LEFT(L11,1)="5"</formula>
    </cfRule>
    <cfRule type="expression" dxfId="723" priority="66" stopIfTrue="1">
      <formula>LEFT(L11,1)="6"</formula>
    </cfRule>
  </conditionalFormatting>
  <conditionalFormatting sqref="L22">
    <cfRule type="expression" dxfId="722" priority="47" stopIfTrue="1">
      <formula>LEFT(L22,1)="3"</formula>
    </cfRule>
    <cfRule type="expression" dxfId="721" priority="48" stopIfTrue="1">
      <formula>LEFT(L22,1)="4"</formula>
    </cfRule>
    <cfRule type="expression" dxfId="720" priority="49" stopIfTrue="1">
      <formula>LEFT(L22,1)="5"</formula>
    </cfRule>
    <cfRule type="expression" dxfId="719" priority="50" stopIfTrue="1">
      <formula>LEFT(L22,1)="6"</formula>
    </cfRule>
  </conditionalFormatting>
  <conditionalFormatting sqref="L30:L33">
    <cfRule type="expression" dxfId="718" priority="155" stopIfTrue="1">
      <formula>LEFT(L30,1)="3"</formula>
    </cfRule>
    <cfRule type="expression" dxfId="717" priority="156" stopIfTrue="1">
      <formula>LEFT(L30,1)="4"</formula>
    </cfRule>
    <cfRule type="expression" dxfId="716" priority="157" stopIfTrue="1">
      <formula>LEFT(L30,1)="5"</formula>
    </cfRule>
    <cfRule type="expression" dxfId="715" priority="158" stopIfTrue="1">
      <formula>LEFT(L30,1)="6"</formula>
    </cfRule>
  </conditionalFormatting>
  <conditionalFormatting sqref="L38:L41">
    <cfRule type="expression" dxfId="714" priority="31" stopIfTrue="1">
      <formula>LEFT(L38,1)="3"</formula>
    </cfRule>
    <cfRule type="expression" dxfId="713" priority="32" stopIfTrue="1">
      <formula>LEFT(L38,1)="4"</formula>
    </cfRule>
    <cfRule type="expression" dxfId="712" priority="33" stopIfTrue="1">
      <formula>LEFT(L38,1)="5"</formula>
    </cfRule>
    <cfRule type="expression" dxfId="711" priority="34" stopIfTrue="1">
      <formula>LEFT(L38,1)="6"</formula>
    </cfRule>
  </conditionalFormatting>
  <conditionalFormatting sqref="L47:L50">
    <cfRule type="expression" dxfId="710" priority="22" stopIfTrue="1">
      <formula>LEFT(L47,1)="3"</formula>
    </cfRule>
    <cfRule type="expression" dxfId="709" priority="23" stopIfTrue="1">
      <formula>LEFT(L47,1)="4"</formula>
    </cfRule>
    <cfRule type="expression" dxfId="708" priority="24" stopIfTrue="1">
      <formula>LEFT(L47,1)="5"</formula>
    </cfRule>
    <cfRule type="expression" dxfId="707" priority="25" stopIfTrue="1">
      <formula>LEFT(L47,1)="6"</formula>
    </cfRule>
  </conditionalFormatting>
  <conditionalFormatting sqref="L55:L58">
    <cfRule type="expression" dxfId="706" priority="6" stopIfTrue="1">
      <formula>LEFT(L55,1)="3"</formula>
    </cfRule>
    <cfRule type="expression" dxfId="705" priority="7" stopIfTrue="1">
      <formula>LEFT(L55,1)="4"</formula>
    </cfRule>
    <cfRule type="expression" dxfId="704" priority="8" stopIfTrue="1">
      <formula>LEFT(L55,1)="5"</formula>
    </cfRule>
    <cfRule type="expression" dxfId="703" priority="9" stopIfTrue="1">
      <formula>LEFT(L55,1)="6"</formula>
    </cfRule>
  </conditionalFormatting>
  <conditionalFormatting sqref="L63:L66">
    <cfRule type="expression" dxfId="702" priority="251" stopIfTrue="1">
      <formula>LEFT(L63,1)="3"</formula>
    </cfRule>
    <cfRule type="expression" dxfId="701" priority="252" stopIfTrue="1">
      <formula>LEFT(L63,1)="4"</formula>
    </cfRule>
    <cfRule type="expression" dxfId="700" priority="253" stopIfTrue="1">
      <formula>LEFT(L63,1)="5"</formula>
    </cfRule>
    <cfRule type="expression" dxfId="699" priority="254" stopIfTrue="1">
      <formula>LEFT(L63,1)="6"</formula>
    </cfRule>
  </conditionalFormatting>
  <conditionalFormatting sqref="L71:L74">
    <cfRule type="expression" dxfId="698" priority="275" stopIfTrue="1">
      <formula>LEFT(L71,1)="3"</formula>
    </cfRule>
    <cfRule type="expression" dxfId="697" priority="276" stopIfTrue="1">
      <formula>LEFT(L71,1)="4"</formula>
    </cfRule>
    <cfRule type="expression" dxfId="696" priority="277" stopIfTrue="1">
      <formula>LEFT(L71,1)="5"</formula>
    </cfRule>
    <cfRule type="expression" dxfId="695" priority="278" stopIfTrue="1">
      <formula>LEFT(L71,1)="6"</formula>
    </cfRule>
  </conditionalFormatting>
  <conditionalFormatting sqref="L79:L82">
    <cfRule type="expression" dxfId="694" priority="299" stopIfTrue="1">
      <formula>LEFT(L79,1)="3"</formula>
    </cfRule>
    <cfRule type="expression" dxfId="693" priority="300" stopIfTrue="1">
      <formula>LEFT(L79,1)="4"</formula>
    </cfRule>
    <cfRule type="expression" dxfId="692" priority="301" stopIfTrue="1">
      <formula>LEFT(L79,1)="5"</formula>
    </cfRule>
    <cfRule type="expression" dxfId="691" priority="302" stopIfTrue="1">
      <formula>LEFT(L79,1)="6"</formula>
    </cfRule>
  </conditionalFormatting>
  <conditionalFormatting sqref="L87:L90">
    <cfRule type="expression" dxfId="690" priority="323" stopIfTrue="1">
      <formula>LEFT(L87,1)="3"</formula>
    </cfRule>
    <cfRule type="expression" dxfId="689" priority="324" stopIfTrue="1">
      <formula>LEFT(L87,1)="4"</formula>
    </cfRule>
    <cfRule type="expression" dxfId="688" priority="325" stopIfTrue="1">
      <formula>LEFT(L87,1)="5"</formula>
    </cfRule>
    <cfRule type="expression" dxfId="687" priority="326" stopIfTrue="1">
      <formula>LEFT(L87,1)="6"</formula>
    </cfRule>
  </conditionalFormatting>
  <conditionalFormatting sqref="L95:L98">
    <cfRule type="expression" dxfId="686" priority="347" stopIfTrue="1">
      <formula>LEFT(L95,1)="3"</formula>
    </cfRule>
    <cfRule type="expression" dxfId="685" priority="348" stopIfTrue="1">
      <formula>LEFT(L95,1)="4"</formula>
    </cfRule>
    <cfRule type="expression" dxfId="684" priority="349" stopIfTrue="1">
      <formula>LEFT(L95,1)="5"</formula>
    </cfRule>
    <cfRule type="expression" dxfId="683" priority="350" stopIfTrue="1">
      <formula>LEFT(L95,1)="6"</formula>
    </cfRule>
  </conditionalFormatting>
  <conditionalFormatting sqref="L103:L106">
    <cfRule type="expression" dxfId="682" priority="371" stopIfTrue="1">
      <formula>LEFT(L103,1)="3"</formula>
    </cfRule>
    <cfRule type="expression" dxfId="681" priority="372" stopIfTrue="1">
      <formula>LEFT(L103,1)="4"</formula>
    </cfRule>
    <cfRule type="expression" dxfId="680" priority="373" stopIfTrue="1">
      <formula>LEFT(L103,1)="5"</formula>
    </cfRule>
    <cfRule type="expression" dxfId="679" priority="374" stopIfTrue="1">
      <formula>LEFT(L103,1)="6"</formula>
    </cfRule>
  </conditionalFormatting>
  <conditionalFormatting sqref="L111:L114">
    <cfRule type="expression" dxfId="678" priority="395" stopIfTrue="1">
      <formula>LEFT(L111,1)="3"</formula>
    </cfRule>
    <cfRule type="expression" dxfId="677" priority="396" stopIfTrue="1">
      <formula>LEFT(L111,1)="4"</formula>
    </cfRule>
    <cfRule type="expression" dxfId="676" priority="397" stopIfTrue="1">
      <formula>LEFT(L111,1)="5"</formula>
    </cfRule>
    <cfRule type="expression" dxfId="675" priority="398" stopIfTrue="1">
      <formula>LEFT(L111,1)="6"</formula>
    </cfRule>
  </conditionalFormatting>
  <conditionalFormatting sqref="L119:L122">
    <cfRule type="expression" dxfId="674" priority="419" stopIfTrue="1">
      <formula>LEFT(L119,1)="3"</formula>
    </cfRule>
    <cfRule type="expression" dxfId="673" priority="420" stopIfTrue="1">
      <formula>LEFT(L119,1)="4"</formula>
    </cfRule>
    <cfRule type="expression" dxfId="672" priority="421" stopIfTrue="1">
      <formula>LEFT(L119,1)="5"</formula>
    </cfRule>
    <cfRule type="expression" dxfId="671" priority="422" stopIfTrue="1">
      <formula>LEFT(L119,1)="6"</formula>
    </cfRule>
  </conditionalFormatting>
  <conditionalFormatting sqref="L127:L130">
    <cfRule type="expression" dxfId="670" priority="443" stopIfTrue="1">
      <formula>LEFT(L127,1)="3"</formula>
    </cfRule>
    <cfRule type="expression" dxfId="669" priority="444" stopIfTrue="1">
      <formula>LEFT(L127,1)="4"</formula>
    </cfRule>
    <cfRule type="expression" dxfId="668" priority="445" stopIfTrue="1">
      <formula>LEFT(L127,1)="5"</formula>
    </cfRule>
    <cfRule type="expression" dxfId="667" priority="446" stopIfTrue="1">
      <formula>LEFT(L127,1)="6"</formula>
    </cfRule>
  </conditionalFormatting>
  <conditionalFormatting sqref="L135:L138">
    <cfRule type="expression" dxfId="666" priority="467" stopIfTrue="1">
      <formula>LEFT(L135,1)="3"</formula>
    </cfRule>
    <cfRule type="expression" dxfId="665" priority="468" stopIfTrue="1">
      <formula>LEFT(L135,1)="4"</formula>
    </cfRule>
    <cfRule type="expression" dxfId="664" priority="469" stopIfTrue="1">
      <formula>LEFT(L135,1)="5"</formula>
    </cfRule>
    <cfRule type="expression" dxfId="663" priority="470" stopIfTrue="1">
      <formula>LEFT(L135,1)="6"</formula>
    </cfRule>
  </conditionalFormatting>
  <conditionalFormatting sqref="L143:L146">
    <cfRule type="expression" dxfId="662" priority="491" stopIfTrue="1">
      <formula>LEFT(L143,1)="3"</formula>
    </cfRule>
    <cfRule type="expression" dxfId="661" priority="492" stopIfTrue="1">
      <formula>LEFT(L143,1)="4"</formula>
    </cfRule>
    <cfRule type="expression" dxfId="660" priority="493" stopIfTrue="1">
      <formula>LEFT(L143,1)="5"</formula>
    </cfRule>
    <cfRule type="expression" dxfId="659" priority="494" stopIfTrue="1">
      <formula>LEFT(L143,1)="6"</formula>
    </cfRule>
  </conditionalFormatting>
  <conditionalFormatting sqref="L151:L154">
    <cfRule type="expression" dxfId="658" priority="515" stopIfTrue="1">
      <formula>LEFT(L151,1)="3"</formula>
    </cfRule>
    <cfRule type="expression" dxfId="657" priority="516" stopIfTrue="1">
      <formula>LEFT(L151,1)="4"</formula>
    </cfRule>
    <cfRule type="expression" dxfId="656" priority="517" stopIfTrue="1">
      <formula>LEFT(L151,1)="5"</formula>
    </cfRule>
    <cfRule type="expression" dxfId="655" priority="518" stopIfTrue="1">
      <formula>LEFT(L151,1)="6"</formula>
    </cfRule>
  </conditionalFormatting>
  <conditionalFormatting sqref="L159:L162">
    <cfRule type="expression" dxfId="654" priority="539" stopIfTrue="1">
      <formula>LEFT(L159,1)="3"</formula>
    </cfRule>
    <cfRule type="expression" dxfId="653" priority="540" stopIfTrue="1">
      <formula>LEFT(L159,1)="4"</formula>
    </cfRule>
    <cfRule type="expression" dxfId="652" priority="541" stopIfTrue="1">
      <formula>LEFT(L159,1)="5"</formula>
    </cfRule>
    <cfRule type="expression" dxfId="651" priority="542" stopIfTrue="1">
      <formula>LEFT(L159,1)="6"</formula>
    </cfRule>
  </conditionalFormatting>
  <conditionalFormatting sqref="L167:L170">
    <cfRule type="expression" dxfId="650" priority="563" stopIfTrue="1">
      <formula>LEFT(L167,1)="3"</formula>
    </cfRule>
    <cfRule type="expression" dxfId="649" priority="564" stopIfTrue="1">
      <formula>LEFT(L167,1)="4"</formula>
    </cfRule>
    <cfRule type="expression" dxfId="648" priority="565" stopIfTrue="1">
      <formula>LEFT(L167,1)="5"</formula>
    </cfRule>
    <cfRule type="expression" dxfId="647" priority="566" stopIfTrue="1">
      <formula>LEFT(L167,1)="6"</formula>
    </cfRule>
  </conditionalFormatting>
  <conditionalFormatting sqref="L175:L178">
    <cfRule type="expression" dxfId="646" priority="657" stopIfTrue="1">
      <formula>LEFT(L175,1)="3"</formula>
    </cfRule>
    <cfRule type="expression" dxfId="645" priority="658" stopIfTrue="1">
      <formula>LEFT(L175,1)="4"</formula>
    </cfRule>
    <cfRule type="expression" dxfId="644" priority="659" stopIfTrue="1">
      <formula>LEFT(L175,1)="5"</formula>
    </cfRule>
    <cfRule type="expression" dxfId="643" priority="660" stopIfTrue="1">
      <formula>LEFT(L175,1)="6"</formula>
    </cfRule>
  </conditionalFormatting>
  <conditionalFormatting sqref="L11:M11">
    <cfRule type="expression" dxfId="642" priority="59" stopIfTrue="1">
      <formula>LEFT(L11,1)="1"</formula>
    </cfRule>
    <cfRule type="expression" dxfId="641" priority="60" stopIfTrue="1">
      <formula>LEFT(L11,1)="2"</formula>
    </cfRule>
  </conditionalFormatting>
  <conditionalFormatting sqref="L22:M22">
    <cfRule type="expression" dxfId="640" priority="43" stopIfTrue="1">
      <formula>LEFT(L22,1)="1"</formula>
    </cfRule>
    <cfRule type="expression" dxfId="639" priority="44" stopIfTrue="1">
      <formula>LEFT(L22,1)="2"</formula>
    </cfRule>
  </conditionalFormatting>
  <conditionalFormatting sqref="L30:M33">
    <cfRule type="expression" dxfId="638" priority="149" stopIfTrue="1">
      <formula>LEFT(L30,1)="1"</formula>
    </cfRule>
    <cfRule type="expression" dxfId="637" priority="150" stopIfTrue="1">
      <formula>LEFT(L30,1)="2"</formula>
    </cfRule>
  </conditionalFormatting>
  <conditionalFormatting sqref="L38:M41">
    <cfRule type="expression" dxfId="636" priority="27" stopIfTrue="1">
      <formula>LEFT(L38,1)="1"</formula>
    </cfRule>
    <cfRule type="expression" dxfId="635" priority="28" stopIfTrue="1">
      <formula>LEFT(L38,1)="2"</formula>
    </cfRule>
  </conditionalFormatting>
  <conditionalFormatting sqref="L47:M50">
    <cfRule type="expression" dxfId="634" priority="18" stopIfTrue="1">
      <formula>LEFT(L47,1)="1"</formula>
    </cfRule>
    <cfRule type="expression" dxfId="633" priority="19" stopIfTrue="1">
      <formula>LEFT(L47,1)="2"</formula>
    </cfRule>
  </conditionalFormatting>
  <conditionalFormatting sqref="L55:M58">
    <cfRule type="expression" dxfId="632" priority="2" stopIfTrue="1">
      <formula>LEFT(L55,1)="1"</formula>
    </cfRule>
    <cfRule type="expression" dxfId="631" priority="3" stopIfTrue="1">
      <formula>LEFT(L55,1)="2"</formula>
    </cfRule>
  </conditionalFormatting>
  <conditionalFormatting sqref="L63:M66">
    <cfRule type="expression" dxfId="630" priority="245" stopIfTrue="1">
      <formula>LEFT(L63,1)="1"</formula>
    </cfRule>
    <cfRule type="expression" dxfId="629" priority="246" stopIfTrue="1">
      <formula>LEFT(L63,1)="2"</formula>
    </cfRule>
  </conditionalFormatting>
  <conditionalFormatting sqref="L71:M74">
    <cfRule type="expression" dxfId="628" priority="269" stopIfTrue="1">
      <formula>LEFT(L71,1)="1"</formula>
    </cfRule>
    <cfRule type="expression" dxfId="627" priority="270" stopIfTrue="1">
      <formula>LEFT(L71,1)="2"</formula>
    </cfRule>
  </conditionalFormatting>
  <conditionalFormatting sqref="L79:M82">
    <cfRule type="expression" dxfId="626" priority="293" stopIfTrue="1">
      <formula>LEFT(L79,1)="1"</formula>
    </cfRule>
    <cfRule type="expression" dxfId="625" priority="294" stopIfTrue="1">
      <formula>LEFT(L79,1)="2"</formula>
    </cfRule>
  </conditionalFormatting>
  <conditionalFormatting sqref="L87:M90">
    <cfRule type="expression" dxfId="624" priority="317" stopIfTrue="1">
      <formula>LEFT(L87,1)="1"</formula>
    </cfRule>
    <cfRule type="expression" dxfId="623" priority="318" stopIfTrue="1">
      <formula>LEFT(L87,1)="2"</formula>
    </cfRule>
  </conditionalFormatting>
  <conditionalFormatting sqref="L95:M98">
    <cfRule type="expression" dxfId="622" priority="341" stopIfTrue="1">
      <formula>LEFT(L95,1)="1"</formula>
    </cfRule>
    <cfRule type="expression" dxfId="621" priority="342" stopIfTrue="1">
      <formula>LEFT(L95,1)="2"</formula>
    </cfRule>
  </conditionalFormatting>
  <conditionalFormatting sqref="L103:M106">
    <cfRule type="expression" dxfId="620" priority="365" stopIfTrue="1">
      <formula>LEFT(L103,1)="1"</formula>
    </cfRule>
    <cfRule type="expression" dxfId="619" priority="366" stopIfTrue="1">
      <formula>LEFT(L103,1)="2"</formula>
    </cfRule>
  </conditionalFormatting>
  <conditionalFormatting sqref="L111:M114">
    <cfRule type="expression" dxfId="618" priority="389" stopIfTrue="1">
      <formula>LEFT(L111,1)="1"</formula>
    </cfRule>
    <cfRule type="expression" dxfId="617" priority="390" stopIfTrue="1">
      <formula>LEFT(L111,1)="2"</formula>
    </cfRule>
  </conditionalFormatting>
  <conditionalFormatting sqref="L119:M122">
    <cfRule type="expression" dxfId="616" priority="413" stopIfTrue="1">
      <formula>LEFT(L119,1)="1"</formula>
    </cfRule>
    <cfRule type="expression" dxfId="615" priority="414" stopIfTrue="1">
      <formula>LEFT(L119,1)="2"</formula>
    </cfRule>
  </conditionalFormatting>
  <conditionalFormatting sqref="L127:M130">
    <cfRule type="expression" dxfId="614" priority="437" stopIfTrue="1">
      <formula>LEFT(L127,1)="1"</formula>
    </cfRule>
    <cfRule type="expression" dxfId="613" priority="438" stopIfTrue="1">
      <formula>LEFT(L127,1)="2"</formula>
    </cfRule>
  </conditionalFormatting>
  <conditionalFormatting sqref="L135:M138">
    <cfRule type="expression" dxfId="612" priority="461" stopIfTrue="1">
      <formula>LEFT(L135,1)="1"</formula>
    </cfRule>
    <cfRule type="expression" dxfId="611" priority="462" stopIfTrue="1">
      <formula>LEFT(L135,1)="2"</formula>
    </cfRule>
  </conditionalFormatting>
  <conditionalFormatting sqref="L143:M146">
    <cfRule type="expression" dxfId="610" priority="485" stopIfTrue="1">
      <formula>LEFT(L143,1)="1"</formula>
    </cfRule>
    <cfRule type="expression" dxfId="609" priority="486" stopIfTrue="1">
      <formula>LEFT(L143,1)="2"</formula>
    </cfRule>
  </conditionalFormatting>
  <conditionalFormatting sqref="L151:M154">
    <cfRule type="expression" dxfId="608" priority="509" stopIfTrue="1">
      <formula>LEFT(L151,1)="1"</formula>
    </cfRule>
    <cfRule type="expression" dxfId="607" priority="510" stopIfTrue="1">
      <formula>LEFT(L151,1)="2"</formula>
    </cfRule>
  </conditionalFormatting>
  <conditionalFormatting sqref="L159:M162">
    <cfRule type="expression" dxfId="606" priority="533" stopIfTrue="1">
      <formula>LEFT(L159,1)="1"</formula>
    </cfRule>
    <cfRule type="expression" dxfId="605" priority="534" stopIfTrue="1">
      <formula>LEFT(L159,1)="2"</formula>
    </cfRule>
  </conditionalFormatting>
  <conditionalFormatting sqref="L167:M170">
    <cfRule type="expression" dxfId="604" priority="557" stopIfTrue="1">
      <formula>LEFT(L167,1)="1"</formula>
    </cfRule>
    <cfRule type="expression" dxfId="603" priority="558" stopIfTrue="1">
      <formula>LEFT(L167,1)="2"</formula>
    </cfRule>
  </conditionalFormatting>
  <conditionalFormatting sqref="L175:M178">
    <cfRule type="expression" dxfId="602" priority="651" stopIfTrue="1">
      <formula>LEFT(L175,1)="1"</formula>
    </cfRule>
    <cfRule type="expression" dxfId="601" priority="652" stopIfTrue="1">
      <formula>LEFT(L175,1)="2"</formula>
    </cfRule>
  </conditionalFormatting>
  <conditionalFormatting sqref="M5 P5">
    <cfRule type="iconSet" priority="2878">
      <iconSet iconSet="3Symbols" showValue="0">
        <cfvo type="percent" val="0"/>
        <cfvo type="num" val="1"/>
        <cfvo type="num" val="2"/>
      </iconSet>
    </cfRule>
  </conditionalFormatting>
  <conditionalFormatting sqref="M11">
    <cfRule type="expression" dxfId="600" priority="61" stopIfTrue="1">
      <formula>LEFT(M11,1)="3"</formula>
    </cfRule>
    <cfRule type="expression" dxfId="599" priority="62" stopIfTrue="1">
      <formula>LEFT(M11,1)="4"</formula>
    </cfRule>
  </conditionalFormatting>
  <conditionalFormatting sqref="M22">
    <cfRule type="expression" dxfId="598" priority="45" stopIfTrue="1">
      <formula>LEFT(M22,1)="3"</formula>
    </cfRule>
    <cfRule type="expression" dxfId="597" priority="46" stopIfTrue="1">
      <formula>LEFT(M22,1)="4"</formula>
    </cfRule>
  </conditionalFormatting>
  <conditionalFormatting sqref="M30:M33">
    <cfRule type="expression" dxfId="596" priority="151" stopIfTrue="1">
      <formula>LEFT(M30,1)="3"</formula>
    </cfRule>
    <cfRule type="expression" dxfId="595" priority="152" stopIfTrue="1">
      <formula>LEFT(M30,1)="4"</formula>
    </cfRule>
  </conditionalFormatting>
  <conditionalFormatting sqref="M38:M41">
    <cfRule type="expression" dxfId="594" priority="29" stopIfTrue="1">
      <formula>LEFT(M38,1)="3"</formula>
    </cfRule>
    <cfRule type="expression" dxfId="593" priority="30" stopIfTrue="1">
      <formula>LEFT(M38,1)="4"</formula>
    </cfRule>
  </conditionalFormatting>
  <conditionalFormatting sqref="M47:M50">
    <cfRule type="expression" dxfId="592" priority="20" stopIfTrue="1">
      <formula>LEFT(M47,1)="3"</formula>
    </cfRule>
    <cfRule type="expression" dxfId="591" priority="21" stopIfTrue="1">
      <formula>LEFT(M47,1)="4"</formula>
    </cfRule>
  </conditionalFormatting>
  <conditionalFormatting sqref="M55:M58">
    <cfRule type="expression" dxfId="590" priority="4" stopIfTrue="1">
      <formula>LEFT(M55,1)="3"</formula>
    </cfRule>
    <cfRule type="expression" dxfId="589" priority="5" stopIfTrue="1">
      <formula>LEFT(M55,1)="4"</formula>
    </cfRule>
  </conditionalFormatting>
  <conditionalFormatting sqref="M63:M66">
    <cfRule type="expression" dxfId="588" priority="247" stopIfTrue="1">
      <formula>LEFT(M63,1)="3"</formula>
    </cfRule>
    <cfRule type="expression" dxfId="587" priority="248" stopIfTrue="1">
      <formula>LEFT(M63,1)="4"</formula>
    </cfRule>
  </conditionalFormatting>
  <conditionalFormatting sqref="M71:M74">
    <cfRule type="expression" dxfId="586" priority="271" stopIfTrue="1">
      <formula>LEFT(M71,1)="3"</formula>
    </cfRule>
    <cfRule type="expression" dxfId="585" priority="272" stopIfTrue="1">
      <formula>LEFT(M71,1)="4"</formula>
    </cfRule>
  </conditionalFormatting>
  <conditionalFormatting sqref="M79:M82">
    <cfRule type="expression" dxfId="584" priority="295" stopIfTrue="1">
      <formula>LEFT(M79,1)="3"</formula>
    </cfRule>
    <cfRule type="expression" dxfId="583" priority="296" stopIfTrue="1">
      <formula>LEFT(M79,1)="4"</formula>
    </cfRule>
  </conditionalFormatting>
  <conditionalFormatting sqref="M87:M90">
    <cfRule type="expression" dxfId="582" priority="319" stopIfTrue="1">
      <formula>LEFT(M87,1)="3"</formula>
    </cfRule>
    <cfRule type="expression" dxfId="581" priority="320" stopIfTrue="1">
      <formula>LEFT(M87,1)="4"</formula>
    </cfRule>
  </conditionalFormatting>
  <conditionalFormatting sqref="M95:M98">
    <cfRule type="expression" dxfId="580" priority="343" stopIfTrue="1">
      <formula>LEFT(M95,1)="3"</formula>
    </cfRule>
    <cfRule type="expression" dxfId="579" priority="344" stopIfTrue="1">
      <formula>LEFT(M95,1)="4"</formula>
    </cfRule>
  </conditionalFormatting>
  <conditionalFormatting sqref="M103:M106">
    <cfRule type="expression" dxfId="578" priority="367" stopIfTrue="1">
      <formula>LEFT(M103,1)="3"</formula>
    </cfRule>
    <cfRule type="expression" dxfId="577" priority="368" stopIfTrue="1">
      <formula>LEFT(M103,1)="4"</formula>
    </cfRule>
  </conditionalFormatting>
  <conditionalFormatting sqref="M111:M114">
    <cfRule type="expression" dxfId="576" priority="391" stopIfTrue="1">
      <formula>LEFT(M111,1)="3"</formula>
    </cfRule>
    <cfRule type="expression" dxfId="575" priority="392" stopIfTrue="1">
      <formula>LEFT(M111,1)="4"</formula>
    </cfRule>
  </conditionalFormatting>
  <conditionalFormatting sqref="M119:M122">
    <cfRule type="expression" dxfId="574" priority="415" stopIfTrue="1">
      <formula>LEFT(M119,1)="3"</formula>
    </cfRule>
    <cfRule type="expression" dxfId="573" priority="416" stopIfTrue="1">
      <formula>LEFT(M119,1)="4"</formula>
    </cfRule>
  </conditionalFormatting>
  <conditionalFormatting sqref="M127:M130">
    <cfRule type="expression" dxfId="572" priority="439" stopIfTrue="1">
      <formula>LEFT(M127,1)="3"</formula>
    </cfRule>
    <cfRule type="expression" dxfId="571" priority="440" stopIfTrue="1">
      <formula>LEFT(M127,1)="4"</formula>
    </cfRule>
  </conditionalFormatting>
  <conditionalFormatting sqref="M135:M138">
    <cfRule type="expression" dxfId="570" priority="463" stopIfTrue="1">
      <formula>LEFT(M135,1)="3"</formula>
    </cfRule>
    <cfRule type="expression" dxfId="569" priority="464" stopIfTrue="1">
      <formula>LEFT(M135,1)="4"</formula>
    </cfRule>
  </conditionalFormatting>
  <conditionalFormatting sqref="M143:M146">
    <cfRule type="expression" dxfId="568" priority="487" stopIfTrue="1">
      <formula>LEFT(M143,1)="3"</formula>
    </cfRule>
    <cfRule type="expression" dxfId="567" priority="488" stopIfTrue="1">
      <formula>LEFT(M143,1)="4"</formula>
    </cfRule>
  </conditionalFormatting>
  <conditionalFormatting sqref="M151:M154">
    <cfRule type="expression" dxfId="566" priority="511" stopIfTrue="1">
      <formula>LEFT(M151,1)="3"</formula>
    </cfRule>
    <cfRule type="expression" dxfId="565" priority="512" stopIfTrue="1">
      <formula>LEFT(M151,1)="4"</formula>
    </cfRule>
  </conditionalFormatting>
  <conditionalFormatting sqref="M159:M162">
    <cfRule type="expression" dxfId="564" priority="535" stopIfTrue="1">
      <formula>LEFT(M159,1)="3"</formula>
    </cfRule>
    <cfRule type="expression" dxfId="563" priority="536" stopIfTrue="1">
      <formula>LEFT(M159,1)="4"</formula>
    </cfRule>
  </conditionalFormatting>
  <conditionalFormatting sqref="M167:M170">
    <cfRule type="expression" dxfId="562" priority="559" stopIfTrue="1">
      <formula>LEFT(M167,1)="3"</formula>
    </cfRule>
    <cfRule type="expression" dxfId="561" priority="560" stopIfTrue="1">
      <formula>LEFT(M167,1)="4"</formula>
    </cfRule>
  </conditionalFormatting>
  <conditionalFormatting sqref="M175:M178">
    <cfRule type="expression" dxfId="560" priority="653" stopIfTrue="1">
      <formula>LEFT(M175,1)="3"</formula>
    </cfRule>
    <cfRule type="expression" dxfId="559" priority="654" stopIfTrue="1">
      <formula>LEFT(M175,1)="4"</formula>
    </cfRule>
  </conditionalFormatting>
  <conditionalFormatting sqref="N10">
    <cfRule type="expression" dxfId="558" priority="2404" stopIfTrue="1">
      <formula>LEFT(N10,1)="1"</formula>
    </cfRule>
    <cfRule type="expression" dxfId="557" priority="2405" stopIfTrue="1">
      <formula>LEFT(N10,1)="2"</formula>
    </cfRule>
    <cfRule type="expression" dxfId="556" priority="2407" stopIfTrue="1">
      <formula>LEFT(N10,1)="4"</formula>
    </cfRule>
    <cfRule type="expression" dxfId="555" priority="2408" stopIfTrue="1">
      <formula>LEFT(N10,1)="5"</formula>
    </cfRule>
    <cfRule type="expression" dxfId="554" priority="2409" stopIfTrue="1">
      <formula>LEFT(N10,1)="6"</formula>
    </cfRule>
  </conditionalFormatting>
  <conditionalFormatting sqref="N11">
    <cfRule type="colorScale" priority="2354">
      <colorScale>
        <cfvo type="num" val="4"/>
        <cfvo type="num" val="6"/>
        <cfvo type="num" val="10"/>
        <color rgb="FF9CCF7F"/>
        <color rgb="FFFFEB84"/>
        <color rgb="FFC00000"/>
      </colorScale>
    </cfRule>
  </conditionalFormatting>
  <conditionalFormatting sqref="N12:N14">
    <cfRule type="colorScale" priority="99">
      <colorScale>
        <cfvo type="num" val="4"/>
        <cfvo type="num" val="6"/>
        <cfvo type="num" val="10"/>
        <color rgb="FF9CCF7F"/>
        <color rgb="FFFFEB84"/>
        <color rgb="FFC00000"/>
      </colorScale>
    </cfRule>
    <cfRule type="cellIs" dxfId="553" priority="100" stopIfTrue="1" operator="equal">
      <formula>""""""</formula>
    </cfRule>
  </conditionalFormatting>
  <conditionalFormatting sqref="N21">
    <cfRule type="expression" dxfId="552" priority="2316" stopIfTrue="1">
      <formula>LEFT(N21,1)="1"</formula>
    </cfRule>
    <cfRule type="expression" dxfId="551" priority="2317" stopIfTrue="1">
      <formula>LEFT(N21,1)="2"</formula>
    </cfRule>
    <cfRule type="expression" dxfId="550" priority="2319" stopIfTrue="1">
      <formula>LEFT(N21,1)="4"</formula>
    </cfRule>
    <cfRule type="expression" dxfId="549" priority="2320" stopIfTrue="1">
      <formula>LEFT(N21,1)="5"</formula>
    </cfRule>
    <cfRule type="expression" dxfId="548" priority="2321" stopIfTrue="1">
      <formula>LEFT(N21,1)="6"</formula>
    </cfRule>
  </conditionalFormatting>
  <conditionalFormatting sqref="N22">
    <cfRule type="colorScale" priority="2267">
      <colorScale>
        <cfvo type="num" val="4"/>
        <cfvo type="num" val="6"/>
        <cfvo type="num" val="10"/>
        <color rgb="FF9CCF7F"/>
        <color rgb="FFFFEB84"/>
        <color rgb="FFC00000"/>
      </colorScale>
    </cfRule>
  </conditionalFormatting>
  <conditionalFormatting sqref="N29">
    <cfRule type="expression" dxfId="547" priority="2231" stopIfTrue="1">
      <formula>LEFT(N29,1)="1"</formula>
    </cfRule>
    <cfRule type="expression" dxfId="546" priority="2232" stopIfTrue="1">
      <formula>LEFT(N29,1)="2"</formula>
    </cfRule>
    <cfRule type="expression" dxfId="545" priority="2234" stopIfTrue="1">
      <formula>LEFT(N29,1)="4"</formula>
    </cfRule>
    <cfRule type="expression" dxfId="544" priority="2235" stopIfTrue="1">
      <formula>LEFT(N29,1)="5"</formula>
    </cfRule>
    <cfRule type="expression" dxfId="543" priority="2236" stopIfTrue="1">
      <formula>LEFT(N29,1)="6"</formula>
    </cfRule>
  </conditionalFormatting>
  <conditionalFormatting sqref="N30">
    <cfRule type="colorScale" priority="2182">
      <colorScale>
        <cfvo type="num" val="4"/>
        <cfvo type="num" val="6"/>
        <cfvo type="num" val="10"/>
        <color rgb="FF9CCF7F"/>
        <color rgb="FFFFEB84"/>
        <color rgb="FFC00000"/>
      </colorScale>
    </cfRule>
  </conditionalFormatting>
  <conditionalFormatting sqref="N31:N33">
    <cfRule type="colorScale" priority="147">
      <colorScale>
        <cfvo type="num" val="4"/>
        <cfvo type="num" val="6"/>
        <cfvo type="num" val="10"/>
        <color rgb="FF9CCF7F"/>
        <color rgb="FFFFEB84"/>
        <color rgb="FFC00000"/>
      </colorScale>
    </cfRule>
    <cfRule type="cellIs" dxfId="542" priority="148" stopIfTrue="1" operator="equal">
      <formula>""""""</formula>
    </cfRule>
  </conditionalFormatting>
  <conditionalFormatting sqref="N37">
    <cfRule type="expression" dxfId="541" priority="2146" stopIfTrue="1">
      <formula>LEFT(N37,1)="1"</formula>
    </cfRule>
    <cfRule type="expression" dxfId="540" priority="2147" stopIfTrue="1">
      <formula>LEFT(N37,1)="2"</formula>
    </cfRule>
    <cfRule type="expression" dxfId="539" priority="2149" stopIfTrue="1">
      <formula>LEFT(N37,1)="4"</formula>
    </cfRule>
    <cfRule type="expression" dxfId="538" priority="2150" stopIfTrue="1">
      <formula>LEFT(N37,1)="5"</formula>
    </cfRule>
    <cfRule type="expression" dxfId="537" priority="2151" stopIfTrue="1">
      <formula>LEFT(N37,1)="6"</formula>
    </cfRule>
  </conditionalFormatting>
  <conditionalFormatting sqref="N38">
    <cfRule type="colorScale" priority="2097">
      <colorScale>
        <cfvo type="num" val="4"/>
        <cfvo type="num" val="6"/>
        <cfvo type="num" val="10"/>
        <color rgb="FF9CCF7F"/>
        <color rgb="FFFFEB84"/>
        <color rgb="FFC00000"/>
      </colorScale>
    </cfRule>
  </conditionalFormatting>
  <conditionalFormatting sqref="N39:N41">
    <cfRule type="colorScale" priority="171">
      <colorScale>
        <cfvo type="num" val="4"/>
        <cfvo type="num" val="6"/>
        <cfvo type="num" val="10"/>
        <color rgb="FF9CCF7F"/>
        <color rgb="FFFFEB84"/>
        <color rgb="FFC00000"/>
      </colorScale>
    </cfRule>
    <cfRule type="cellIs" dxfId="536" priority="172" stopIfTrue="1" operator="equal">
      <formula>""""""</formula>
    </cfRule>
  </conditionalFormatting>
  <conditionalFormatting sqref="N46">
    <cfRule type="expression" dxfId="535" priority="2059" stopIfTrue="1">
      <formula>LEFT(N46,1)="1"</formula>
    </cfRule>
    <cfRule type="expression" dxfId="534" priority="2060" stopIfTrue="1">
      <formula>LEFT(N46,1)="2"</formula>
    </cfRule>
    <cfRule type="expression" dxfId="533" priority="2062" stopIfTrue="1">
      <formula>LEFT(N46,1)="4"</formula>
    </cfRule>
    <cfRule type="expression" dxfId="532" priority="2063" stopIfTrue="1">
      <formula>LEFT(N46,1)="5"</formula>
    </cfRule>
    <cfRule type="expression" dxfId="531" priority="2064" stopIfTrue="1">
      <formula>LEFT(N46,1)="6"</formula>
    </cfRule>
  </conditionalFormatting>
  <conditionalFormatting sqref="N47">
    <cfRule type="colorScale" priority="2070">
      <colorScale>
        <cfvo type="num" val="4"/>
        <cfvo type="num" val="6"/>
        <cfvo type="num" val="10"/>
        <color rgb="FF9CCF7F"/>
        <color rgb="FFFFEB84"/>
        <color rgb="FFC00000"/>
      </colorScale>
    </cfRule>
  </conditionalFormatting>
  <conditionalFormatting sqref="N48:N50">
    <cfRule type="colorScale" priority="195">
      <colorScale>
        <cfvo type="num" val="4"/>
        <cfvo type="num" val="6"/>
        <cfvo type="num" val="10"/>
        <color rgb="FF9CCF7F"/>
        <color rgb="FFFFEB84"/>
        <color rgb="FFC00000"/>
      </colorScale>
    </cfRule>
    <cfRule type="cellIs" dxfId="530" priority="196" stopIfTrue="1" operator="equal">
      <formula>""""""</formula>
    </cfRule>
  </conditionalFormatting>
  <conditionalFormatting sqref="N54">
    <cfRule type="expression" dxfId="529" priority="1963" stopIfTrue="1">
      <formula>LEFT(N54,1)="1"</formula>
    </cfRule>
    <cfRule type="expression" dxfId="528" priority="1964" stopIfTrue="1">
      <formula>LEFT(N54,1)="2"</formula>
    </cfRule>
    <cfRule type="expression" dxfId="527" priority="1966" stopIfTrue="1">
      <formula>LEFT(N54,1)="4"</formula>
    </cfRule>
    <cfRule type="expression" dxfId="526" priority="1967" stopIfTrue="1">
      <formula>LEFT(N54,1)="5"</formula>
    </cfRule>
    <cfRule type="expression" dxfId="525" priority="1968" stopIfTrue="1">
      <formula>LEFT(N54,1)="6"</formula>
    </cfRule>
  </conditionalFormatting>
  <conditionalFormatting sqref="N55">
    <cfRule type="colorScale" priority="1974">
      <colorScale>
        <cfvo type="num" val="4"/>
        <cfvo type="num" val="6"/>
        <cfvo type="num" val="10"/>
        <color rgb="FF9CCF7F"/>
        <color rgb="FFFFEB84"/>
        <color rgb="FFC00000"/>
      </colorScale>
    </cfRule>
  </conditionalFormatting>
  <conditionalFormatting sqref="N56:N58">
    <cfRule type="colorScale" priority="219">
      <colorScale>
        <cfvo type="num" val="4"/>
        <cfvo type="num" val="6"/>
        <cfvo type="num" val="10"/>
        <color rgb="FF9CCF7F"/>
        <color rgb="FFFFEB84"/>
        <color rgb="FFC00000"/>
      </colorScale>
    </cfRule>
    <cfRule type="cellIs" dxfId="524" priority="220" stopIfTrue="1" operator="equal">
      <formula>""""""</formula>
    </cfRule>
  </conditionalFormatting>
  <conditionalFormatting sqref="N62">
    <cfRule type="expression" dxfId="523" priority="1879" stopIfTrue="1">
      <formula>LEFT(N62,1)="1"</formula>
    </cfRule>
    <cfRule type="expression" dxfId="522" priority="1880" stopIfTrue="1">
      <formula>LEFT(N62,1)="2"</formula>
    </cfRule>
    <cfRule type="expression" dxfId="521" priority="1882" stopIfTrue="1">
      <formula>LEFT(N62,1)="4"</formula>
    </cfRule>
    <cfRule type="expression" dxfId="520" priority="1883" stopIfTrue="1">
      <formula>LEFT(N62,1)="5"</formula>
    </cfRule>
    <cfRule type="expression" dxfId="519" priority="1884" stopIfTrue="1">
      <formula>LEFT(N62,1)="6"</formula>
    </cfRule>
  </conditionalFormatting>
  <conditionalFormatting sqref="N63">
    <cfRule type="colorScale" priority="1890">
      <colorScale>
        <cfvo type="num" val="4"/>
        <cfvo type="num" val="6"/>
        <cfvo type="num" val="10"/>
        <color rgb="FF9CCF7F"/>
        <color rgb="FFFFEB84"/>
        <color rgb="FFC00000"/>
      </colorScale>
    </cfRule>
  </conditionalFormatting>
  <conditionalFormatting sqref="N64:N66">
    <cfRule type="colorScale" priority="243">
      <colorScale>
        <cfvo type="num" val="4"/>
        <cfvo type="num" val="6"/>
        <cfvo type="num" val="10"/>
        <color rgb="FF9CCF7F"/>
        <color rgb="FFFFEB84"/>
        <color rgb="FFC00000"/>
      </colorScale>
    </cfRule>
    <cfRule type="cellIs" dxfId="518" priority="244" stopIfTrue="1" operator="equal">
      <formula>""""""</formula>
    </cfRule>
  </conditionalFormatting>
  <conditionalFormatting sqref="N70">
    <cfRule type="expression" dxfId="517" priority="1795" stopIfTrue="1">
      <formula>LEFT(N70,1)="1"</formula>
    </cfRule>
    <cfRule type="expression" dxfId="516" priority="1796" stopIfTrue="1">
      <formula>LEFT(N70,1)="2"</formula>
    </cfRule>
    <cfRule type="expression" dxfId="515" priority="1798" stopIfTrue="1">
      <formula>LEFT(N70,1)="4"</formula>
    </cfRule>
    <cfRule type="expression" dxfId="514" priority="1799" stopIfTrue="1">
      <formula>LEFT(N70,1)="5"</formula>
    </cfRule>
    <cfRule type="expression" dxfId="513" priority="1800" stopIfTrue="1">
      <formula>LEFT(N70,1)="6"</formula>
    </cfRule>
  </conditionalFormatting>
  <conditionalFormatting sqref="N71">
    <cfRule type="colorScale" priority="1806">
      <colorScale>
        <cfvo type="num" val="4"/>
        <cfvo type="num" val="6"/>
        <cfvo type="num" val="10"/>
        <color rgb="FF9CCF7F"/>
        <color rgb="FFFFEB84"/>
        <color rgb="FFC00000"/>
      </colorScale>
    </cfRule>
  </conditionalFormatting>
  <conditionalFormatting sqref="N72:N74">
    <cfRule type="colorScale" priority="267">
      <colorScale>
        <cfvo type="num" val="4"/>
        <cfvo type="num" val="6"/>
        <cfvo type="num" val="10"/>
        <color rgb="FF9CCF7F"/>
        <color rgb="FFFFEB84"/>
        <color rgb="FFC00000"/>
      </colorScale>
    </cfRule>
    <cfRule type="cellIs" dxfId="512" priority="268" stopIfTrue="1" operator="equal">
      <formula>""""""</formula>
    </cfRule>
  </conditionalFormatting>
  <conditionalFormatting sqref="N78">
    <cfRule type="expression" dxfId="511" priority="1711" stopIfTrue="1">
      <formula>LEFT(N78,1)="1"</formula>
    </cfRule>
    <cfRule type="expression" dxfId="510" priority="1712" stopIfTrue="1">
      <formula>LEFT(N78,1)="2"</formula>
    </cfRule>
    <cfRule type="expression" dxfId="509" priority="1714" stopIfTrue="1">
      <formula>LEFT(N78,1)="4"</formula>
    </cfRule>
    <cfRule type="expression" dxfId="508" priority="1715" stopIfTrue="1">
      <formula>LEFT(N78,1)="5"</formula>
    </cfRule>
    <cfRule type="expression" dxfId="507" priority="1716" stopIfTrue="1">
      <formula>LEFT(N78,1)="6"</formula>
    </cfRule>
  </conditionalFormatting>
  <conditionalFormatting sqref="N79">
    <cfRule type="colorScale" priority="1722">
      <colorScale>
        <cfvo type="num" val="4"/>
        <cfvo type="num" val="6"/>
        <cfvo type="num" val="10"/>
        <color rgb="FF9CCF7F"/>
        <color rgb="FFFFEB84"/>
        <color rgb="FFC00000"/>
      </colorScale>
    </cfRule>
  </conditionalFormatting>
  <conditionalFormatting sqref="N80:N82">
    <cfRule type="colorScale" priority="291">
      <colorScale>
        <cfvo type="num" val="4"/>
        <cfvo type="num" val="6"/>
        <cfvo type="num" val="10"/>
        <color rgb="FF9CCF7F"/>
        <color rgb="FFFFEB84"/>
        <color rgb="FFC00000"/>
      </colorScale>
    </cfRule>
    <cfRule type="cellIs" dxfId="506" priority="292" stopIfTrue="1" operator="equal">
      <formula>""""""</formula>
    </cfRule>
  </conditionalFormatting>
  <conditionalFormatting sqref="N86">
    <cfRule type="expression" dxfId="505" priority="1627" stopIfTrue="1">
      <formula>LEFT(N86,1)="1"</formula>
    </cfRule>
    <cfRule type="expression" dxfId="504" priority="1628" stopIfTrue="1">
      <formula>LEFT(N86,1)="2"</formula>
    </cfRule>
    <cfRule type="expression" dxfId="503" priority="1630" stopIfTrue="1">
      <formula>LEFT(N86,1)="4"</formula>
    </cfRule>
    <cfRule type="expression" dxfId="502" priority="1631" stopIfTrue="1">
      <formula>LEFT(N86,1)="5"</formula>
    </cfRule>
    <cfRule type="expression" dxfId="501" priority="1632" stopIfTrue="1">
      <formula>LEFT(N86,1)="6"</formula>
    </cfRule>
  </conditionalFormatting>
  <conditionalFormatting sqref="N87">
    <cfRule type="colorScale" priority="1638">
      <colorScale>
        <cfvo type="num" val="4"/>
        <cfvo type="num" val="6"/>
        <cfvo type="num" val="10"/>
        <color rgb="FF9CCF7F"/>
        <color rgb="FFFFEB84"/>
        <color rgb="FFC00000"/>
      </colorScale>
    </cfRule>
  </conditionalFormatting>
  <conditionalFormatting sqref="N88:N90">
    <cfRule type="colorScale" priority="315">
      <colorScale>
        <cfvo type="num" val="4"/>
        <cfvo type="num" val="6"/>
        <cfvo type="num" val="10"/>
        <color rgb="FF9CCF7F"/>
        <color rgb="FFFFEB84"/>
        <color rgb="FFC00000"/>
      </colorScale>
    </cfRule>
    <cfRule type="cellIs" dxfId="500" priority="316" stopIfTrue="1" operator="equal">
      <formula>""""""</formula>
    </cfRule>
  </conditionalFormatting>
  <conditionalFormatting sqref="N94">
    <cfRule type="expression" dxfId="499" priority="1543" stopIfTrue="1">
      <formula>LEFT(N94,1)="1"</formula>
    </cfRule>
    <cfRule type="expression" dxfId="498" priority="1544" stopIfTrue="1">
      <formula>LEFT(N94,1)="2"</formula>
    </cfRule>
    <cfRule type="expression" dxfId="497" priority="1546" stopIfTrue="1">
      <formula>LEFT(N94,1)="4"</formula>
    </cfRule>
    <cfRule type="expression" dxfId="496" priority="1547" stopIfTrue="1">
      <formula>LEFT(N94,1)="5"</formula>
    </cfRule>
    <cfRule type="expression" dxfId="495" priority="1548" stopIfTrue="1">
      <formula>LEFT(N94,1)="6"</formula>
    </cfRule>
  </conditionalFormatting>
  <conditionalFormatting sqref="N95">
    <cfRule type="colorScale" priority="1554">
      <colorScale>
        <cfvo type="num" val="4"/>
        <cfvo type="num" val="6"/>
        <cfvo type="num" val="10"/>
        <color rgb="FF9CCF7F"/>
        <color rgb="FFFFEB84"/>
        <color rgb="FFC00000"/>
      </colorScale>
    </cfRule>
  </conditionalFormatting>
  <conditionalFormatting sqref="N96:N98">
    <cfRule type="colorScale" priority="339">
      <colorScale>
        <cfvo type="num" val="4"/>
        <cfvo type="num" val="6"/>
        <cfvo type="num" val="10"/>
        <color rgb="FF9CCF7F"/>
        <color rgb="FFFFEB84"/>
        <color rgb="FFC00000"/>
      </colorScale>
    </cfRule>
    <cfRule type="cellIs" dxfId="494" priority="340" stopIfTrue="1" operator="equal">
      <formula>""""""</formula>
    </cfRule>
  </conditionalFormatting>
  <conditionalFormatting sqref="N102">
    <cfRule type="expression" dxfId="493" priority="1459" stopIfTrue="1">
      <formula>LEFT(N102,1)="1"</formula>
    </cfRule>
    <cfRule type="expression" dxfId="492" priority="1460" stopIfTrue="1">
      <formula>LEFT(N102,1)="2"</formula>
    </cfRule>
    <cfRule type="expression" dxfId="491" priority="1462" stopIfTrue="1">
      <formula>LEFT(N102,1)="4"</formula>
    </cfRule>
    <cfRule type="expression" dxfId="490" priority="1463" stopIfTrue="1">
      <formula>LEFT(N102,1)="5"</formula>
    </cfRule>
    <cfRule type="expression" dxfId="489" priority="1464" stopIfTrue="1">
      <formula>LEFT(N102,1)="6"</formula>
    </cfRule>
  </conditionalFormatting>
  <conditionalFormatting sqref="N103">
    <cfRule type="colorScale" priority="1470">
      <colorScale>
        <cfvo type="num" val="4"/>
        <cfvo type="num" val="6"/>
        <cfvo type="num" val="10"/>
        <color rgb="FF9CCF7F"/>
        <color rgb="FFFFEB84"/>
        <color rgb="FFC00000"/>
      </colorScale>
    </cfRule>
  </conditionalFormatting>
  <conditionalFormatting sqref="N104:N106">
    <cfRule type="colorScale" priority="363">
      <colorScale>
        <cfvo type="num" val="4"/>
        <cfvo type="num" val="6"/>
        <cfvo type="num" val="10"/>
        <color rgb="FF9CCF7F"/>
        <color rgb="FFFFEB84"/>
        <color rgb="FFC00000"/>
      </colorScale>
    </cfRule>
    <cfRule type="cellIs" dxfId="488" priority="364" stopIfTrue="1" operator="equal">
      <formula>""""""</formula>
    </cfRule>
  </conditionalFormatting>
  <conditionalFormatting sqref="N110">
    <cfRule type="expression" dxfId="487" priority="1375" stopIfTrue="1">
      <formula>LEFT(N110,1)="1"</formula>
    </cfRule>
    <cfRule type="expression" dxfId="486" priority="1376" stopIfTrue="1">
      <formula>LEFT(N110,1)="2"</formula>
    </cfRule>
    <cfRule type="expression" dxfId="485" priority="1378" stopIfTrue="1">
      <formula>LEFT(N110,1)="4"</formula>
    </cfRule>
    <cfRule type="expression" dxfId="484" priority="1379" stopIfTrue="1">
      <formula>LEFT(N110,1)="5"</formula>
    </cfRule>
    <cfRule type="expression" dxfId="483" priority="1380" stopIfTrue="1">
      <formula>LEFT(N110,1)="6"</formula>
    </cfRule>
  </conditionalFormatting>
  <conditionalFormatting sqref="N111">
    <cfRule type="colorScale" priority="1386">
      <colorScale>
        <cfvo type="num" val="4"/>
        <cfvo type="num" val="6"/>
        <cfvo type="num" val="10"/>
        <color rgb="FF9CCF7F"/>
        <color rgb="FFFFEB84"/>
        <color rgb="FFC00000"/>
      </colorScale>
    </cfRule>
  </conditionalFormatting>
  <conditionalFormatting sqref="N112:N114">
    <cfRule type="colorScale" priority="387">
      <colorScale>
        <cfvo type="num" val="4"/>
        <cfvo type="num" val="6"/>
        <cfvo type="num" val="10"/>
        <color rgb="FF9CCF7F"/>
        <color rgb="FFFFEB84"/>
        <color rgb="FFC00000"/>
      </colorScale>
    </cfRule>
    <cfRule type="cellIs" dxfId="482" priority="388" stopIfTrue="1" operator="equal">
      <formula>""""""</formula>
    </cfRule>
  </conditionalFormatting>
  <conditionalFormatting sqref="N118">
    <cfRule type="expression" dxfId="481" priority="1291" stopIfTrue="1">
      <formula>LEFT(N118,1)="1"</formula>
    </cfRule>
    <cfRule type="expression" dxfId="480" priority="1292" stopIfTrue="1">
      <formula>LEFT(N118,1)="2"</formula>
    </cfRule>
    <cfRule type="expression" dxfId="479" priority="1294" stopIfTrue="1">
      <formula>LEFT(N118,1)="4"</formula>
    </cfRule>
    <cfRule type="expression" dxfId="478" priority="1295" stopIfTrue="1">
      <formula>LEFT(N118,1)="5"</formula>
    </cfRule>
    <cfRule type="expression" dxfId="477" priority="1296" stopIfTrue="1">
      <formula>LEFT(N118,1)="6"</formula>
    </cfRule>
  </conditionalFormatting>
  <conditionalFormatting sqref="N119">
    <cfRule type="colorScale" priority="1302">
      <colorScale>
        <cfvo type="num" val="4"/>
        <cfvo type="num" val="6"/>
        <cfvo type="num" val="10"/>
        <color rgb="FF9CCF7F"/>
        <color rgb="FFFFEB84"/>
        <color rgb="FFC00000"/>
      </colorScale>
    </cfRule>
  </conditionalFormatting>
  <conditionalFormatting sqref="N120:N122">
    <cfRule type="colorScale" priority="411">
      <colorScale>
        <cfvo type="num" val="4"/>
        <cfvo type="num" val="6"/>
        <cfvo type="num" val="10"/>
        <color rgb="FF9CCF7F"/>
        <color rgb="FFFFEB84"/>
        <color rgb="FFC00000"/>
      </colorScale>
    </cfRule>
    <cfRule type="cellIs" dxfId="476" priority="412" stopIfTrue="1" operator="equal">
      <formula>""""""</formula>
    </cfRule>
  </conditionalFormatting>
  <conditionalFormatting sqref="N126">
    <cfRule type="expression" dxfId="475" priority="1207" stopIfTrue="1">
      <formula>LEFT(N126,1)="1"</formula>
    </cfRule>
    <cfRule type="expression" dxfId="474" priority="1208" stopIfTrue="1">
      <formula>LEFT(N126,1)="2"</formula>
    </cfRule>
    <cfRule type="expression" dxfId="473" priority="1210" stopIfTrue="1">
      <formula>LEFT(N126,1)="4"</formula>
    </cfRule>
    <cfRule type="expression" dxfId="472" priority="1211" stopIfTrue="1">
      <formula>LEFT(N126,1)="5"</formula>
    </cfRule>
    <cfRule type="expression" dxfId="471" priority="1212" stopIfTrue="1">
      <formula>LEFT(N126,1)="6"</formula>
    </cfRule>
  </conditionalFormatting>
  <conditionalFormatting sqref="N127">
    <cfRule type="colorScale" priority="1218">
      <colorScale>
        <cfvo type="num" val="4"/>
        <cfvo type="num" val="6"/>
        <cfvo type="num" val="10"/>
        <color rgb="FF9CCF7F"/>
        <color rgb="FFFFEB84"/>
        <color rgb="FFC00000"/>
      </colorScale>
    </cfRule>
  </conditionalFormatting>
  <conditionalFormatting sqref="N128:N130">
    <cfRule type="colorScale" priority="435">
      <colorScale>
        <cfvo type="num" val="4"/>
        <cfvo type="num" val="6"/>
        <cfvo type="num" val="10"/>
        <color rgb="FF9CCF7F"/>
        <color rgb="FFFFEB84"/>
        <color rgb="FFC00000"/>
      </colorScale>
    </cfRule>
    <cfRule type="cellIs" dxfId="470" priority="436" stopIfTrue="1" operator="equal">
      <formula>""""""</formula>
    </cfRule>
  </conditionalFormatting>
  <conditionalFormatting sqref="N134">
    <cfRule type="expression" dxfId="469" priority="1123" stopIfTrue="1">
      <formula>LEFT(N134,1)="1"</formula>
    </cfRule>
    <cfRule type="expression" dxfId="468" priority="1124" stopIfTrue="1">
      <formula>LEFT(N134,1)="2"</formula>
    </cfRule>
    <cfRule type="expression" dxfId="467" priority="1126" stopIfTrue="1">
      <formula>LEFT(N134,1)="4"</formula>
    </cfRule>
    <cfRule type="expression" dxfId="466" priority="1127" stopIfTrue="1">
      <formula>LEFT(N134,1)="5"</formula>
    </cfRule>
    <cfRule type="expression" dxfId="465" priority="1128" stopIfTrue="1">
      <formula>LEFT(N134,1)="6"</formula>
    </cfRule>
  </conditionalFormatting>
  <conditionalFormatting sqref="N135">
    <cfRule type="colorScale" priority="1134">
      <colorScale>
        <cfvo type="num" val="4"/>
        <cfvo type="num" val="6"/>
        <cfvo type="num" val="10"/>
        <color rgb="FF9CCF7F"/>
        <color rgb="FFFFEB84"/>
        <color rgb="FFC00000"/>
      </colorScale>
    </cfRule>
  </conditionalFormatting>
  <conditionalFormatting sqref="N136:N138">
    <cfRule type="colorScale" priority="459">
      <colorScale>
        <cfvo type="num" val="4"/>
        <cfvo type="num" val="6"/>
        <cfvo type="num" val="10"/>
        <color rgb="FF9CCF7F"/>
        <color rgb="FFFFEB84"/>
        <color rgb="FFC00000"/>
      </colorScale>
    </cfRule>
    <cfRule type="cellIs" dxfId="464" priority="460" stopIfTrue="1" operator="equal">
      <formula>""""""</formula>
    </cfRule>
  </conditionalFormatting>
  <conditionalFormatting sqref="N142">
    <cfRule type="expression" dxfId="463" priority="1039" stopIfTrue="1">
      <formula>LEFT(N142,1)="1"</formula>
    </cfRule>
    <cfRule type="expression" dxfId="462" priority="1040" stopIfTrue="1">
      <formula>LEFT(N142,1)="2"</formula>
    </cfRule>
    <cfRule type="expression" dxfId="461" priority="1042" stopIfTrue="1">
      <formula>LEFT(N142,1)="4"</formula>
    </cfRule>
    <cfRule type="expression" dxfId="460" priority="1043" stopIfTrue="1">
      <formula>LEFT(N142,1)="5"</formula>
    </cfRule>
    <cfRule type="expression" dxfId="459" priority="1044" stopIfTrue="1">
      <formula>LEFT(N142,1)="6"</formula>
    </cfRule>
  </conditionalFormatting>
  <conditionalFormatting sqref="N143">
    <cfRule type="colorScale" priority="1050">
      <colorScale>
        <cfvo type="num" val="4"/>
        <cfvo type="num" val="6"/>
        <cfvo type="num" val="10"/>
        <color rgb="FF9CCF7F"/>
        <color rgb="FFFFEB84"/>
        <color rgb="FFC00000"/>
      </colorScale>
    </cfRule>
  </conditionalFormatting>
  <conditionalFormatting sqref="N144:N146">
    <cfRule type="colorScale" priority="483">
      <colorScale>
        <cfvo type="num" val="4"/>
        <cfvo type="num" val="6"/>
        <cfvo type="num" val="10"/>
        <color rgb="FF9CCF7F"/>
        <color rgb="FFFFEB84"/>
        <color rgb="FFC00000"/>
      </colorScale>
    </cfRule>
    <cfRule type="cellIs" dxfId="458" priority="484" stopIfTrue="1" operator="equal">
      <formula>""""""</formula>
    </cfRule>
  </conditionalFormatting>
  <conditionalFormatting sqref="N150">
    <cfRule type="expression" dxfId="457" priority="955" stopIfTrue="1">
      <formula>LEFT(N150,1)="1"</formula>
    </cfRule>
    <cfRule type="expression" dxfId="456" priority="956" stopIfTrue="1">
      <formula>LEFT(N150,1)="2"</formula>
    </cfRule>
    <cfRule type="expression" dxfId="455" priority="958" stopIfTrue="1">
      <formula>LEFT(N150,1)="4"</formula>
    </cfRule>
    <cfRule type="expression" dxfId="454" priority="959" stopIfTrue="1">
      <formula>LEFT(N150,1)="5"</formula>
    </cfRule>
    <cfRule type="expression" dxfId="453" priority="960" stopIfTrue="1">
      <formula>LEFT(N150,1)="6"</formula>
    </cfRule>
  </conditionalFormatting>
  <conditionalFormatting sqref="N151">
    <cfRule type="colorScale" priority="966">
      <colorScale>
        <cfvo type="num" val="4"/>
        <cfvo type="num" val="6"/>
        <cfvo type="num" val="10"/>
        <color rgb="FF9CCF7F"/>
        <color rgb="FFFFEB84"/>
        <color rgb="FFC00000"/>
      </colorScale>
    </cfRule>
  </conditionalFormatting>
  <conditionalFormatting sqref="N152:N154">
    <cfRule type="colorScale" priority="507">
      <colorScale>
        <cfvo type="num" val="4"/>
        <cfvo type="num" val="6"/>
        <cfvo type="num" val="10"/>
        <color rgb="FF9CCF7F"/>
        <color rgb="FFFFEB84"/>
        <color rgb="FFC00000"/>
      </colorScale>
    </cfRule>
    <cfRule type="cellIs" dxfId="452" priority="508" stopIfTrue="1" operator="equal">
      <formula>""""""</formula>
    </cfRule>
  </conditionalFormatting>
  <conditionalFormatting sqref="N158">
    <cfRule type="expression" dxfId="451" priority="871" stopIfTrue="1">
      <formula>LEFT(N158,1)="1"</formula>
    </cfRule>
    <cfRule type="expression" dxfId="450" priority="872" stopIfTrue="1">
      <formula>LEFT(N158,1)="2"</formula>
    </cfRule>
    <cfRule type="expression" dxfId="449" priority="874" stopIfTrue="1">
      <formula>LEFT(N158,1)="4"</formula>
    </cfRule>
    <cfRule type="expression" dxfId="448" priority="875" stopIfTrue="1">
      <formula>LEFT(N158,1)="5"</formula>
    </cfRule>
    <cfRule type="expression" dxfId="447" priority="876" stopIfTrue="1">
      <formula>LEFT(N158,1)="6"</formula>
    </cfRule>
  </conditionalFormatting>
  <conditionalFormatting sqref="N159">
    <cfRule type="colorScale" priority="882">
      <colorScale>
        <cfvo type="num" val="4"/>
        <cfvo type="num" val="6"/>
        <cfvo type="num" val="10"/>
        <color rgb="FF9CCF7F"/>
        <color rgb="FFFFEB84"/>
        <color rgb="FFC00000"/>
      </colorScale>
    </cfRule>
  </conditionalFormatting>
  <conditionalFormatting sqref="N160:N162">
    <cfRule type="colorScale" priority="531">
      <colorScale>
        <cfvo type="num" val="4"/>
        <cfvo type="num" val="6"/>
        <cfvo type="num" val="10"/>
        <color rgb="FF9CCF7F"/>
        <color rgb="FFFFEB84"/>
        <color rgb="FFC00000"/>
      </colorScale>
    </cfRule>
    <cfRule type="cellIs" dxfId="446" priority="532" stopIfTrue="1" operator="equal">
      <formula>""""""</formula>
    </cfRule>
  </conditionalFormatting>
  <conditionalFormatting sqref="N166">
    <cfRule type="expression" dxfId="445" priority="787" stopIfTrue="1">
      <formula>LEFT(N166,1)="1"</formula>
    </cfRule>
    <cfRule type="expression" dxfId="444" priority="788" stopIfTrue="1">
      <formula>LEFT(N166,1)="2"</formula>
    </cfRule>
    <cfRule type="expression" dxfId="443" priority="790" stopIfTrue="1">
      <formula>LEFT(N166,1)="4"</formula>
    </cfRule>
    <cfRule type="expression" dxfId="442" priority="791" stopIfTrue="1">
      <formula>LEFT(N166,1)="5"</formula>
    </cfRule>
    <cfRule type="expression" dxfId="441" priority="792" stopIfTrue="1">
      <formula>LEFT(N166,1)="6"</formula>
    </cfRule>
  </conditionalFormatting>
  <conditionalFormatting sqref="N167">
    <cfRule type="colorScale" priority="798">
      <colorScale>
        <cfvo type="num" val="4"/>
        <cfvo type="num" val="6"/>
        <cfvo type="num" val="10"/>
        <color rgb="FF9CCF7F"/>
        <color rgb="FFFFEB84"/>
        <color rgb="FFC00000"/>
      </colorScale>
    </cfRule>
  </conditionalFormatting>
  <conditionalFormatting sqref="N168:N170">
    <cfRule type="colorScale" priority="555">
      <colorScale>
        <cfvo type="num" val="4"/>
        <cfvo type="num" val="6"/>
        <cfvo type="num" val="10"/>
        <color rgb="FF9CCF7F"/>
        <color rgb="FFFFEB84"/>
        <color rgb="FFC00000"/>
      </colorScale>
    </cfRule>
    <cfRule type="cellIs" dxfId="440" priority="556" stopIfTrue="1" operator="equal">
      <formula>""""""</formula>
    </cfRule>
  </conditionalFormatting>
  <conditionalFormatting sqref="N174">
    <cfRule type="expression" dxfId="439" priority="703" stopIfTrue="1">
      <formula>LEFT(N174,1)="1"</formula>
    </cfRule>
    <cfRule type="expression" dxfId="438" priority="704" stopIfTrue="1">
      <formula>LEFT(N174,1)="2"</formula>
    </cfRule>
    <cfRule type="expression" dxfId="437" priority="706" stopIfTrue="1">
      <formula>LEFT(N174,1)="4"</formula>
    </cfRule>
    <cfRule type="expression" dxfId="436" priority="707" stopIfTrue="1">
      <formula>LEFT(N174,1)="5"</formula>
    </cfRule>
    <cfRule type="expression" dxfId="435" priority="708" stopIfTrue="1">
      <formula>LEFT(N174,1)="6"</formula>
    </cfRule>
  </conditionalFormatting>
  <conditionalFormatting sqref="N175">
    <cfRule type="colorScale" priority="714">
      <colorScale>
        <cfvo type="num" val="4"/>
        <cfvo type="num" val="6"/>
        <cfvo type="num" val="10"/>
        <color rgb="FF9CCF7F"/>
        <color rgb="FFFFEB84"/>
        <color rgb="FFC00000"/>
      </colorScale>
    </cfRule>
  </conditionalFormatting>
  <conditionalFormatting sqref="N176:N178">
    <cfRule type="colorScale" priority="649">
      <colorScale>
        <cfvo type="num" val="4"/>
        <cfvo type="num" val="6"/>
        <cfvo type="num" val="10"/>
        <color rgb="FF9CCF7F"/>
        <color rgb="FFFFEB84"/>
        <color rgb="FFC00000"/>
      </colorScale>
    </cfRule>
    <cfRule type="cellIs" dxfId="434" priority="650" stopIfTrue="1" operator="equal">
      <formula>""""""</formula>
    </cfRule>
  </conditionalFormatting>
  <conditionalFormatting sqref="N54:O54">
    <cfRule type="expression" dxfId="433" priority="1965" stopIfTrue="1">
      <formula>LEFT(N54,1)="3"</formula>
    </cfRule>
  </conditionalFormatting>
  <conditionalFormatting sqref="N62:O62">
    <cfRule type="expression" dxfId="432" priority="1881" stopIfTrue="1">
      <formula>LEFT(N62,1)="3"</formula>
    </cfRule>
  </conditionalFormatting>
  <conditionalFormatting sqref="N70:O70">
    <cfRule type="expression" dxfId="431" priority="1797" stopIfTrue="1">
      <formula>LEFT(N70,1)="3"</formula>
    </cfRule>
  </conditionalFormatting>
  <conditionalFormatting sqref="N78:O78">
    <cfRule type="expression" dxfId="430" priority="1713" stopIfTrue="1">
      <formula>LEFT(N78,1)="3"</formula>
    </cfRule>
  </conditionalFormatting>
  <conditionalFormatting sqref="N86:O86">
    <cfRule type="expression" dxfId="429" priority="1629" stopIfTrue="1">
      <formula>LEFT(N86,1)="3"</formula>
    </cfRule>
  </conditionalFormatting>
  <conditionalFormatting sqref="N94:O94">
    <cfRule type="expression" dxfId="428" priority="1545" stopIfTrue="1">
      <formula>LEFT(N94,1)="3"</formula>
    </cfRule>
  </conditionalFormatting>
  <conditionalFormatting sqref="N102:O102">
    <cfRule type="expression" dxfId="427" priority="1461" stopIfTrue="1">
      <formula>LEFT(N102,1)="3"</formula>
    </cfRule>
  </conditionalFormatting>
  <conditionalFormatting sqref="N110:O110">
    <cfRule type="expression" dxfId="426" priority="1377" stopIfTrue="1">
      <formula>LEFT(N110,1)="3"</formula>
    </cfRule>
  </conditionalFormatting>
  <conditionalFormatting sqref="N118:O118">
    <cfRule type="expression" dxfId="425" priority="1293" stopIfTrue="1">
      <formula>LEFT(N118,1)="3"</formula>
    </cfRule>
  </conditionalFormatting>
  <conditionalFormatting sqref="N126:O126">
    <cfRule type="expression" dxfId="424" priority="1209" stopIfTrue="1">
      <formula>LEFT(N126,1)="3"</formula>
    </cfRule>
  </conditionalFormatting>
  <conditionalFormatting sqref="N134:O134">
    <cfRule type="expression" dxfId="423" priority="1125" stopIfTrue="1">
      <formula>LEFT(N134,1)="3"</formula>
    </cfRule>
  </conditionalFormatting>
  <conditionalFormatting sqref="N142:O142">
    <cfRule type="expression" dxfId="422" priority="1041" stopIfTrue="1">
      <formula>LEFT(N142,1)="3"</formula>
    </cfRule>
  </conditionalFormatting>
  <conditionalFormatting sqref="N150:O150">
    <cfRule type="expression" dxfId="421" priority="957" stopIfTrue="1">
      <formula>LEFT(N150,1)="3"</formula>
    </cfRule>
  </conditionalFormatting>
  <conditionalFormatting sqref="N158:O158">
    <cfRule type="expression" dxfId="420" priority="873" stopIfTrue="1">
      <formula>LEFT(N158,1)="3"</formula>
    </cfRule>
  </conditionalFormatting>
  <conditionalFormatting sqref="N166:O166">
    <cfRule type="expression" dxfId="419" priority="789" stopIfTrue="1">
      <formula>LEFT(N166,1)="3"</formula>
    </cfRule>
  </conditionalFormatting>
  <conditionalFormatting sqref="N174:O174">
    <cfRule type="expression" dxfId="418" priority="705" stopIfTrue="1">
      <formula>LEFT(N174,1)="3"</formula>
    </cfRule>
  </conditionalFormatting>
  <conditionalFormatting sqref="N10:P10">
    <cfRule type="expression" dxfId="417" priority="2406" stopIfTrue="1">
      <formula>LEFT(N10,1)="3"</formula>
    </cfRule>
  </conditionalFormatting>
  <conditionalFormatting sqref="N21:P21">
    <cfRule type="expression" dxfId="416" priority="2318" stopIfTrue="1">
      <formula>LEFT(N21,1)="3"</formula>
    </cfRule>
  </conditionalFormatting>
  <conditionalFormatting sqref="N29:P29">
    <cfRule type="expression" dxfId="415" priority="2233" stopIfTrue="1">
      <formula>LEFT(N29,1)="3"</formula>
    </cfRule>
  </conditionalFormatting>
  <conditionalFormatting sqref="N37:P37">
    <cfRule type="expression" dxfId="414" priority="2148" stopIfTrue="1">
      <formula>LEFT(N37,1)="3"</formula>
    </cfRule>
  </conditionalFormatting>
  <conditionalFormatting sqref="N46:P46">
    <cfRule type="expression" dxfId="413" priority="2061" stopIfTrue="1">
      <formula>LEFT(N46,1)="3"</formula>
    </cfRule>
  </conditionalFormatting>
  <conditionalFormatting sqref="O10">
    <cfRule type="expression" dxfId="412" priority="2419" stopIfTrue="1">
      <formula>LEFT(O10,1)="4"</formula>
    </cfRule>
    <cfRule type="expression" dxfId="411" priority="2420" stopIfTrue="1">
      <formula>LEFT(O10,1)="5"</formula>
    </cfRule>
  </conditionalFormatting>
  <conditionalFormatting sqref="O10:O11">
    <cfRule type="expression" dxfId="410" priority="2388" stopIfTrue="1">
      <formula>LEFT(O10,1)="1"</formula>
    </cfRule>
    <cfRule type="expression" dxfId="409" priority="2389" stopIfTrue="1">
      <formula>LEFT(O10,1)="2"</formula>
    </cfRule>
  </conditionalFormatting>
  <conditionalFormatting sqref="O11">
    <cfRule type="expression" dxfId="408" priority="2377" stopIfTrue="1">
      <formula>LEFT(O11,1)="5"</formula>
    </cfRule>
    <cfRule type="expression" dxfId="407" priority="2378" stopIfTrue="1">
      <formula>LEFT(O11,1)="4"</formula>
    </cfRule>
    <cfRule type="expression" dxfId="406" priority="2379" stopIfTrue="1">
      <formula>LEFT(O11,1)="3"</formula>
    </cfRule>
    <cfRule type="expression" dxfId="405" priority="2380" stopIfTrue="1">
      <formula>LEFT(O11,1)="2"</formula>
    </cfRule>
    <cfRule type="expression" dxfId="404" priority="2381" stopIfTrue="1">
      <formula>LEFT(O11,1)="1"</formula>
    </cfRule>
    <cfRule type="expression" dxfId="403" priority="2390" stopIfTrue="1">
      <formula>LEFT(O11,1)="3"</formula>
    </cfRule>
    <cfRule type="expression" dxfId="402" priority="2391" stopIfTrue="1">
      <formula>LEFT(O11,1)="4"</formula>
    </cfRule>
    <cfRule type="expression" dxfId="401" priority="2392" stopIfTrue="1">
      <formula>LEFT(O11,1)="5"</formula>
    </cfRule>
  </conditionalFormatting>
  <conditionalFormatting sqref="O21">
    <cfRule type="expression" dxfId="400" priority="2331" stopIfTrue="1">
      <formula>LEFT(O21,1)="4"</formula>
    </cfRule>
    <cfRule type="expression" dxfId="399" priority="2332" stopIfTrue="1">
      <formula>LEFT(O21,1)="5"</formula>
    </cfRule>
  </conditionalFormatting>
  <conditionalFormatting sqref="O21:O22">
    <cfRule type="expression" dxfId="398" priority="2300" stopIfTrue="1">
      <formula>LEFT(O21,1)="1"</formula>
    </cfRule>
    <cfRule type="expression" dxfId="397" priority="2301" stopIfTrue="1">
      <formula>LEFT(O21,1)="2"</formula>
    </cfRule>
  </conditionalFormatting>
  <conditionalFormatting sqref="O22">
    <cfRule type="expression" dxfId="396" priority="2289" stopIfTrue="1">
      <formula>LEFT(O22,1)="5"</formula>
    </cfRule>
    <cfRule type="expression" dxfId="395" priority="2290" stopIfTrue="1">
      <formula>LEFT(O22,1)="4"</formula>
    </cfRule>
    <cfRule type="expression" dxfId="394" priority="2291" stopIfTrue="1">
      <formula>LEFT(O22,1)="3"</formula>
    </cfRule>
    <cfRule type="expression" dxfId="393" priority="2292" stopIfTrue="1">
      <formula>LEFT(O22,1)="2"</formula>
    </cfRule>
    <cfRule type="expression" dxfId="392" priority="2293" stopIfTrue="1">
      <formula>LEFT(O22,1)="1"</formula>
    </cfRule>
    <cfRule type="expression" dxfId="391" priority="2302" stopIfTrue="1">
      <formula>LEFT(O22,1)="3"</formula>
    </cfRule>
    <cfRule type="expression" dxfId="390" priority="2303" stopIfTrue="1">
      <formula>LEFT(O22,1)="4"</formula>
    </cfRule>
    <cfRule type="expression" dxfId="389" priority="2304" stopIfTrue="1">
      <formula>LEFT(O22,1)="5"</formula>
    </cfRule>
  </conditionalFormatting>
  <conditionalFormatting sqref="O29">
    <cfRule type="expression" dxfId="388" priority="2246" stopIfTrue="1">
      <formula>LEFT(O29,1)="4"</formula>
    </cfRule>
    <cfRule type="expression" dxfId="387" priority="2247" stopIfTrue="1">
      <formula>LEFT(O29,1)="5"</formula>
    </cfRule>
  </conditionalFormatting>
  <conditionalFormatting sqref="O29:O30">
    <cfRule type="expression" dxfId="386" priority="2215" stopIfTrue="1">
      <formula>LEFT(O29,1)="1"</formula>
    </cfRule>
    <cfRule type="expression" dxfId="385" priority="2216" stopIfTrue="1">
      <formula>LEFT(O29,1)="2"</formula>
    </cfRule>
  </conditionalFormatting>
  <conditionalFormatting sqref="O30">
    <cfRule type="expression" dxfId="384" priority="2204" stopIfTrue="1">
      <formula>LEFT(O30,1)="5"</formula>
    </cfRule>
    <cfRule type="expression" dxfId="383" priority="2205" stopIfTrue="1">
      <formula>LEFT(O30,1)="4"</formula>
    </cfRule>
    <cfRule type="expression" dxfId="382" priority="2206" stopIfTrue="1">
      <formula>LEFT(O30,1)="3"</formula>
    </cfRule>
    <cfRule type="expression" dxfId="381" priority="2207" stopIfTrue="1">
      <formula>LEFT(O30,1)="2"</formula>
    </cfRule>
    <cfRule type="expression" dxfId="380" priority="2208" stopIfTrue="1">
      <formula>LEFT(O30,1)="1"</formula>
    </cfRule>
    <cfRule type="expression" dxfId="379" priority="2217" stopIfTrue="1">
      <formula>LEFT(O30,1)="3"</formula>
    </cfRule>
    <cfRule type="expression" dxfId="378" priority="2218" stopIfTrue="1">
      <formula>LEFT(O30,1)="4"</formula>
    </cfRule>
    <cfRule type="expression" dxfId="377" priority="2219" stopIfTrue="1">
      <formula>LEFT(O30,1)="5"</formula>
    </cfRule>
  </conditionalFormatting>
  <conditionalFormatting sqref="O31:O33">
    <cfRule type="expression" dxfId="376" priority="170" stopIfTrue="1">
      <formula>LEFT(O31,1)="3"</formula>
    </cfRule>
  </conditionalFormatting>
  <conditionalFormatting sqref="O37">
    <cfRule type="expression" dxfId="375" priority="2161" stopIfTrue="1">
      <formula>LEFT(O37,1)="4"</formula>
    </cfRule>
    <cfRule type="expression" dxfId="374" priority="2162" stopIfTrue="1">
      <formula>LEFT(O37,1)="5"</formula>
    </cfRule>
  </conditionalFormatting>
  <conditionalFormatting sqref="O37:O38">
    <cfRule type="expression" dxfId="373" priority="2130" stopIfTrue="1">
      <formula>LEFT(O37,1)="1"</formula>
    </cfRule>
    <cfRule type="expression" dxfId="372" priority="2131" stopIfTrue="1">
      <formula>LEFT(O37,1)="2"</formula>
    </cfRule>
  </conditionalFormatting>
  <conditionalFormatting sqref="O38">
    <cfRule type="expression" dxfId="371" priority="2119" stopIfTrue="1">
      <formula>LEFT(O38,1)="5"</formula>
    </cfRule>
    <cfRule type="expression" dxfId="370" priority="2120" stopIfTrue="1">
      <formula>LEFT(O38,1)="4"</formula>
    </cfRule>
    <cfRule type="expression" dxfId="369" priority="2121" stopIfTrue="1">
      <formula>LEFT(O38,1)="3"</formula>
    </cfRule>
    <cfRule type="expression" dxfId="368" priority="2122" stopIfTrue="1">
      <formula>LEFT(O38,1)="2"</formula>
    </cfRule>
    <cfRule type="expression" dxfId="367" priority="2123" stopIfTrue="1">
      <formula>LEFT(O38,1)="1"</formula>
    </cfRule>
    <cfRule type="expression" dxfId="366" priority="2132" stopIfTrue="1">
      <formula>LEFT(O38,1)="3"</formula>
    </cfRule>
    <cfRule type="expression" dxfId="365" priority="2133" stopIfTrue="1">
      <formula>LEFT(O38,1)="4"</formula>
    </cfRule>
    <cfRule type="expression" dxfId="364" priority="2134" stopIfTrue="1">
      <formula>LEFT(O38,1)="5"</formula>
    </cfRule>
  </conditionalFormatting>
  <conditionalFormatting sqref="O39:O41">
    <cfRule type="expression" dxfId="363" priority="26" stopIfTrue="1">
      <formula>LEFT(O39,1)="3"</formula>
    </cfRule>
  </conditionalFormatting>
  <conditionalFormatting sqref="O46">
    <cfRule type="expression" dxfId="362" priority="2074" stopIfTrue="1">
      <formula>LEFT(O46,1)="4"</formula>
    </cfRule>
    <cfRule type="expression" dxfId="361" priority="2075" stopIfTrue="1">
      <formula>LEFT(O46,1)="5"</formula>
    </cfRule>
    <cfRule type="expression" dxfId="360" priority="2879" stopIfTrue="1">
      <formula>LEFT(O46,1)="1"</formula>
    </cfRule>
  </conditionalFormatting>
  <conditionalFormatting sqref="O46:O47">
    <cfRule type="expression" dxfId="359" priority="2044" stopIfTrue="1">
      <formula>LEFT(O46,1)="2"</formula>
    </cfRule>
  </conditionalFormatting>
  <conditionalFormatting sqref="O47">
    <cfRule type="expression" dxfId="358" priority="2032" stopIfTrue="1">
      <formula>LEFT(O47,1)="5"</formula>
    </cfRule>
    <cfRule type="expression" dxfId="357" priority="2033" stopIfTrue="1">
      <formula>LEFT(O47,1)="4"</formula>
    </cfRule>
    <cfRule type="expression" dxfId="356" priority="2034" stopIfTrue="1">
      <formula>LEFT(O47,1)="3"</formula>
    </cfRule>
    <cfRule type="expression" dxfId="355" priority="2035" stopIfTrue="1">
      <formula>LEFT(O47,1)="2"</formula>
    </cfRule>
    <cfRule type="expression" dxfId="354" priority="2036" stopIfTrue="1">
      <formula>LEFT(O47,1)="1"</formula>
    </cfRule>
    <cfRule type="expression" dxfId="353" priority="2043" stopIfTrue="1">
      <formula>LEFT(O47,1)="1"</formula>
    </cfRule>
    <cfRule type="expression" dxfId="352" priority="2045" stopIfTrue="1">
      <formula>LEFT(O47,1)="3"</formula>
    </cfRule>
    <cfRule type="expression" dxfId="351" priority="2046" stopIfTrue="1">
      <formula>LEFT(O47,1)="4"</formula>
    </cfRule>
    <cfRule type="expression" dxfId="350" priority="2047" stopIfTrue="1">
      <formula>LEFT(O47,1)="5"</formula>
    </cfRule>
  </conditionalFormatting>
  <conditionalFormatting sqref="O48:O50">
    <cfRule type="expression" dxfId="349" priority="17" stopIfTrue="1">
      <formula>LEFT(O48,1)="3"</formula>
    </cfRule>
  </conditionalFormatting>
  <conditionalFormatting sqref="O54">
    <cfRule type="expression" dxfId="348" priority="1978" stopIfTrue="1">
      <formula>LEFT(O54,1)="4"</formula>
    </cfRule>
    <cfRule type="expression" dxfId="347" priority="1979" stopIfTrue="1">
      <formula>LEFT(O54,1)="5"</formula>
    </cfRule>
  </conditionalFormatting>
  <conditionalFormatting sqref="O54:O55">
    <cfRule type="expression" dxfId="346" priority="1948" stopIfTrue="1">
      <formula>LEFT(O54,1)="2"</formula>
    </cfRule>
  </conditionalFormatting>
  <conditionalFormatting sqref="O55">
    <cfRule type="expression" dxfId="345" priority="1936" stopIfTrue="1">
      <formula>LEFT(O55,1)="5"</formula>
    </cfRule>
    <cfRule type="expression" dxfId="344" priority="1937" stopIfTrue="1">
      <formula>LEFT(O55,1)="4"</formula>
    </cfRule>
    <cfRule type="expression" dxfId="343" priority="1938" stopIfTrue="1">
      <formula>LEFT(O55,1)="3"</formula>
    </cfRule>
    <cfRule type="expression" dxfId="342" priority="1939" stopIfTrue="1">
      <formula>LEFT(O55,1)="2"</formula>
    </cfRule>
    <cfRule type="expression" dxfId="341" priority="1940" stopIfTrue="1">
      <formula>LEFT(O55,1)="1"</formula>
    </cfRule>
    <cfRule type="expression" dxfId="340" priority="1947" stopIfTrue="1">
      <formula>LEFT(O55,1)="1"</formula>
    </cfRule>
    <cfRule type="expression" dxfId="339" priority="1949" stopIfTrue="1">
      <formula>LEFT(O55,1)="3"</formula>
    </cfRule>
    <cfRule type="expression" dxfId="338" priority="1950" stopIfTrue="1">
      <formula>LEFT(O55,1)="4"</formula>
    </cfRule>
    <cfRule type="expression" dxfId="337" priority="1951" stopIfTrue="1">
      <formula>LEFT(O55,1)="5"</formula>
    </cfRule>
  </conditionalFormatting>
  <conditionalFormatting sqref="O56:O58">
    <cfRule type="expression" dxfId="336" priority="1" stopIfTrue="1">
      <formula>LEFT(O56,1)="3"</formula>
    </cfRule>
  </conditionalFormatting>
  <conditionalFormatting sqref="O62">
    <cfRule type="expression" dxfId="335" priority="1894" stopIfTrue="1">
      <formula>LEFT(O62,1)="4"</formula>
    </cfRule>
    <cfRule type="expression" dxfId="334" priority="1895" stopIfTrue="1">
      <formula>LEFT(O62,1)="5"</formula>
    </cfRule>
  </conditionalFormatting>
  <conditionalFormatting sqref="O62:O63">
    <cfRule type="expression" dxfId="333" priority="1864" stopIfTrue="1">
      <formula>LEFT(O62,1)="2"</formula>
    </cfRule>
  </conditionalFormatting>
  <conditionalFormatting sqref="O63">
    <cfRule type="expression" dxfId="332" priority="1852" stopIfTrue="1">
      <formula>LEFT(O63,1)="5"</formula>
    </cfRule>
    <cfRule type="expression" dxfId="331" priority="1853" stopIfTrue="1">
      <formula>LEFT(O63,1)="4"</formula>
    </cfRule>
    <cfRule type="expression" dxfId="330" priority="1854" stopIfTrue="1">
      <formula>LEFT(O63,1)="3"</formula>
    </cfRule>
    <cfRule type="expression" dxfId="329" priority="1855" stopIfTrue="1">
      <formula>LEFT(O63,1)="2"</formula>
    </cfRule>
    <cfRule type="expression" dxfId="328" priority="1856" stopIfTrue="1">
      <formula>LEFT(O63,1)="1"</formula>
    </cfRule>
    <cfRule type="expression" dxfId="327" priority="1863" stopIfTrue="1">
      <formula>LEFT(O63,1)="1"</formula>
    </cfRule>
    <cfRule type="expression" dxfId="326" priority="1865" stopIfTrue="1">
      <formula>LEFT(O63,1)="3"</formula>
    </cfRule>
    <cfRule type="expression" dxfId="325" priority="1866" stopIfTrue="1">
      <formula>LEFT(O63,1)="4"</formula>
    </cfRule>
    <cfRule type="expression" dxfId="324" priority="1867" stopIfTrue="1">
      <formula>LEFT(O63,1)="5"</formula>
    </cfRule>
  </conditionalFormatting>
  <conditionalFormatting sqref="O64:O66">
    <cfRule type="expression" dxfId="323" priority="266" stopIfTrue="1">
      <formula>LEFT(O64,1)="3"</formula>
    </cfRule>
  </conditionalFormatting>
  <conditionalFormatting sqref="O70">
    <cfRule type="expression" dxfId="322" priority="1810" stopIfTrue="1">
      <formula>LEFT(O70,1)="4"</formula>
    </cfRule>
    <cfRule type="expression" dxfId="321" priority="1811" stopIfTrue="1">
      <formula>LEFT(O70,1)="5"</formula>
    </cfRule>
  </conditionalFormatting>
  <conditionalFormatting sqref="O70:O71">
    <cfRule type="expression" dxfId="320" priority="1780" stopIfTrue="1">
      <formula>LEFT(O70,1)="2"</formula>
    </cfRule>
  </conditionalFormatting>
  <conditionalFormatting sqref="O71">
    <cfRule type="expression" dxfId="319" priority="1768" stopIfTrue="1">
      <formula>LEFT(O71,1)="5"</formula>
    </cfRule>
    <cfRule type="expression" dxfId="318" priority="1769" stopIfTrue="1">
      <formula>LEFT(O71,1)="4"</formula>
    </cfRule>
    <cfRule type="expression" dxfId="317" priority="1770" stopIfTrue="1">
      <formula>LEFT(O71,1)="3"</formula>
    </cfRule>
    <cfRule type="expression" dxfId="316" priority="1771" stopIfTrue="1">
      <formula>LEFT(O71,1)="2"</formula>
    </cfRule>
    <cfRule type="expression" dxfId="315" priority="1772" stopIfTrue="1">
      <formula>LEFT(O71,1)="1"</formula>
    </cfRule>
    <cfRule type="expression" dxfId="314" priority="1779" stopIfTrue="1">
      <formula>LEFT(O71,1)="1"</formula>
    </cfRule>
    <cfRule type="expression" dxfId="313" priority="1781" stopIfTrue="1">
      <formula>LEFT(O71,1)="3"</formula>
    </cfRule>
    <cfRule type="expression" dxfId="312" priority="1782" stopIfTrue="1">
      <formula>LEFT(O71,1)="4"</formula>
    </cfRule>
    <cfRule type="expression" dxfId="311" priority="1783" stopIfTrue="1">
      <formula>LEFT(O71,1)="5"</formula>
    </cfRule>
  </conditionalFormatting>
  <conditionalFormatting sqref="O72:O74">
    <cfRule type="expression" dxfId="310" priority="290" stopIfTrue="1">
      <formula>LEFT(O72,1)="3"</formula>
    </cfRule>
  </conditionalFormatting>
  <conditionalFormatting sqref="O78">
    <cfRule type="expression" dxfId="309" priority="1726" stopIfTrue="1">
      <formula>LEFT(O78,1)="4"</formula>
    </cfRule>
    <cfRule type="expression" dxfId="308" priority="1727" stopIfTrue="1">
      <formula>LEFT(O78,1)="5"</formula>
    </cfRule>
  </conditionalFormatting>
  <conditionalFormatting sqref="O78:O79">
    <cfRule type="expression" dxfId="307" priority="1696" stopIfTrue="1">
      <formula>LEFT(O78,1)="2"</formula>
    </cfRule>
  </conditionalFormatting>
  <conditionalFormatting sqref="O79">
    <cfRule type="expression" dxfId="306" priority="1684" stopIfTrue="1">
      <formula>LEFT(O79,1)="5"</formula>
    </cfRule>
    <cfRule type="expression" dxfId="305" priority="1685" stopIfTrue="1">
      <formula>LEFT(O79,1)="4"</formula>
    </cfRule>
    <cfRule type="expression" dxfId="304" priority="1686" stopIfTrue="1">
      <formula>LEFT(O79,1)="3"</formula>
    </cfRule>
    <cfRule type="expression" dxfId="303" priority="1687" stopIfTrue="1">
      <formula>LEFT(O79,1)="2"</formula>
    </cfRule>
    <cfRule type="expression" dxfId="302" priority="1688" stopIfTrue="1">
      <formula>LEFT(O79,1)="1"</formula>
    </cfRule>
    <cfRule type="expression" dxfId="301" priority="1695" stopIfTrue="1">
      <formula>LEFT(O79,1)="1"</formula>
    </cfRule>
    <cfRule type="expression" dxfId="300" priority="1697" stopIfTrue="1">
      <formula>LEFT(O79,1)="3"</formula>
    </cfRule>
    <cfRule type="expression" dxfId="299" priority="1698" stopIfTrue="1">
      <formula>LEFT(O79,1)="4"</formula>
    </cfRule>
    <cfRule type="expression" dxfId="298" priority="1699" stopIfTrue="1">
      <formula>LEFT(O79,1)="5"</formula>
    </cfRule>
  </conditionalFormatting>
  <conditionalFormatting sqref="O80:O82">
    <cfRule type="expression" dxfId="297" priority="314" stopIfTrue="1">
      <formula>LEFT(O80,1)="3"</formula>
    </cfRule>
  </conditionalFormatting>
  <conditionalFormatting sqref="O86">
    <cfRule type="expression" dxfId="296" priority="1642" stopIfTrue="1">
      <formula>LEFT(O86,1)="4"</formula>
    </cfRule>
    <cfRule type="expression" dxfId="295" priority="1643" stopIfTrue="1">
      <formula>LEFT(O86,1)="5"</formula>
    </cfRule>
  </conditionalFormatting>
  <conditionalFormatting sqref="O86:O87">
    <cfRule type="expression" dxfId="294" priority="1612" stopIfTrue="1">
      <formula>LEFT(O86,1)="2"</formula>
    </cfRule>
  </conditionalFormatting>
  <conditionalFormatting sqref="O87">
    <cfRule type="expression" dxfId="293" priority="1600" stopIfTrue="1">
      <formula>LEFT(O87,1)="5"</formula>
    </cfRule>
    <cfRule type="expression" dxfId="292" priority="1601" stopIfTrue="1">
      <formula>LEFT(O87,1)="4"</formula>
    </cfRule>
    <cfRule type="expression" dxfId="291" priority="1602" stopIfTrue="1">
      <formula>LEFT(O87,1)="3"</formula>
    </cfRule>
    <cfRule type="expression" dxfId="290" priority="1603" stopIfTrue="1">
      <formula>LEFT(O87,1)="2"</formula>
    </cfRule>
    <cfRule type="expression" dxfId="289" priority="1604" stopIfTrue="1">
      <formula>LEFT(O87,1)="1"</formula>
    </cfRule>
    <cfRule type="expression" dxfId="288" priority="1611" stopIfTrue="1">
      <formula>LEFT(O87,1)="1"</formula>
    </cfRule>
    <cfRule type="expression" dxfId="287" priority="1613" stopIfTrue="1">
      <formula>LEFT(O87,1)="3"</formula>
    </cfRule>
    <cfRule type="expression" dxfId="286" priority="1614" stopIfTrue="1">
      <formula>LEFT(O87,1)="4"</formula>
    </cfRule>
    <cfRule type="expression" dxfId="285" priority="1615" stopIfTrue="1">
      <formula>LEFT(O87,1)="5"</formula>
    </cfRule>
  </conditionalFormatting>
  <conditionalFormatting sqref="O88:O90">
    <cfRule type="expression" dxfId="284" priority="338" stopIfTrue="1">
      <formula>LEFT(O88,1)="3"</formula>
    </cfRule>
  </conditionalFormatting>
  <conditionalFormatting sqref="O94">
    <cfRule type="expression" dxfId="283" priority="1558" stopIfTrue="1">
      <formula>LEFT(O94,1)="4"</formula>
    </cfRule>
    <cfRule type="expression" dxfId="282" priority="1559" stopIfTrue="1">
      <formula>LEFT(O94,1)="5"</formula>
    </cfRule>
  </conditionalFormatting>
  <conditionalFormatting sqref="O94:O95">
    <cfRule type="expression" dxfId="281" priority="1528" stopIfTrue="1">
      <formula>LEFT(O94,1)="2"</formula>
    </cfRule>
  </conditionalFormatting>
  <conditionalFormatting sqref="O95">
    <cfRule type="expression" dxfId="280" priority="1516" stopIfTrue="1">
      <formula>LEFT(O95,1)="5"</formula>
    </cfRule>
    <cfRule type="expression" dxfId="279" priority="1517" stopIfTrue="1">
      <formula>LEFT(O95,1)="4"</formula>
    </cfRule>
    <cfRule type="expression" dxfId="278" priority="1518" stopIfTrue="1">
      <formula>LEFT(O95,1)="3"</formula>
    </cfRule>
    <cfRule type="expression" dxfId="277" priority="1519" stopIfTrue="1">
      <formula>LEFT(O95,1)="2"</formula>
    </cfRule>
    <cfRule type="expression" dxfId="276" priority="1520" stopIfTrue="1">
      <formula>LEFT(O95,1)="1"</formula>
    </cfRule>
    <cfRule type="expression" dxfId="275" priority="1527" stopIfTrue="1">
      <formula>LEFT(O95,1)="1"</formula>
    </cfRule>
    <cfRule type="expression" dxfId="274" priority="1529" stopIfTrue="1">
      <formula>LEFT(O95,1)="3"</formula>
    </cfRule>
    <cfRule type="expression" dxfId="273" priority="1530" stopIfTrue="1">
      <formula>LEFT(O95,1)="4"</formula>
    </cfRule>
    <cfRule type="expression" dxfId="272" priority="1531" stopIfTrue="1">
      <formula>LEFT(O95,1)="5"</formula>
    </cfRule>
  </conditionalFormatting>
  <conditionalFormatting sqref="O96:O98">
    <cfRule type="expression" dxfId="271" priority="362" stopIfTrue="1">
      <formula>LEFT(O96,1)="3"</formula>
    </cfRule>
  </conditionalFormatting>
  <conditionalFormatting sqref="O102">
    <cfRule type="expression" dxfId="270" priority="1474" stopIfTrue="1">
      <formula>LEFT(O102,1)="4"</formula>
    </cfRule>
    <cfRule type="expression" dxfId="269" priority="1475" stopIfTrue="1">
      <formula>LEFT(O102,1)="5"</formula>
    </cfRule>
  </conditionalFormatting>
  <conditionalFormatting sqref="O102:O103">
    <cfRule type="expression" dxfId="268" priority="1444" stopIfTrue="1">
      <formula>LEFT(O102,1)="2"</formula>
    </cfRule>
  </conditionalFormatting>
  <conditionalFormatting sqref="O103">
    <cfRule type="expression" dxfId="267" priority="1432" stopIfTrue="1">
      <formula>LEFT(O103,1)="5"</formula>
    </cfRule>
    <cfRule type="expression" dxfId="266" priority="1433" stopIfTrue="1">
      <formula>LEFT(O103,1)="4"</formula>
    </cfRule>
    <cfRule type="expression" dxfId="265" priority="1434" stopIfTrue="1">
      <formula>LEFT(O103,1)="3"</formula>
    </cfRule>
    <cfRule type="expression" dxfId="264" priority="1435" stopIfTrue="1">
      <formula>LEFT(O103,1)="2"</formula>
    </cfRule>
    <cfRule type="expression" dxfId="263" priority="1436" stopIfTrue="1">
      <formula>LEFT(O103,1)="1"</formula>
    </cfRule>
    <cfRule type="expression" dxfId="262" priority="1443" stopIfTrue="1">
      <formula>LEFT(O103,1)="1"</formula>
    </cfRule>
    <cfRule type="expression" dxfId="261" priority="1445" stopIfTrue="1">
      <formula>LEFT(O103,1)="3"</formula>
    </cfRule>
    <cfRule type="expression" dxfId="260" priority="1446" stopIfTrue="1">
      <formula>LEFT(O103,1)="4"</formula>
    </cfRule>
    <cfRule type="expression" dxfId="259" priority="1447" stopIfTrue="1">
      <formula>LEFT(O103,1)="5"</formula>
    </cfRule>
  </conditionalFormatting>
  <conditionalFormatting sqref="O104:O106">
    <cfRule type="expression" dxfId="258" priority="386" stopIfTrue="1">
      <formula>LEFT(O104,1)="3"</formula>
    </cfRule>
  </conditionalFormatting>
  <conditionalFormatting sqref="O110">
    <cfRule type="expression" dxfId="257" priority="1390" stopIfTrue="1">
      <formula>LEFT(O110,1)="4"</formula>
    </cfRule>
    <cfRule type="expression" dxfId="256" priority="1391" stopIfTrue="1">
      <formula>LEFT(O110,1)="5"</formula>
    </cfRule>
  </conditionalFormatting>
  <conditionalFormatting sqref="O110:O111">
    <cfRule type="expression" dxfId="255" priority="1360" stopIfTrue="1">
      <formula>LEFT(O110,1)="2"</formula>
    </cfRule>
  </conditionalFormatting>
  <conditionalFormatting sqref="O111">
    <cfRule type="expression" dxfId="254" priority="1348" stopIfTrue="1">
      <formula>LEFT(O111,1)="5"</formula>
    </cfRule>
    <cfRule type="expression" dxfId="253" priority="1349" stopIfTrue="1">
      <formula>LEFT(O111,1)="4"</formula>
    </cfRule>
    <cfRule type="expression" dxfId="252" priority="1350" stopIfTrue="1">
      <formula>LEFT(O111,1)="3"</formula>
    </cfRule>
    <cfRule type="expression" dxfId="251" priority="1351" stopIfTrue="1">
      <formula>LEFT(O111,1)="2"</formula>
    </cfRule>
    <cfRule type="expression" dxfId="250" priority="1352" stopIfTrue="1">
      <formula>LEFT(O111,1)="1"</formula>
    </cfRule>
    <cfRule type="expression" dxfId="249" priority="1359" stopIfTrue="1">
      <formula>LEFT(O111,1)="1"</formula>
    </cfRule>
    <cfRule type="expression" dxfId="248" priority="1361" stopIfTrue="1">
      <formula>LEFT(O111,1)="3"</formula>
    </cfRule>
    <cfRule type="expression" dxfId="247" priority="1362" stopIfTrue="1">
      <formula>LEFT(O111,1)="4"</formula>
    </cfRule>
    <cfRule type="expression" dxfId="246" priority="1363" stopIfTrue="1">
      <formula>LEFT(O111,1)="5"</formula>
    </cfRule>
  </conditionalFormatting>
  <conditionalFormatting sqref="O112:O114">
    <cfRule type="expression" dxfId="245" priority="410" stopIfTrue="1">
      <formula>LEFT(O112,1)="3"</formula>
    </cfRule>
  </conditionalFormatting>
  <conditionalFormatting sqref="O118">
    <cfRule type="expression" dxfId="244" priority="1306" stopIfTrue="1">
      <formula>LEFT(O118,1)="4"</formula>
    </cfRule>
    <cfRule type="expression" dxfId="243" priority="1307" stopIfTrue="1">
      <formula>LEFT(O118,1)="5"</formula>
    </cfRule>
  </conditionalFormatting>
  <conditionalFormatting sqref="O118:O119">
    <cfRule type="expression" dxfId="242" priority="1276" stopIfTrue="1">
      <formula>LEFT(O118,1)="2"</formula>
    </cfRule>
  </conditionalFormatting>
  <conditionalFormatting sqref="O119">
    <cfRule type="expression" dxfId="241" priority="1264" stopIfTrue="1">
      <formula>LEFT(O119,1)="5"</formula>
    </cfRule>
    <cfRule type="expression" dxfId="240" priority="1265" stopIfTrue="1">
      <formula>LEFT(O119,1)="4"</formula>
    </cfRule>
    <cfRule type="expression" dxfId="239" priority="1266" stopIfTrue="1">
      <formula>LEFT(O119,1)="3"</formula>
    </cfRule>
    <cfRule type="expression" dxfId="238" priority="1267" stopIfTrue="1">
      <formula>LEFT(O119,1)="2"</formula>
    </cfRule>
    <cfRule type="expression" dxfId="237" priority="1268" stopIfTrue="1">
      <formula>LEFT(O119,1)="1"</formula>
    </cfRule>
    <cfRule type="expression" dxfId="236" priority="1275" stopIfTrue="1">
      <formula>LEFT(O119,1)="1"</formula>
    </cfRule>
    <cfRule type="expression" dxfId="235" priority="1277" stopIfTrue="1">
      <formula>LEFT(O119,1)="3"</formula>
    </cfRule>
    <cfRule type="expression" dxfId="234" priority="1278" stopIfTrue="1">
      <formula>LEFT(O119,1)="4"</formula>
    </cfRule>
    <cfRule type="expression" dxfId="233" priority="1279" stopIfTrue="1">
      <formula>LEFT(O119,1)="5"</formula>
    </cfRule>
  </conditionalFormatting>
  <conditionalFormatting sqref="O120:O122">
    <cfRule type="expression" dxfId="232" priority="434" stopIfTrue="1">
      <formula>LEFT(O120,1)="3"</formula>
    </cfRule>
  </conditionalFormatting>
  <conditionalFormatting sqref="O126">
    <cfRule type="expression" dxfId="231" priority="1222" stopIfTrue="1">
      <formula>LEFT(O126,1)="4"</formula>
    </cfRule>
    <cfRule type="expression" dxfId="230" priority="1223" stopIfTrue="1">
      <formula>LEFT(O126,1)="5"</formula>
    </cfRule>
  </conditionalFormatting>
  <conditionalFormatting sqref="O126:O127">
    <cfRule type="expression" dxfId="229" priority="1192" stopIfTrue="1">
      <formula>LEFT(O126,1)="2"</formula>
    </cfRule>
  </conditionalFormatting>
  <conditionalFormatting sqref="O127">
    <cfRule type="expression" dxfId="228" priority="1180" stopIfTrue="1">
      <formula>LEFT(O127,1)="5"</formula>
    </cfRule>
    <cfRule type="expression" dxfId="227" priority="1181" stopIfTrue="1">
      <formula>LEFT(O127,1)="4"</formula>
    </cfRule>
    <cfRule type="expression" dxfId="226" priority="1182" stopIfTrue="1">
      <formula>LEFT(O127,1)="3"</formula>
    </cfRule>
    <cfRule type="expression" dxfId="225" priority="1183" stopIfTrue="1">
      <formula>LEFT(O127,1)="2"</formula>
    </cfRule>
    <cfRule type="expression" dxfId="224" priority="1184" stopIfTrue="1">
      <formula>LEFT(O127,1)="1"</formula>
    </cfRule>
    <cfRule type="expression" dxfId="223" priority="1191" stopIfTrue="1">
      <formula>LEFT(O127,1)="1"</formula>
    </cfRule>
    <cfRule type="expression" dxfId="222" priority="1193" stopIfTrue="1">
      <formula>LEFT(O127,1)="3"</formula>
    </cfRule>
    <cfRule type="expression" dxfId="221" priority="1194" stopIfTrue="1">
      <formula>LEFT(O127,1)="4"</formula>
    </cfRule>
    <cfRule type="expression" dxfId="220" priority="1195" stopIfTrue="1">
      <formula>LEFT(O127,1)="5"</formula>
    </cfRule>
  </conditionalFormatting>
  <conditionalFormatting sqref="O128:O130">
    <cfRule type="expression" dxfId="219" priority="458" stopIfTrue="1">
      <formula>LEFT(O128,1)="3"</formula>
    </cfRule>
  </conditionalFormatting>
  <conditionalFormatting sqref="O134">
    <cfRule type="expression" dxfId="218" priority="1138" stopIfTrue="1">
      <formula>LEFT(O134,1)="4"</formula>
    </cfRule>
    <cfRule type="expression" dxfId="217" priority="1139" stopIfTrue="1">
      <formula>LEFT(O134,1)="5"</formula>
    </cfRule>
  </conditionalFormatting>
  <conditionalFormatting sqref="O134:O135">
    <cfRule type="expression" dxfId="216" priority="1108" stopIfTrue="1">
      <formula>LEFT(O134,1)="2"</formula>
    </cfRule>
  </conditionalFormatting>
  <conditionalFormatting sqref="O135">
    <cfRule type="expression" dxfId="215" priority="1096" stopIfTrue="1">
      <formula>LEFT(O135,1)="5"</formula>
    </cfRule>
    <cfRule type="expression" dxfId="214" priority="1097" stopIfTrue="1">
      <formula>LEFT(O135,1)="4"</formula>
    </cfRule>
    <cfRule type="expression" dxfId="213" priority="1098" stopIfTrue="1">
      <formula>LEFT(O135,1)="3"</formula>
    </cfRule>
    <cfRule type="expression" dxfId="212" priority="1099" stopIfTrue="1">
      <formula>LEFT(O135,1)="2"</formula>
    </cfRule>
    <cfRule type="expression" dxfId="211" priority="1100" stopIfTrue="1">
      <formula>LEFT(O135,1)="1"</formula>
    </cfRule>
    <cfRule type="expression" dxfId="210" priority="1107" stopIfTrue="1">
      <formula>LEFT(O135,1)="1"</formula>
    </cfRule>
    <cfRule type="expression" dxfId="209" priority="1109" stopIfTrue="1">
      <formula>LEFT(O135,1)="3"</formula>
    </cfRule>
    <cfRule type="expression" dxfId="208" priority="1110" stopIfTrue="1">
      <formula>LEFT(O135,1)="4"</formula>
    </cfRule>
    <cfRule type="expression" dxfId="207" priority="1111" stopIfTrue="1">
      <formula>LEFT(O135,1)="5"</formula>
    </cfRule>
  </conditionalFormatting>
  <conditionalFormatting sqref="O136:O138">
    <cfRule type="expression" dxfId="206" priority="482" stopIfTrue="1">
      <formula>LEFT(O136,1)="3"</formula>
    </cfRule>
  </conditionalFormatting>
  <conditionalFormatting sqref="O142">
    <cfRule type="expression" dxfId="205" priority="1054" stopIfTrue="1">
      <formula>LEFT(O142,1)="4"</formula>
    </cfRule>
    <cfRule type="expression" dxfId="204" priority="1055" stopIfTrue="1">
      <formula>LEFT(O142,1)="5"</formula>
    </cfRule>
  </conditionalFormatting>
  <conditionalFormatting sqref="O142:O143">
    <cfRule type="expression" dxfId="203" priority="1024" stopIfTrue="1">
      <formula>LEFT(O142,1)="2"</formula>
    </cfRule>
  </conditionalFormatting>
  <conditionalFormatting sqref="O143">
    <cfRule type="expression" dxfId="202" priority="1012" stopIfTrue="1">
      <formula>LEFT(O143,1)="5"</formula>
    </cfRule>
    <cfRule type="expression" dxfId="201" priority="1013" stopIfTrue="1">
      <formula>LEFT(O143,1)="4"</formula>
    </cfRule>
    <cfRule type="expression" dxfId="200" priority="1014" stopIfTrue="1">
      <formula>LEFT(O143,1)="3"</formula>
    </cfRule>
    <cfRule type="expression" dxfId="199" priority="1015" stopIfTrue="1">
      <formula>LEFT(O143,1)="2"</formula>
    </cfRule>
    <cfRule type="expression" dxfId="198" priority="1016" stopIfTrue="1">
      <formula>LEFT(O143,1)="1"</formula>
    </cfRule>
    <cfRule type="expression" dxfId="197" priority="1023" stopIfTrue="1">
      <formula>LEFT(O143,1)="1"</formula>
    </cfRule>
    <cfRule type="expression" dxfId="196" priority="1025" stopIfTrue="1">
      <formula>LEFT(O143,1)="3"</formula>
    </cfRule>
    <cfRule type="expression" dxfId="195" priority="1026" stopIfTrue="1">
      <formula>LEFT(O143,1)="4"</formula>
    </cfRule>
    <cfRule type="expression" dxfId="194" priority="1027" stopIfTrue="1">
      <formula>LEFT(O143,1)="5"</formula>
    </cfRule>
  </conditionalFormatting>
  <conditionalFormatting sqref="O144:O146">
    <cfRule type="expression" dxfId="193" priority="506" stopIfTrue="1">
      <formula>LEFT(O144,1)="3"</formula>
    </cfRule>
  </conditionalFormatting>
  <conditionalFormatting sqref="O150">
    <cfRule type="expression" dxfId="192" priority="970" stopIfTrue="1">
      <formula>LEFT(O150,1)="4"</formula>
    </cfRule>
    <cfRule type="expression" dxfId="191" priority="971" stopIfTrue="1">
      <formula>LEFT(O150,1)="5"</formula>
    </cfRule>
  </conditionalFormatting>
  <conditionalFormatting sqref="O150:O151">
    <cfRule type="expression" dxfId="190" priority="940" stopIfTrue="1">
      <formula>LEFT(O150,1)="2"</formula>
    </cfRule>
  </conditionalFormatting>
  <conditionalFormatting sqref="O151">
    <cfRule type="expression" dxfId="189" priority="928" stopIfTrue="1">
      <formula>LEFT(O151,1)="5"</formula>
    </cfRule>
    <cfRule type="expression" dxfId="188" priority="929" stopIfTrue="1">
      <formula>LEFT(O151,1)="4"</formula>
    </cfRule>
    <cfRule type="expression" dxfId="187" priority="930" stopIfTrue="1">
      <formula>LEFT(O151,1)="3"</formula>
    </cfRule>
    <cfRule type="expression" dxfId="186" priority="931" stopIfTrue="1">
      <formula>LEFT(O151,1)="2"</formula>
    </cfRule>
    <cfRule type="expression" dxfId="185" priority="932" stopIfTrue="1">
      <formula>LEFT(O151,1)="1"</formula>
    </cfRule>
    <cfRule type="expression" dxfId="184" priority="939" stopIfTrue="1">
      <formula>LEFT(O151,1)="1"</formula>
    </cfRule>
    <cfRule type="expression" dxfId="183" priority="941" stopIfTrue="1">
      <formula>LEFT(O151,1)="3"</formula>
    </cfRule>
    <cfRule type="expression" dxfId="182" priority="942" stopIfTrue="1">
      <formula>LEFT(O151,1)="4"</formula>
    </cfRule>
    <cfRule type="expression" dxfId="181" priority="943" stopIfTrue="1">
      <formula>LEFT(O151,1)="5"</formula>
    </cfRule>
  </conditionalFormatting>
  <conditionalFormatting sqref="O152:O154">
    <cfRule type="expression" dxfId="180" priority="530" stopIfTrue="1">
      <formula>LEFT(O152,1)="3"</formula>
    </cfRule>
  </conditionalFormatting>
  <conditionalFormatting sqref="O158">
    <cfRule type="expression" dxfId="179" priority="886" stopIfTrue="1">
      <formula>LEFT(O158,1)="4"</formula>
    </cfRule>
    <cfRule type="expression" dxfId="178" priority="887" stopIfTrue="1">
      <formula>LEFT(O158,1)="5"</formula>
    </cfRule>
  </conditionalFormatting>
  <conditionalFormatting sqref="O158:O159">
    <cfRule type="expression" dxfId="177" priority="856" stopIfTrue="1">
      <formula>LEFT(O158,1)="2"</formula>
    </cfRule>
  </conditionalFormatting>
  <conditionalFormatting sqref="O159">
    <cfRule type="expression" dxfId="176" priority="844" stopIfTrue="1">
      <formula>LEFT(O159,1)="5"</formula>
    </cfRule>
    <cfRule type="expression" dxfId="175" priority="845" stopIfTrue="1">
      <formula>LEFT(O159,1)="4"</formula>
    </cfRule>
    <cfRule type="expression" dxfId="174" priority="846" stopIfTrue="1">
      <formula>LEFT(O159,1)="3"</formula>
    </cfRule>
    <cfRule type="expression" dxfId="173" priority="847" stopIfTrue="1">
      <formula>LEFT(O159,1)="2"</formula>
    </cfRule>
    <cfRule type="expression" dxfId="172" priority="848" stopIfTrue="1">
      <formula>LEFT(O159,1)="1"</formula>
    </cfRule>
    <cfRule type="expression" dxfId="171" priority="855" stopIfTrue="1">
      <formula>LEFT(O159,1)="1"</formula>
    </cfRule>
    <cfRule type="expression" dxfId="170" priority="857" stopIfTrue="1">
      <formula>LEFT(O159,1)="3"</formula>
    </cfRule>
    <cfRule type="expression" dxfId="169" priority="858" stopIfTrue="1">
      <formula>LEFT(O159,1)="4"</formula>
    </cfRule>
    <cfRule type="expression" dxfId="168" priority="859" stopIfTrue="1">
      <formula>LEFT(O159,1)="5"</formula>
    </cfRule>
  </conditionalFormatting>
  <conditionalFormatting sqref="O160:O162">
    <cfRule type="expression" dxfId="167" priority="554" stopIfTrue="1">
      <formula>LEFT(O160,1)="3"</formula>
    </cfRule>
  </conditionalFormatting>
  <conditionalFormatting sqref="O166">
    <cfRule type="expression" dxfId="166" priority="802" stopIfTrue="1">
      <formula>LEFT(O166,1)="4"</formula>
    </cfRule>
    <cfRule type="expression" dxfId="165" priority="803" stopIfTrue="1">
      <formula>LEFT(O166,1)="5"</formula>
    </cfRule>
  </conditionalFormatting>
  <conditionalFormatting sqref="O166:O167">
    <cfRule type="expression" dxfId="164" priority="772" stopIfTrue="1">
      <formula>LEFT(O166,1)="2"</formula>
    </cfRule>
  </conditionalFormatting>
  <conditionalFormatting sqref="O167">
    <cfRule type="expression" dxfId="163" priority="760" stopIfTrue="1">
      <formula>LEFT(O167,1)="5"</formula>
    </cfRule>
    <cfRule type="expression" dxfId="162" priority="761" stopIfTrue="1">
      <formula>LEFT(O167,1)="4"</formula>
    </cfRule>
    <cfRule type="expression" dxfId="161" priority="762" stopIfTrue="1">
      <formula>LEFT(O167,1)="3"</formula>
    </cfRule>
    <cfRule type="expression" dxfId="160" priority="763" stopIfTrue="1">
      <formula>LEFT(O167,1)="2"</formula>
    </cfRule>
    <cfRule type="expression" dxfId="159" priority="764" stopIfTrue="1">
      <formula>LEFT(O167,1)="1"</formula>
    </cfRule>
    <cfRule type="expression" dxfId="158" priority="771" stopIfTrue="1">
      <formula>LEFT(O167,1)="1"</formula>
    </cfRule>
    <cfRule type="expression" dxfId="157" priority="773" stopIfTrue="1">
      <formula>LEFT(O167,1)="3"</formula>
    </cfRule>
    <cfRule type="expression" dxfId="156" priority="774" stopIfTrue="1">
      <formula>LEFT(O167,1)="4"</formula>
    </cfRule>
    <cfRule type="expression" dxfId="155" priority="775" stopIfTrue="1">
      <formula>LEFT(O167,1)="5"</formula>
    </cfRule>
  </conditionalFormatting>
  <conditionalFormatting sqref="O168:O170">
    <cfRule type="expression" dxfId="154" priority="578" stopIfTrue="1">
      <formula>LEFT(O168,1)="3"</formula>
    </cfRule>
  </conditionalFormatting>
  <conditionalFormatting sqref="O174">
    <cfRule type="expression" dxfId="153" priority="718" stopIfTrue="1">
      <formula>LEFT(O174,1)="4"</formula>
    </cfRule>
    <cfRule type="expression" dxfId="152" priority="719" stopIfTrue="1">
      <formula>LEFT(O174,1)="5"</formula>
    </cfRule>
  </conditionalFormatting>
  <conditionalFormatting sqref="O174:O175">
    <cfRule type="expression" dxfId="151" priority="688" stopIfTrue="1">
      <formula>LEFT(O174,1)="2"</formula>
    </cfRule>
  </conditionalFormatting>
  <conditionalFormatting sqref="O175">
    <cfRule type="expression" dxfId="150" priority="676" stopIfTrue="1">
      <formula>LEFT(O175,1)="5"</formula>
    </cfRule>
    <cfRule type="expression" dxfId="149" priority="677" stopIfTrue="1">
      <formula>LEFT(O175,1)="4"</formula>
    </cfRule>
    <cfRule type="expression" dxfId="148" priority="678" stopIfTrue="1">
      <formula>LEFT(O175,1)="3"</formula>
    </cfRule>
    <cfRule type="expression" dxfId="147" priority="679" stopIfTrue="1">
      <formula>LEFT(O175,1)="2"</formula>
    </cfRule>
    <cfRule type="expression" dxfId="146" priority="680" stopIfTrue="1">
      <formula>LEFT(O175,1)="1"</formula>
    </cfRule>
    <cfRule type="expression" dxfId="145" priority="687" stopIfTrue="1">
      <formula>LEFT(O175,1)="1"</formula>
    </cfRule>
    <cfRule type="expression" dxfId="144" priority="689" stopIfTrue="1">
      <formula>LEFT(O175,1)="3"</formula>
    </cfRule>
    <cfRule type="expression" dxfId="143" priority="690" stopIfTrue="1">
      <formula>LEFT(O175,1)="4"</formula>
    </cfRule>
    <cfRule type="expression" dxfId="142" priority="691" stopIfTrue="1">
      <formula>LEFT(O175,1)="5"</formula>
    </cfRule>
  </conditionalFormatting>
  <conditionalFormatting sqref="O176:O178">
    <cfRule type="expression" dxfId="141" priority="715" stopIfTrue="1">
      <formula>LEFT(O176,1)="3"</formula>
    </cfRule>
  </conditionalFormatting>
  <conditionalFormatting sqref="P10">
    <cfRule type="expression" dxfId="140" priority="2413" stopIfTrue="1">
      <formula>LEFT(P10,1)="4"</formula>
    </cfRule>
    <cfRule type="expression" dxfId="139" priority="2414" stopIfTrue="1">
      <formula>LEFT(P10,1)="5"</formula>
    </cfRule>
    <cfRule type="expression" dxfId="138" priority="2415" stopIfTrue="1">
      <formula>LEFT(P10,1)="6"</formula>
    </cfRule>
  </conditionalFormatting>
  <conditionalFormatting sqref="P10:P11">
    <cfRule type="expression" dxfId="137" priority="2382" stopIfTrue="1">
      <formula>LEFT(P10,1)="1"</formula>
    </cfRule>
    <cfRule type="expression" dxfId="136" priority="2383" stopIfTrue="1">
      <formula>LEFT(P10,1)="2"</formula>
    </cfRule>
  </conditionalFormatting>
  <conditionalFormatting sqref="P11">
    <cfRule type="expression" dxfId="135" priority="2384" stopIfTrue="1">
      <formula>LEFT(P11,1)="3"</formula>
    </cfRule>
    <cfRule type="expression" dxfId="134" priority="2385" stopIfTrue="1">
      <formula>LEFT(P11,1)="4"</formula>
    </cfRule>
    <cfRule type="expression" dxfId="133" priority="2386" stopIfTrue="1">
      <formula>LEFT(P11,1)="5"</formula>
    </cfRule>
    <cfRule type="expression" dxfId="132" priority="2387" stopIfTrue="1">
      <formula>LEFT(P11,1)="6"</formula>
    </cfRule>
  </conditionalFormatting>
  <conditionalFormatting sqref="P21">
    <cfRule type="expression" dxfId="131" priority="2325" stopIfTrue="1">
      <formula>LEFT(P21,1)="4"</formula>
    </cfRule>
    <cfRule type="expression" dxfId="130" priority="2326" stopIfTrue="1">
      <formula>LEFT(P21,1)="5"</formula>
    </cfRule>
    <cfRule type="expression" dxfId="129" priority="2327" stopIfTrue="1">
      <formula>LEFT(P21,1)="6"</formula>
    </cfRule>
  </conditionalFormatting>
  <conditionalFormatting sqref="P21:P22">
    <cfRule type="expression" dxfId="128" priority="2294" stopIfTrue="1">
      <formula>LEFT(P21,1)="1"</formula>
    </cfRule>
    <cfRule type="expression" dxfId="127" priority="2295" stopIfTrue="1">
      <formula>LEFT(P21,1)="2"</formula>
    </cfRule>
  </conditionalFormatting>
  <conditionalFormatting sqref="P22">
    <cfRule type="expression" dxfId="126" priority="2296" stopIfTrue="1">
      <formula>LEFT(P22,1)="3"</formula>
    </cfRule>
    <cfRule type="expression" dxfId="125" priority="2297" stopIfTrue="1">
      <formula>LEFT(P22,1)="4"</formula>
    </cfRule>
    <cfRule type="expression" dxfId="124" priority="2298" stopIfTrue="1">
      <formula>LEFT(P22,1)="5"</formula>
    </cfRule>
    <cfRule type="expression" dxfId="123" priority="2299" stopIfTrue="1">
      <formula>LEFT(P22,1)="6"</formula>
    </cfRule>
  </conditionalFormatting>
  <conditionalFormatting sqref="P29">
    <cfRule type="expression" dxfId="122" priority="2240" stopIfTrue="1">
      <formula>LEFT(P29,1)="4"</formula>
    </cfRule>
    <cfRule type="expression" dxfId="121" priority="2241" stopIfTrue="1">
      <formula>LEFT(P29,1)="5"</formula>
    </cfRule>
    <cfRule type="expression" dxfId="120" priority="2242" stopIfTrue="1">
      <formula>LEFT(P29,1)="6"</formula>
    </cfRule>
  </conditionalFormatting>
  <conditionalFormatting sqref="P29:P30">
    <cfRule type="expression" dxfId="119" priority="2209" stopIfTrue="1">
      <formula>LEFT(P29,1)="1"</formula>
    </cfRule>
    <cfRule type="expression" dxfId="118" priority="2210" stopIfTrue="1">
      <formula>LEFT(P29,1)="2"</formula>
    </cfRule>
  </conditionalFormatting>
  <conditionalFormatting sqref="P30">
    <cfRule type="expression" dxfId="117" priority="2211" stopIfTrue="1">
      <formula>LEFT(P30,1)="3"</formula>
    </cfRule>
    <cfRule type="expression" dxfId="116" priority="2212" stopIfTrue="1">
      <formula>LEFT(P30,1)="4"</formula>
    </cfRule>
    <cfRule type="expression" dxfId="115" priority="2213" stopIfTrue="1">
      <formula>LEFT(P30,1)="5"</formula>
    </cfRule>
    <cfRule type="expression" dxfId="114" priority="2214" stopIfTrue="1">
      <formula>LEFT(P30,1)="6"</formula>
    </cfRule>
  </conditionalFormatting>
  <conditionalFormatting sqref="P37">
    <cfRule type="expression" dxfId="113" priority="2155" stopIfTrue="1">
      <formula>LEFT(P37,1)="4"</formula>
    </cfRule>
    <cfRule type="expression" dxfId="112" priority="2156" stopIfTrue="1">
      <formula>LEFT(P37,1)="5"</formula>
    </cfRule>
    <cfRule type="expression" dxfId="111" priority="2157" stopIfTrue="1">
      <formula>LEFT(P37,1)="6"</formula>
    </cfRule>
  </conditionalFormatting>
  <conditionalFormatting sqref="P37:P38">
    <cfRule type="expression" dxfId="110" priority="2124" stopIfTrue="1">
      <formula>LEFT(P37,1)="1"</formula>
    </cfRule>
    <cfRule type="expression" dxfId="109" priority="2125" stopIfTrue="1">
      <formula>LEFT(P37,1)="2"</formula>
    </cfRule>
  </conditionalFormatting>
  <conditionalFormatting sqref="P38">
    <cfRule type="expression" dxfId="108" priority="2126" stopIfTrue="1">
      <formula>LEFT(P38,1)="3"</formula>
    </cfRule>
    <cfRule type="expression" dxfId="107" priority="2127" stopIfTrue="1">
      <formula>LEFT(P38,1)="4"</formula>
    </cfRule>
    <cfRule type="expression" dxfId="106" priority="2128" stopIfTrue="1">
      <formula>LEFT(P38,1)="5"</formula>
    </cfRule>
    <cfRule type="expression" dxfId="105" priority="2129" stopIfTrue="1">
      <formula>LEFT(P38,1)="6"</formula>
    </cfRule>
  </conditionalFormatting>
  <conditionalFormatting sqref="P46">
    <cfRule type="expression" dxfId="104" priority="2068" stopIfTrue="1">
      <formula>LEFT(P46,1)="4"</formula>
    </cfRule>
    <cfRule type="expression" dxfId="103" priority="2069" stopIfTrue="1">
      <formula>LEFT(P46,1)="5"</formula>
    </cfRule>
    <cfRule type="expression" dxfId="102" priority="2880" stopIfTrue="1">
      <formula>LEFT(P46,1)="6"</formula>
    </cfRule>
  </conditionalFormatting>
  <conditionalFormatting sqref="P46:P47">
    <cfRule type="expression" dxfId="101" priority="2037" stopIfTrue="1">
      <formula>LEFT(P46,1)="1"</formula>
    </cfRule>
    <cfRule type="expression" dxfId="100" priority="2038" stopIfTrue="1">
      <formula>LEFT(P46,1)="2"</formula>
    </cfRule>
  </conditionalFormatting>
  <conditionalFormatting sqref="P47">
    <cfRule type="expression" dxfId="99" priority="2039" stopIfTrue="1">
      <formula>LEFT(P47,1)="3"</formula>
    </cfRule>
    <cfRule type="expression" dxfId="98" priority="2040" stopIfTrue="1">
      <formula>LEFT(P47,1)="4"</formula>
    </cfRule>
    <cfRule type="expression" dxfId="97" priority="2041" stopIfTrue="1">
      <formula>LEFT(P47,1)="5"</formula>
    </cfRule>
    <cfRule type="expression" dxfId="96" priority="2042" stopIfTrue="1">
      <formula>LEFT(P47,1)="6"</formula>
    </cfRule>
  </conditionalFormatting>
  <conditionalFormatting sqref="P54:P55">
    <cfRule type="expression" dxfId="95" priority="1941" stopIfTrue="1">
      <formula>LEFT(P54,1)="1"</formula>
    </cfRule>
    <cfRule type="expression" dxfId="94" priority="1942" stopIfTrue="1">
      <formula>LEFT(P54,1)="2"</formula>
    </cfRule>
    <cfRule type="expression" dxfId="93" priority="1943" stopIfTrue="1">
      <formula>LEFT(P54,1)="3"</formula>
    </cfRule>
    <cfRule type="expression" dxfId="92" priority="1944" stopIfTrue="1">
      <formula>LEFT(P54,1)="4"</formula>
    </cfRule>
    <cfRule type="expression" dxfId="91" priority="1945" stopIfTrue="1">
      <formula>LEFT(P54,1)="5"</formula>
    </cfRule>
  </conditionalFormatting>
  <conditionalFormatting sqref="P55">
    <cfRule type="expression" dxfId="90" priority="1946" stopIfTrue="1">
      <formula>LEFT(P55,1)="6"</formula>
    </cfRule>
  </conditionalFormatting>
  <conditionalFormatting sqref="P62:P63">
    <cfRule type="expression" dxfId="89" priority="1857" stopIfTrue="1">
      <formula>LEFT(P62,1)="1"</formula>
    </cfRule>
    <cfRule type="expression" dxfId="88" priority="1858" stopIfTrue="1">
      <formula>LEFT(P62,1)="2"</formula>
    </cfRule>
    <cfRule type="expression" dxfId="87" priority="1859" stopIfTrue="1">
      <formula>LEFT(P62,1)="3"</formula>
    </cfRule>
    <cfRule type="expression" dxfId="86" priority="1860" stopIfTrue="1">
      <formula>LEFT(P62,1)="4"</formula>
    </cfRule>
    <cfRule type="expression" dxfId="85" priority="1861" stopIfTrue="1">
      <formula>LEFT(P62,1)="5"</formula>
    </cfRule>
  </conditionalFormatting>
  <conditionalFormatting sqref="P63">
    <cfRule type="expression" dxfId="84" priority="1862" stopIfTrue="1">
      <formula>LEFT(P63,1)="6"</formula>
    </cfRule>
  </conditionalFormatting>
  <conditionalFormatting sqref="P70:P71">
    <cfRule type="expression" dxfId="83" priority="1773" stopIfTrue="1">
      <formula>LEFT(P70,1)="1"</formula>
    </cfRule>
    <cfRule type="expression" dxfId="82" priority="1774" stopIfTrue="1">
      <formula>LEFT(P70,1)="2"</formula>
    </cfRule>
    <cfRule type="expression" dxfId="81" priority="1775" stopIfTrue="1">
      <formula>LEFT(P70,1)="3"</formula>
    </cfRule>
    <cfRule type="expression" dxfId="80" priority="1776" stopIfTrue="1">
      <formula>LEFT(P70,1)="4"</formula>
    </cfRule>
    <cfRule type="expression" dxfId="79" priority="1777" stopIfTrue="1">
      <formula>LEFT(P70,1)="5"</formula>
    </cfRule>
  </conditionalFormatting>
  <conditionalFormatting sqref="P71">
    <cfRule type="expression" dxfId="78" priority="1778" stopIfTrue="1">
      <formula>LEFT(P71,1)="6"</formula>
    </cfRule>
  </conditionalFormatting>
  <conditionalFormatting sqref="P78:P79">
    <cfRule type="expression" dxfId="77" priority="1689" stopIfTrue="1">
      <formula>LEFT(P78,1)="1"</formula>
    </cfRule>
    <cfRule type="expression" dxfId="76" priority="1690" stopIfTrue="1">
      <formula>LEFT(P78,1)="2"</formula>
    </cfRule>
    <cfRule type="expression" dxfId="75" priority="1691" stopIfTrue="1">
      <formula>LEFT(P78,1)="3"</formula>
    </cfRule>
    <cfRule type="expression" dxfId="74" priority="1692" stopIfTrue="1">
      <formula>LEFT(P78,1)="4"</formula>
    </cfRule>
    <cfRule type="expression" dxfId="73" priority="1693" stopIfTrue="1">
      <formula>LEFT(P78,1)="5"</formula>
    </cfRule>
  </conditionalFormatting>
  <conditionalFormatting sqref="P79">
    <cfRule type="expression" dxfId="72" priority="1694" stopIfTrue="1">
      <formula>LEFT(P79,1)="6"</formula>
    </cfRule>
  </conditionalFormatting>
  <conditionalFormatting sqref="P86:P87">
    <cfRule type="expression" dxfId="71" priority="1605" stopIfTrue="1">
      <formula>LEFT(P86,1)="1"</formula>
    </cfRule>
    <cfRule type="expression" dxfId="70" priority="1606" stopIfTrue="1">
      <formula>LEFT(P86,1)="2"</formula>
    </cfRule>
    <cfRule type="expression" dxfId="69" priority="1607" stopIfTrue="1">
      <formula>LEFT(P86,1)="3"</formula>
    </cfRule>
    <cfRule type="expression" dxfId="68" priority="1608" stopIfTrue="1">
      <formula>LEFT(P86,1)="4"</formula>
    </cfRule>
    <cfRule type="expression" dxfId="67" priority="1609" stopIfTrue="1">
      <formula>LEFT(P86,1)="5"</formula>
    </cfRule>
  </conditionalFormatting>
  <conditionalFormatting sqref="P87">
    <cfRule type="expression" dxfId="66" priority="1610" stopIfTrue="1">
      <formula>LEFT(P87,1)="6"</formula>
    </cfRule>
  </conditionalFormatting>
  <conditionalFormatting sqref="P94:P95">
    <cfRule type="expression" dxfId="65" priority="1521" stopIfTrue="1">
      <formula>LEFT(P94,1)="1"</formula>
    </cfRule>
    <cfRule type="expression" dxfId="64" priority="1522" stopIfTrue="1">
      <formula>LEFT(P94,1)="2"</formula>
    </cfRule>
    <cfRule type="expression" dxfId="63" priority="1523" stopIfTrue="1">
      <formula>LEFT(P94,1)="3"</formula>
    </cfRule>
    <cfRule type="expression" dxfId="62" priority="1524" stopIfTrue="1">
      <formula>LEFT(P94,1)="4"</formula>
    </cfRule>
    <cfRule type="expression" dxfId="61" priority="1525" stopIfTrue="1">
      <formula>LEFT(P94,1)="5"</formula>
    </cfRule>
  </conditionalFormatting>
  <conditionalFormatting sqref="P95">
    <cfRule type="expression" dxfId="60" priority="1526" stopIfTrue="1">
      <formula>LEFT(P95,1)="6"</formula>
    </cfRule>
  </conditionalFormatting>
  <conditionalFormatting sqref="P102:P103">
    <cfRule type="expression" dxfId="59" priority="1437" stopIfTrue="1">
      <formula>LEFT(P102,1)="1"</formula>
    </cfRule>
    <cfRule type="expression" dxfId="58" priority="1438" stopIfTrue="1">
      <formula>LEFT(P102,1)="2"</formula>
    </cfRule>
    <cfRule type="expression" dxfId="57" priority="1439" stopIfTrue="1">
      <formula>LEFT(P102,1)="3"</formula>
    </cfRule>
    <cfRule type="expression" dxfId="56" priority="1440" stopIfTrue="1">
      <formula>LEFT(P102,1)="4"</formula>
    </cfRule>
    <cfRule type="expression" dxfId="55" priority="1441" stopIfTrue="1">
      <formula>LEFT(P102,1)="5"</formula>
    </cfRule>
  </conditionalFormatting>
  <conditionalFormatting sqref="P103">
    <cfRule type="expression" dxfId="54" priority="1442" stopIfTrue="1">
      <formula>LEFT(P103,1)="6"</formula>
    </cfRule>
  </conditionalFormatting>
  <conditionalFormatting sqref="P110:P111">
    <cfRule type="expression" dxfId="53" priority="1353" stopIfTrue="1">
      <formula>LEFT(P110,1)="1"</formula>
    </cfRule>
    <cfRule type="expression" dxfId="52" priority="1354" stopIfTrue="1">
      <formula>LEFT(P110,1)="2"</formula>
    </cfRule>
    <cfRule type="expression" dxfId="51" priority="1355" stopIfTrue="1">
      <formula>LEFT(P110,1)="3"</formula>
    </cfRule>
    <cfRule type="expression" dxfId="50" priority="1356" stopIfTrue="1">
      <formula>LEFT(P110,1)="4"</formula>
    </cfRule>
    <cfRule type="expression" dxfId="49" priority="1357" stopIfTrue="1">
      <formula>LEFT(P110,1)="5"</formula>
    </cfRule>
  </conditionalFormatting>
  <conditionalFormatting sqref="P111">
    <cfRule type="expression" dxfId="48" priority="1358" stopIfTrue="1">
      <formula>LEFT(P111,1)="6"</formula>
    </cfRule>
  </conditionalFormatting>
  <conditionalFormatting sqref="P118:P119">
    <cfRule type="expression" dxfId="47" priority="1269" stopIfTrue="1">
      <formula>LEFT(P118,1)="1"</formula>
    </cfRule>
    <cfRule type="expression" dxfId="46" priority="1270" stopIfTrue="1">
      <formula>LEFT(P118,1)="2"</formula>
    </cfRule>
    <cfRule type="expression" dxfId="45" priority="1271" stopIfTrue="1">
      <formula>LEFT(P118,1)="3"</formula>
    </cfRule>
    <cfRule type="expression" dxfId="44" priority="1272" stopIfTrue="1">
      <formula>LEFT(P118,1)="4"</formula>
    </cfRule>
    <cfRule type="expression" dxfId="43" priority="1273" stopIfTrue="1">
      <formula>LEFT(P118,1)="5"</formula>
    </cfRule>
  </conditionalFormatting>
  <conditionalFormatting sqref="P119">
    <cfRule type="expression" dxfId="42" priority="1274" stopIfTrue="1">
      <formula>LEFT(P119,1)="6"</formula>
    </cfRule>
  </conditionalFormatting>
  <conditionalFormatting sqref="P126:P127">
    <cfRule type="expression" dxfId="41" priority="1185" stopIfTrue="1">
      <formula>LEFT(P126,1)="1"</formula>
    </cfRule>
    <cfRule type="expression" dxfId="40" priority="1186" stopIfTrue="1">
      <formula>LEFT(P126,1)="2"</formula>
    </cfRule>
    <cfRule type="expression" dxfId="39" priority="1187" stopIfTrue="1">
      <formula>LEFT(P126,1)="3"</formula>
    </cfRule>
    <cfRule type="expression" dxfId="38" priority="1188" stopIfTrue="1">
      <formula>LEFT(P126,1)="4"</formula>
    </cfRule>
    <cfRule type="expression" dxfId="37" priority="1189" stopIfTrue="1">
      <formula>LEFT(P126,1)="5"</formula>
    </cfRule>
  </conditionalFormatting>
  <conditionalFormatting sqref="P127">
    <cfRule type="expression" dxfId="36" priority="1190" stopIfTrue="1">
      <formula>LEFT(P127,1)="6"</formula>
    </cfRule>
  </conditionalFormatting>
  <conditionalFormatting sqref="P134:P135">
    <cfRule type="expression" dxfId="35" priority="1101" stopIfTrue="1">
      <formula>LEFT(P134,1)="1"</formula>
    </cfRule>
    <cfRule type="expression" dxfId="34" priority="1102" stopIfTrue="1">
      <formula>LEFT(P134,1)="2"</formula>
    </cfRule>
    <cfRule type="expression" dxfId="33" priority="1103" stopIfTrue="1">
      <formula>LEFT(P134,1)="3"</formula>
    </cfRule>
    <cfRule type="expression" dxfId="32" priority="1104" stopIfTrue="1">
      <formula>LEFT(P134,1)="4"</formula>
    </cfRule>
    <cfRule type="expression" dxfId="31" priority="1105" stopIfTrue="1">
      <formula>LEFT(P134,1)="5"</formula>
    </cfRule>
  </conditionalFormatting>
  <conditionalFormatting sqref="P135">
    <cfRule type="expression" dxfId="30" priority="1106" stopIfTrue="1">
      <formula>LEFT(P135,1)="6"</formula>
    </cfRule>
  </conditionalFormatting>
  <conditionalFormatting sqref="P142:P143">
    <cfRule type="expression" dxfId="29" priority="1017" stopIfTrue="1">
      <formula>LEFT(P142,1)="1"</formula>
    </cfRule>
    <cfRule type="expression" dxfId="28" priority="1018" stopIfTrue="1">
      <formula>LEFT(P142,1)="2"</formula>
    </cfRule>
    <cfRule type="expression" dxfId="27" priority="1019" stopIfTrue="1">
      <formula>LEFT(P142,1)="3"</formula>
    </cfRule>
    <cfRule type="expression" dxfId="26" priority="1020" stopIfTrue="1">
      <formula>LEFT(P142,1)="4"</formula>
    </cfRule>
    <cfRule type="expression" dxfId="25" priority="1021" stopIfTrue="1">
      <formula>LEFT(P142,1)="5"</formula>
    </cfRule>
  </conditionalFormatting>
  <conditionalFormatting sqref="P143">
    <cfRule type="expression" dxfId="24" priority="1022" stopIfTrue="1">
      <formula>LEFT(P143,1)="6"</formula>
    </cfRule>
  </conditionalFormatting>
  <conditionalFormatting sqref="P150:P151">
    <cfRule type="expression" dxfId="23" priority="933" stopIfTrue="1">
      <formula>LEFT(P150,1)="1"</formula>
    </cfRule>
    <cfRule type="expression" dxfId="22" priority="934" stopIfTrue="1">
      <formula>LEFT(P150,1)="2"</formula>
    </cfRule>
    <cfRule type="expression" dxfId="21" priority="935" stopIfTrue="1">
      <formula>LEFT(P150,1)="3"</formula>
    </cfRule>
    <cfRule type="expression" dxfId="20" priority="936" stopIfTrue="1">
      <formula>LEFT(P150,1)="4"</formula>
    </cfRule>
    <cfRule type="expression" dxfId="19" priority="937" stopIfTrue="1">
      <formula>LEFT(P150,1)="5"</formula>
    </cfRule>
  </conditionalFormatting>
  <conditionalFormatting sqref="P151">
    <cfRule type="expression" dxfId="18" priority="938" stopIfTrue="1">
      <formula>LEFT(P151,1)="6"</formula>
    </cfRule>
  </conditionalFormatting>
  <conditionalFormatting sqref="P158:P159">
    <cfRule type="expression" dxfId="17" priority="849" stopIfTrue="1">
      <formula>LEFT(P158,1)="1"</formula>
    </cfRule>
    <cfRule type="expression" dxfId="16" priority="850" stopIfTrue="1">
      <formula>LEFT(P158,1)="2"</formula>
    </cfRule>
    <cfRule type="expression" dxfId="15" priority="851" stopIfTrue="1">
      <formula>LEFT(P158,1)="3"</formula>
    </cfRule>
    <cfRule type="expression" dxfId="14" priority="852" stopIfTrue="1">
      <formula>LEFT(P158,1)="4"</formula>
    </cfRule>
    <cfRule type="expression" dxfId="13" priority="853" stopIfTrue="1">
      <formula>LEFT(P158,1)="5"</formula>
    </cfRule>
  </conditionalFormatting>
  <conditionalFormatting sqref="P159">
    <cfRule type="expression" dxfId="12" priority="854" stopIfTrue="1">
      <formula>LEFT(P159,1)="6"</formula>
    </cfRule>
  </conditionalFormatting>
  <conditionalFormatting sqref="P166:P167">
    <cfRule type="expression" dxfId="11" priority="765" stopIfTrue="1">
      <formula>LEFT(P166,1)="1"</formula>
    </cfRule>
    <cfRule type="expression" dxfId="10" priority="766" stopIfTrue="1">
      <formula>LEFT(P166,1)="2"</formula>
    </cfRule>
    <cfRule type="expression" dxfId="9" priority="767" stopIfTrue="1">
      <formula>LEFT(P166,1)="3"</formula>
    </cfRule>
    <cfRule type="expression" dxfId="8" priority="768" stopIfTrue="1">
      <formula>LEFT(P166,1)="4"</formula>
    </cfRule>
    <cfRule type="expression" dxfId="7" priority="769" stopIfTrue="1">
      <formula>LEFT(P166,1)="5"</formula>
    </cfRule>
  </conditionalFormatting>
  <conditionalFormatting sqref="P167">
    <cfRule type="expression" dxfId="6" priority="770" stopIfTrue="1">
      <formula>LEFT(P167,1)="6"</formula>
    </cfRule>
  </conditionalFormatting>
  <conditionalFormatting sqref="P174:P175">
    <cfRule type="expression" dxfId="5" priority="681" stopIfTrue="1">
      <formula>LEFT(P174,1)="1"</formula>
    </cfRule>
    <cfRule type="expression" dxfId="4" priority="682" stopIfTrue="1">
      <formula>LEFT(P174,1)="2"</formula>
    </cfRule>
    <cfRule type="expression" dxfId="3" priority="683" stopIfTrue="1">
      <formula>LEFT(P174,1)="3"</formula>
    </cfRule>
    <cfRule type="expression" dxfId="2" priority="684" stopIfTrue="1">
      <formula>LEFT(P174,1)="4"</formula>
    </cfRule>
    <cfRule type="expression" dxfId="1" priority="685" stopIfTrue="1">
      <formula>LEFT(P174,1)="5"</formula>
    </cfRule>
  </conditionalFormatting>
  <conditionalFormatting sqref="P175">
    <cfRule type="expression" dxfId="0" priority="686" stopIfTrue="1">
      <formula>LEFT(P175,1)="6"</formula>
    </cfRule>
  </conditionalFormatting>
  <dataValidations count="8">
    <dataValidation type="list" allowBlank="1" showInputMessage="1" showErrorMessage="1" sqref="D15" xr:uid="{7633DAC8-E4EB-4B7D-8244-E3FE7C950D3C}">
      <formula1>$C$182:$C$212</formula1>
    </dataValidation>
    <dataValidation type="list" allowBlank="1" showInputMessage="1" showErrorMessage="1" sqref="H15 L15" xr:uid="{098BA594-15B1-4725-8E82-565EB6E43A3F}">
      <formula1>$D$182:$D$187</formula1>
    </dataValidation>
    <dataValidation type="list" allowBlank="1" showInputMessage="1" showErrorMessage="1" sqref="I15 M15" xr:uid="{274F8418-3FA6-4DAC-A8A5-E745422F3579}">
      <formula1>$E$182:$E$185</formula1>
    </dataValidation>
    <dataValidation type="list" allowBlank="1" showInputMessage="1" showErrorMessage="1" sqref="O15" xr:uid="{CA857370-31F9-427B-9893-D2EDD6ECB5EE}">
      <formula1>G$182:G$186</formula1>
    </dataValidation>
    <dataValidation type="list" allowBlank="1" showInputMessage="1" showErrorMessage="1" sqref="D176:D178 D168:D170 D160:D162 D152:D154 D144:D146 D136:D138 D128:D130 D120:D122 D112:D114 D104:D106 D96:D98 D88:D90 D80:D82 D72:D74 D64:D66 D56:D58 D48:D50 D39:D41 D31:D33 D23:D25 D12:D14" xr:uid="{9CA392CA-71AA-44A2-8B1A-69B2CA9CF4C1}">
      <formula1>$C$183:$C$213</formula1>
    </dataValidation>
    <dataValidation type="list" allowBlank="1" showInputMessage="1" showErrorMessage="1" sqref="H12:H14 H176:H178 L168:L170 L160:L162 L152:L154 L144:L146 L136:L138 L128:L130 L120:L122 L112:L114 L104:L106 L96:L98 L88:L90 L80:L82 L72:L74 L64:L66 L56:L58 L48:L50 L39:L41 L31:L33 L176:L178 H168:H170 H160:H162 H152:H154 H144:H146 H136:H138 H128:H130 H120:H122 H112:H114 H104:H106 H96:H98 H88:H90 H80:H82 H72:H74 H64:H66 H56:H58 H48:H50 H39:H41 H31:H33 L12:L14" xr:uid="{374650DD-91C8-4F08-8FF8-4A80E334FE59}">
      <formula1>$D$183:$D$188</formula1>
    </dataValidation>
    <dataValidation type="list" allowBlank="1" showInputMessage="1" showErrorMessage="1" sqref="I176:I178 M176:M178 I168:I170 M168:M170 I160:I162 M160:M162 I152:I154 M152:M154 I144:I146 M144:M146 I136:I138 M136:M138 I128:I130 M128:M130 I120:I122 M120:M122 I112:I114 M112:M114 I104:I106 M104:M106 I96:I98 M96:M98 I88:I90 M88:M90 I80:I82 M80:M82 I72:I74 M72:M74 I64:I66 M64:M66 I56:I58 M56:M58 I48:I50 M48:M50 I39:I41 M39:M41 I31:I33 M31:M33 I12:I14 M12:M14" xr:uid="{D8D6ABEC-984A-4199-ACB1-4D1A0C71BDA7}">
      <formula1>$E$183:$E$186</formula1>
    </dataValidation>
    <dataValidation type="list" allowBlank="1" showInputMessage="1" showErrorMessage="1" sqref="O176:O178 O168:O170 O160:O162 O152:O154 O144:O146 O136:O138 O128:O130 O120:O122 O112:O114 O104:O106 O96:O98 O88:O90 O80:O82 O72:O74 O64:O66 O56:O58 O48:O50 O39:O41 O31:O33 O12:O14" xr:uid="{EF64153B-A82E-4538-868B-4782B48F295C}">
      <formula1>$G$183:$G$187</formula1>
    </dataValidation>
  </dataValidations>
  <hyperlinks>
    <hyperlink ref="Q2:U2" location="'1 - Start Here'!B27" display="Click here to go to the explanatory notes for the Status Indicators" xr:uid="{8E32795A-F2E1-4307-9CB8-D1E6611677A2}"/>
    <hyperlink ref="B4:P4" location="'7 - Risk Register'!C182" display="The pre-set risk categories, as well as definitions of impact, proximity, and likelihood, can be found at the bottom of this tab (click this link to jump to them)." xr:uid="{6B964777-5678-493B-86A2-12F3227747EC}"/>
  </hyperlink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2076" id="{C58052E3-B4D6-4979-8AD9-DC8A53B82EC2}">
            <x14:iconSet showValue="0" custom="1">
              <x14:cfvo type="percent">
                <xm:f>0</xm:f>
              </x14:cfvo>
              <x14:cfvo type="num">
                <xm:f>0</xm:f>
              </x14:cfvo>
              <x14:cfvo type="num">
                <xm:f>1</xm:f>
              </x14:cfvo>
              <x14:cfIcon iconSet="3TrafficLights1" iconId="2"/>
              <x14:cfIcon iconSet="3TrafficLights1" iconId="2"/>
              <x14:cfIcon iconSet="3Signs" iconId="0"/>
            </x14:iconSet>
          </x14:cfRule>
          <xm:sqref>A12:A22 A26:A27</xm:sqref>
        </x14:conditionalFormatting>
        <x14:conditionalFormatting xmlns:xm="http://schemas.microsoft.com/office/excel/2006/main">
          <x14:cfRule type="iconSet" priority="586" id="{89A76CBB-40E8-41E2-872A-F24865C6C7AA}">
            <x14:iconSet showValue="0" custom="1">
              <x14:cfvo type="percent">
                <xm:f>0</xm:f>
              </x14:cfvo>
              <x14:cfvo type="num">
                <xm:f>0</xm:f>
              </x14:cfvo>
              <x14:cfvo type="num">
                <xm:f>1</xm:f>
              </x14:cfvo>
              <x14:cfIcon iconSet="3TrafficLights1" iconId="2"/>
              <x14:cfIcon iconSet="3TrafficLights1" iconId="2"/>
              <x14:cfIcon iconSet="3Signs" iconId="0"/>
            </x14:iconSet>
          </x14:cfRule>
          <xm:sqref>A23:A25</xm:sqref>
        </x14:conditionalFormatting>
        <x14:conditionalFormatting xmlns:xm="http://schemas.microsoft.com/office/excel/2006/main">
          <x14:cfRule type="iconSet" priority="644" id="{A7565742-A873-4148-8AB2-50AC41B314A0}">
            <x14:iconSet showValue="0" custom="1">
              <x14:cfvo type="percent">
                <xm:f>0</xm:f>
              </x14:cfvo>
              <x14:cfvo type="num">
                <xm:f>0</xm:f>
              </x14:cfvo>
              <x14:cfvo type="num">
                <xm:f>1</xm:f>
              </x14:cfvo>
              <x14:cfIcon iconSet="3TrafficLights1" iconId="2"/>
              <x14:cfIcon iconSet="3TrafficLights1" iconId="2"/>
              <x14:cfIcon iconSet="3Signs" iconId="0"/>
            </x14:iconSet>
          </x14:cfRule>
          <xm:sqref>A29</xm:sqref>
        </x14:conditionalFormatting>
        <x14:conditionalFormatting xmlns:xm="http://schemas.microsoft.com/office/excel/2006/main">
          <x14:cfRule type="iconSet" priority="647" id="{361E9BA6-DDFD-4ADE-A621-21F2B7A6BFF4}">
            <x14:iconSet showValue="0" custom="1">
              <x14:cfvo type="percent">
                <xm:f>0</xm:f>
              </x14:cfvo>
              <x14:cfvo type="num">
                <xm:f>0</xm:f>
              </x14:cfvo>
              <x14:cfvo type="num">
                <xm:f>1</xm:f>
              </x14:cfvo>
              <x14:cfIcon iconSet="3TrafficLights1" iconId="2"/>
              <x14:cfIcon iconSet="3TrafficLights1" iconId="2"/>
              <x14:cfIcon iconSet="3Signs" iconId="0"/>
            </x14:iconSet>
          </x14:cfRule>
          <xm:sqref>A31:A33</xm:sqref>
        </x14:conditionalFormatting>
        <x14:conditionalFormatting xmlns:xm="http://schemas.microsoft.com/office/excel/2006/main">
          <x14:cfRule type="iconSet" priority="643" id="{C325BE26-76B9-4A7D-AEF3-C384FD56E65E}">
            <x14:iconSet showValue="0" custom="1">
              <x14:cfvo type="percent">
                <xm:f>0</xm:f>
              </x14:cfvo>
              <x14:cfvo type="num">
                <xm:f>0</xm:f>
              </x14:cfvo>
              <x14:cfvo type="num">
                <xm:f>1</xm:f>
              </x14:cfvo>
              <x14:cfIcon iconSet="3TrafficLights1" iconId="2"/>
              <x14:cfIcon iconSet="3TrafficLights1" iconId="2"/>
              <x14:cfIcon iconSet="3Signs" iconId="0"/>
            </x14:iconSet>
          </x14:cfRule>
          <xm:sqref>A35</xm:sqref>
        </x14:conditionalFormatting>
        <x14:conditionalFormatting xmlns:xm="http://schemas.microsoft.com/office/excel/2006/main">
          <x14:cfRule type="iconSet" priority="641" id="{EBEC9DF3-ECEA-4AEC-B5FB-5F1E08F0460A}">
            <x14:iconSet showValue="0" custom="1">
              <x14:cfvo type="percent">
                <xm:f>0</xm:f>
              </x14:cfvo>
              <x14:cfvo type="num">
                <xm:f>0</xm:f>
              </x14:cfvo>
              <x14:cfvo type="num">
                <xm:f>1</xm:f>
              </x14:cfvo>
              <x14:cfIcon iconSet="3TrafficLights1" iconId="2"/>
              <x14:cfIcon iconSet="3TrafficLights1" iconId="2"/>
              <x14:cfIcon iconSet="3Signs" iconId="0"/>
            </x14:iconSet>
          </x14:cfRule>
          <xm:sqref>A37</xm:sqref>
        </x14:conditionalFormatting>
        <x14:conditionalFormatting xmlns:xm="http://schemas.microsoft.com/office/excel/2006/main">
          <x14:cfRule type="iconSet" priority="642" id="{AB1B71D2-CE6D-4DC2-9F0C-C7EAC1622BA5}">
            <x14:iconSet showValue="0" custom="1">
              <x14:cfvo type="percent">
                <xm:f>0</xm:f>
              </x14:cfvo>
              <x14:cfvo type="num">
                <xm:f>0</xm:f>
              </x14:cfvo>
              <x14:cfvo type="num">
                <xm:f>1</xm:f>
              </x14:cfvo>
              <x14:cfIcon iconSet="3TrafficLights1" iconId="2"/>
              <x14:cfIcon iconSet="3TrafficLights1" iconId="2"/>
              <x14:cfIcon iconSet="3Signs" iconId="0"/>
            </x14:iconSet>
          </x14:cfRule>
          <xm:sqref>A39:A41</xm:sqref>
        </x14:conditionalFormatting>
        <x14:conditionalFormatting xmlns:xm="http://schemas.microsoft.com/office/excel/2006/main">
          <x14:cfRule type="iconSet" priority="640" id="{2FBA9696-66FF-40C1-A9CE-5496E60D1065}">
            <x14:iconSet showValue="0" custom="1">
              <x14:cfvo type="percent">
                <xm:f>0</xm:f>
              </x14:cfvo>
              <x14:cfvo type="num">
                <xm:f>0</xm:f>
              </x14:cfvo>
              <x14:cfvo type="num">
                <xm:f>1</xm:f>
              </x14:cfvo>
              <x14:cfIcon iconSet="3TrafficLights1" iconId="2"/>
              <x14:cfIcon iconSet="3TrafficLights1" iconId="2"/>
              <x14:cfIcon iconSet="3Signs" iconId="0"/>
            </x14:iconSet>
          </x14:cfRule>
          <xm:sqref>A44</xm:sqref>
        </x14:conditionalFormatting>
        <x14:conditionalFormatting xmlns:xm="http://schemas.microsoft.com/office/excel/2006/main">
          <x14:cfRule type="iconSet" priority="638" id="{3F5667EE-7131-407A-8E25-F06C0E01ACBD}">
            <x14:iconSet showValue="0" custom="1">
              <x14:cfvo type="percent">
                <xm:f>0</xm:f>
              </x14:cfvo>
              <x14:cfvo type="num">
                <xm:f>0</xm:f>
              </x14:cfvo>
              <x14:cfvo type="num">
                <xm:f>1</xm:f>
              </x14:cfvo>
              <x14:cfIcon iconSet="3TrafficLights1" iconId="2"/>
              <x14:cfIcon iconSet="3TrafficLights1" iconId="2"/>
              <x14:cfIcon iconSet="3Signs" iconId="0"/>
            </x14:iconSet>
          </x14:cfRule>
          <xm:sqref>A46</xm:sqref>
        </x14:conditionalFormatting>
        <x14:conditionalFormatting xmlns:xm="http://schemas.microsoft.com/office/excel/2006/main">
          <x14:cfRule type="iconSet" priority="639" id="{606C5431-1EDD-4441-848F-75613ACB0C9B}">
            <x14:iconSet showValue="0" custom="1">
              <x14:cfvo type="percent">
                <xm:f>0</xm:f>
              </x14:cfvo>
              <x14:cfvo type="num">
                <xm:f>0</xm:f>
              </x14:cfvo>
              <x14:cfvo type="num">
                <xm:f>1</xm:f>
              </x14:cfvo>
              <x14:cfIcon iconSet="3TrafficLights1" iconId="2"/>
              <x14:cfIcon iconSet="3TrafficLights1" iconId="2"/>
              <x14:cfIcon iconSet="3Signs" iconId="0"/>
            </x14:iconSet>
          </x14:cfRule>
          <xm:sqref>A48:A50</xm:sqref>
        </x14:conditionalFormatting>
        <x14:conditionalFormatting xmlns:xm="http://schemas.microsoft.com/office/excel/2006/main">
          <x14:cfRule type="iconSet" priority="637" id="{62E786F4-08EE-40B2-AB30-75720AF39426}">
            <x14:iconSet showValue="0" custom="1">
              <x14:cfvo type="percent">
                <xm:f>0</xm:f>
              </x14:cfvo>
              <x14:cfvo type="num">
                <xm:f>0</xm:f>
              </x14:cfvo>
              <x14:cfvo type="num">
                <xm:f>1</xm:f>
              </x14:cfvo>
              <x14:cfIcon iconSet="3TrafficLights1" iconId="2"/>
              <x14:cfIcon iconSet="3TrafficLights1" iconId="2"/>
              <x14:cfIcon iconSet="3Signs" iconId="0"/>
            </x14:iconSet>
          </x14:cfRule>
          <xm:sqref>A52</xm:sqref>
        </x14:conditionalFormatting>
        <x14:conditionalFormatting xmlns:xm="http://schemas.microsoft.com/office/excel/2006/main">
          <x14:cfRule type="iconSet" priority="635" id="{7D737CB2-FC0E-4275-99C6-50D8B6418F96}">
            <x14:iconSet showValue="0" custom="1">
              <x14:cfvo type="percent">
                <xm:f>0</xm:f>
              </x14:cfvo>
              <x14:cfvo type="num">
                <xm:f>0</xm:f>
              </x14:cfvo>
              <x14:cfvo type="num">
                <xm:f>1</xm:f>
              </x14:cfvo>
              <x14:cfIcon iconSet="3TrafficLights1" iconId="2"/>
              <x14:cfIcon iconSet="3TrafficLights1" iconId="2"/>
              <x14:cfIcon iconSet="3Signs" iconId="0"/>
            </x14:iconSet>
          </x14:cfRule>
          <xm:sqref>A54</xm:sqref>
        </x14:conditionalFormatting>
        <x14:conditionalFormatting xmlns:xm="http://schemas.microsoft.com/office/excel/2006/main">
          <x14:cfRule type="iconSet" priority="636" id="{9DED2E73-CB03-4C75-B557-369147AB6D9D}">
            <x14:iconSet showValue="0" custom="1">
              <x14:cfvo type="percent">
                <xm:f>0</xm:f>
              </x14:cfvo>
              <x14:cfvo type="num">
                <xm:f>0</xm:f>
              </x14:cfvo>
              <x14:cfvo type="num">
                <xm:f>1</xm:f>
              </x14:cfvo>
              <x14:cfIcon iconSet="3TrafficLights1" iconId="2"/>
              <x14:cfIcon iconSet="3TrafficLights1" iconId="2"/>
              <x14:cfIcon iconSet="3Signs" iconId="0"/>
            </x14:iconSet>
          </x14:cfRule>
          <xm:sqref>A56:A58</xm:sqref>
        </x14:conditionalFormatting>
        <x14:conditionalFormatting xmlns:xm="http://schemas.microsoft.com/office/excel/2006/main">
          <x14:cfRule type="iconSet" priority="634" id="{944666A1-9EB9-4C6E-B87D-F82E0E1D0F07}">
            <x14:iconSet showValue="0" custom="1">
              <x14:cfvo type="percent">
                <xm:f>0</xm:f>
              </x14:cfvo>
              <x14:cfvo type="num">
                <xm:f>0</xm:f>
              </x14:cfvo>
              <x14:cfvo type="num">
                <xm:f>1</xm:f>
              </x14:cfvo>
              <x14:cfIcon iconSet="3TrafficLights1" iconId="2"/>
              <x14:cfIcon iconSet="3TrafficLights1" iconId="2"/>
              <x14:cfIcon iconSet="3Signs" iconId="0"/>
            </x14:iconSet>
          </x14:cfRule>
          <xm:sqref>A60</xm:sqref>
        </x14:conditionalFormatting>
        <x14:conditionalFormatting xmlns:xm="http://schemas.microsoft.com/office/excel/2006/main">
          <x14:cfRule type="iconSet" priority="632" id="{3B433A2F-5FC5-4A82-8816-32652DF8967D}">
            <x14:iconSet showValue="0" custom="1">
              <x14:cfvo type="percent">
                <xm:f>0</xm:f>
              </x14:cfvo>
              <x14:cfvo type="num">
                <xm:f>0</xm:f>
              </x14:cfvo>
              <x14:cfvo type="num">
                <xm:f>1</xm:f>
              </x14:cfvo>
              <x14:cfIcon iconSet="3TrafficLights1" iconId="2"/>
              <x14:cfIcon iconSet="3TrafficLights1" iconId="2"/>
              <x14:cfIcon iconSet="3Signs" iconId="0"/>
            </x14:iconSet>
          </x14:cfRule>
          <xm:sqref>A62</xm:sqref>
        </x14:conditionalFormatting>
        <x14:conditionalFormatting xmlns:xm="http://schemas.microsoft.com/office/excel/2006/main">
          <x14:cfRule type="iconSet" priority="633" id="{4D23AD09-6468-455E-A440-1A2EE9DF8E85}">
            <x14:iconSet showValue="0" custom="1">
              <x14:cfvo type="percent">
                <xm:f>0</xm:f>
              </x14:cfvo>
              <x14:cfvo type="num">
                <xm:f>0</xm:f>
              </x14:cfvo>
              <x14:cfvo type="num">
                <xm:f>1</xm:f>
              </x14:cfvo>
              <x14:cfIcon iconSet="3TrafficLights1" iconId="2"/>
              <x14:cfIcon iconSet="3TrafficLights1" iconId="2"/>
              <x14:cfIcon iconSet="3Signs" iconId="0"/>
            </x14:iconSet>
          </x14:cfRule>
          <xm:sqref>A64:A66</xm:sqref>
        </x14:conditionalFormatting>
        <x14:conditionalFormatting xmlns:xm="http://schemas.microsoft.com/office/excel/2006/main">
          <x14:cfRule type="iconSet" priority="628" id="{D2DAC5D7-85DD-4AC4-BBF1-B82A97918967}">
            <x14:iconSet showValue="0" custom="1">
              <x14:cfvo type="percent">
                <xm:f>0</xm:f>
              </x14:cfvo>
              <x14:cfvo type="num">
                <xm:f>0</xm:f>
              </x14:cfvo>
              <x14:cfvo type="num">
                <xm:f>1</xm:f>
              </x14:cfvo>
              <x14:cfIcon iconSet="3TrafficLights1" iconId="2"/>
              <x14:cfIcon iconSet="3TrafficLights1" iconId="2"/>
              <x14:cfIcon iconSet="3Signs" iconId="0"/>
            </x14:iconSet>
          </x14:cfRule>
          <xm:sqref>A68</xm:sqref>
        </x14:conditionalFormatting>
        <x14:conditionalFormatting xmlns:xm="http://schemas.microsoft.com/office/excel/2006/main">
          <x14:cfRule type="iconSet" priority="626" id="{D5B56444-CA8F-4F1E-9C13-317786085BAA}">
            <x14:iconSet showValue="0" custom="1">
              <x14:cfvo type="percent">
                <xm:f>0</xm:f>
              </x14:cfvo>
              <x14:cfvo type="num">
                <xm:f>0</xm:f>
              </x14:cfvo>
              <x14:cfvo type="num">
                <xm:f>1</xm:f>
              </x14:cfvo>
              <x14:cfIcon iconSet="3TrafficLights1" iconId="2"/>
              <x14:cfIcon iconSet="3TrafficLights1" iconId="2"/>
              <x14:cfIcon iconSet="3Signs" iconId="0"/>
            </x14:iconSet>
          </x14:cfRule>
          <xm:sqref>A70</xm:sqref>
        </x14:conditionalFormatting>
        <x14:conditionalFormatting xmlns:xm="http://schemas.microsoft.com/office/excel/2006/main">
          <x14:cfRule type="iconSet" priority="627" id="{8B50376B-7DB9-4AE7-A3B1-9D301FA7C59A}">
            <x14:iconSet showValue="0" custom="1">
              <x14:cfvo type="percent">
                <xm:f>0</xm:f>
              </x14:cfvo>
              <x14:cfvo type="num">
                <xm:f>0</xm:f>
              </x14:cfvo>
              <x14:cfvo type="num">
                <xm:f>1</xm:f>
              </x14:cfvo>
              <x14:cfIcon iconSet="3TrafficLights1" iconId="2"/>
              <x14:cfIcon iconSet="3TrafficLights1" iconId="2"/>
              <x14:cfIcon iconSet="3Signs" iconId="0"/>
            </x14:iconSet>
          </x14:cfRule>
          <xm:sqref>A72:A74</xm:sqref>
        </x14:conditionalFormatting>
        <x14:conditionalFormatting xmlns:xm="http://schemas.microsoft.com/office/excel/2006/main">
          <x14:cfRule type="iconSet" priority="625" id="{48BD565D-6756-4576-BB75-FD77752EE7D8}">
            <x14:iconSet showValue="0" custom="1">
              <x14:cfvo type="percent">
                <xm:f>0</xm:f>
              </x14:cfvo>
              <x14:cfvo type="num">
                <xm:f>0</xm:f>
              </x14:cfvo>
              <x14:cfvo type="num">
                <xm:f>1</xm:f>
              </x14:cfvo>
              <x14:cfIcon iconSet="3TrafficLights1" iconId="2"/>
              <x14:cfIcon iconSet="3TrafficLights1" iconId="2"/>
              <x14:cfIcon iconSet="3Signs" iconId="0"/>
            </x14:iconSet>
          </x14:cfRule>
          <xm:sqref>A76</xm:sqref>
        </x14:conditionalFormatting>
        <x14:conditionalFormatting xmlns:xm="http://schemas.microsoft.com/office/excel/2006/main">
          <x14:cfRule type="iconSet" priority="623" id="{7DB36246-D970-4F68-B137-C8284A00A933}">
            <x14:iconSet showValue="0" custom="1">
              <x14:cfvo type="percent">
                <xm:f>0</xm:f>
              </x14:cfvo>
              <x14:cfvo type="num">
                <xm:f>0</xm:f>
              </x14:cfvo>
              <x14:cfvo type="num">
                <xm:f>1</xm:f>
              </x14:cfvo>
              <x14:cfIcon iconSet="3TrafficLights1" iconId="2"/>
              <x14:cfIcon iconSet="3TrafficLights1" iconId="2"/>
              <x14:cfIcon iconSet="3Signs" iconId="0"/>
            </x14:iconSet>
          </x14:cfRule>
          <xm:sqref>A78</xm:sqref>
        </x14:conditionalFormatting>
        <x14:conditionalFormatting xmlns:xm="http://schemas.microsoft.com/office/excel/2006/main">
          <x14:cfRule type="iconSet" priority="624" id="{B90F1255-6511-4A9C-8045-3C1CBD4F16B0}">
            <x14:iconSet showValue="0" custom="1">
              <x14:cfvo type="percent">
                <xm:f>0</xm:f>
              </x14:cfvo>
              <x14:cfvo type="num">
                <xm:f>0</xm:f>
              </x14:cfvo>
              <x14:cfvo type="num">
                <xm:f>1</xm:f>
              </x14:cfvo>
              <x14:cfIcon iconSet="3TrafficLights1" iconId="2"/>
              <x14:cfIcon iconSet="3TrafficLights1" iconId="2"/>
              <x14:cfIcon iconSet="3Signs" iconId="0"/>
            </x14:iconSet>
          </x14:cfRule>
          <xm:sqref>A80:A82</xm:sqref>
        </x14:conditionalFormatting>
        <x14:conditionalFormatting xmlns:xm="http://schemas.microsoft.com/office/excel/2006/main">
          <x14:cfRule type="iconSet" priority="622" id="{12B83CBE-BCA9-4280-96F0-F1FE4E0ECB4D}">
            <x14:iconSet showValue="0" custom="1">
              <x14:cfvo type="percent">
                <xm:f>0</xm:f>
              </x14:cfvo>
              <x14:cfvo type="num">
                <xm:f>0</xm:f>
              </x14:cfvo>
              <x14:cfvo type="num">
                <xm:f>1</xm:f>
              </x14:cfvo>
              <x14:cfIcon iconSet="3TrafficLights1" iconId="2"/>
              <x14:cfIcon iconSet="3TrafficLights1" iconId="2"/>
              <x14:cfIcon iconSet="3Signs" iconId="0"/>
            </x14:iconSet>
          </x14:cfRule>
          <xm:sqref>A84</xm:sqref>
        </x14:conditionalFormatting>
        <x14:conditionalFormatting xmlns:xm="http://schemas.microsoft.com/office/excel/2006/main">
          <x14:cfRule type="iconSet" priority="620" id="{94E7922A-3F13-42D8-8BEC-F4C052696E5B}">
            <x14:iconSet showValue="0" custom="1">
              <x14:cfvo type="percent">
                <xm:f>0</xm:f>
              </x14:cfvo>
              <x14:cfvo type="num">
                <xm:f>0</xm:f>
              </x14:cfvo>
              <x14:cfvo type="num">
                <xm:f>1</xm:f>
              </x14:cfvo>
              <x14:cfIcon iconSet="3TrafficLights1" iconId="2"/>
              <x14:cfIcon iconSet="3TrafficLights1" iconId="2"/>
              <x14:cfIcon iconSet="3Signs" iconId="0"/>
            </x14:iconSet>
          </x14:cfRule>
          <xm:sqref>A86</xm:sqref>
        </x14:conditionalFormatting>
        <x14:conditionalFormatting xmlns:xm="http://schemas.microsoft.com/office/excel/2006/main">
          <x14:cfRule type="iconSet" priority="621" id="{FB41F474-68FA-4CFA-800E-EF2C55E2D8DE}">
            <x14:iconSet showValue="0" custom="1">
              <x14:cfvo type="percent">
                <xm:f>0</xm:f>
              </x14:cfvo>
              <x14:cfvo type="num">
                <xm:f>0</xm:f>
              </x14:cfvo>
              <x14:cfvo type="num">
                <xm:f>1</xm:f>
              </x14:cfvo>
              <x14:cfIcon iconSet="3TrafficLights1" iconId="2"/>
              <x14:cfIcon iconSet="3TrafficLights1" iconId="2"/>
              <x14:cfIcon iconSet="3Signs" iconId="0"/>
            </x14:iconSet>
          </x14:cfRule>
          <xm:sqref>A88:A90</xm:sqref>
        </x14:conditionalFormatting>
        <x14:conditionalFormatting xmlns:xm="http://schemas.microsoft.com/office/excel/2006/main">
          <x14:cfRule type="iconSet" priority="619" id="{55358BEF-38CD-4D09-94B0-247C66F4E316}">
            <x14:iconSet showValue="0" custom="1">
              <x14:cfvo type="percent">
                <xm:f>0</xm:f>
              </x14:cfvo>
              <x14:cfvo type="num">
                <xm:f>0</xm:f>
              </x14:cfvo>
              <x14:cfvo type="num">
                <xm:f>1</xm:f>
              </x14:cfvo>
              <x14:cfIcon iconSet="3TrafficLights1" iconId="2"/>
              <x14:cfIcon iconSet="3TrafficLights1" iconId="2"/>
              <x14:cfIcon iconSet="3Signs" iconId="0"/>
            </x14:iconSet>
          </x14:cfRule>
          <xm:sqref>A92</xm:sqref>
        </x14:conditionalFormatting>
        <x14:conditionalFormatting xmlns:xm="http://schemas.microsoft.com/office/excel/2006/main">
          <x14:cfRule type="iconSet" priority="617" id="{4BD151BE-DDAC-4CEE-96B8-7B294D5A5D08}">
            <x14:iconSet showValue="0" custom="1">
              <x14:cfvo type="percent">
                <xm:f>0</xm:f>
              </x14:cfvo>
              <x14:cfvo type="num">
                <xm:f>0</xm:f>
              </x14:cfvo>
              <x14:cfvo type="num">
                <xm:f>1</xm:f>
              </x14:cfvo>
              <x14:cfIcon iconSet="3TrafficLights1" iconId="2"/>
              <x14:cfIcon iconSet="3TrafficLights1" iconId="2"/>
              <x14:cfIcon iconSet="3Signs" iconId="0"/>
            </x14:iconSet>
          </x14:cfRule>
          <xm:sqref>A94</xm:sqref>
        </x14:conditionalFormatting>
        <x14:conditionalFormatting xmlns:xm="http://schemas.microsoft.com/office/excel/2006/main">
          <x14:cfRule type="iconSet" priority="618" id="{5A4967B7-199D-4A32-BF86-A5719599EDCF}">
            <x14:iconSet showValue="0" custom="1">
              <x14:cfvo type="percent">
                <xm:f>0</xm:f>
              </x14:cfvo>
              <x14:cfvo type="num">
                <xm:f>0</xm:f>
              </x14:cfvo>
              <x14:cfvo type="num">
                <xm:f>1</xm:f>
              </x14:cfvo>
              <x14:cfIcon iconSet="3TrafficLights1" iconId="2"/>
              <x14:cfIcon iconSet="3TrafficLights1" iconId="2"/>
              <x14:cfIcon iconSet="3Signs" iconId="0"/>
            </x14:iconSet>
          </x14:cfRule>
          <xm:sqref>A96:A98</xm:sqref>
        </x14:conditionalFormatting>
        <x14:conditionalFormatting xmlns:xm="http://schemas.microsoft.com/office/excel/2006/main">
          <x14:cfRule type="iconSet" priority="616" id="{8C457DCA-26A7-45EF-82F5-EFCC79BD3B9C}">
            <x14:iconSet showValue="0" custom="1">
              <x14:cfvo type="percent">
                <xm:f>0</xm:f>
              </x14:cfvo>
              <x14:cfvo type="num">
                <xm:f>0</xm:f>
              </x14:cfvo>
              <x14:cfvo type="num">
                <xm:f>1</xm:f>
              </x14:cfvo>
              <x14:cfIcon iconSet="3TrafficLights1" iconId="2"/>
              <x14:cfIcon iconSet="3TrafficLights1" iconId="2"/>
              <x14:cfIcon iconSet="3Signs" iconId="0"/>
            </x14:iconSet>
          </x14:cfRule>
          <xm:sqref>A100</xm:sqref>
        </x14:conditionalFormatting>
        <x14:conditionalFormatting xmlns:xm="http://schemas.microsoft.com/office/excel/2006/main">
          <x14:cfRule type="iconSet" priority="614" id="{EA76754A-ACCF-47B2-BDE4-7C3BCC2BFFC4}">
            <x14:iconSet showValue="0" custom="1">
              <x14:cfvo type="percent">
                <xm:f>0</xm:f>
              </x14:cfvo>
              <x14:cfvo type="num">
                <xm:f>0</xm:f>
              </x14:cfvo>
              <x14:cfvo type="num">
                <xm:f>1</xm:f>
              </x14:cfvo>
              <x14:cfIcon iconSet="3TrafficLights1" iconId="2"/>
              <x14:cfIcon iconSet="3TrafficLights1" iconId="2"/>
              <x14:cfIcon iconSet="3Signs" iconId="0"/>
            </x14:iconSet>
          </x14:cfRule>
          <xm:sqref>A102</xm:sqref>
        </x14:conditionalFormatting>
        <x14:conditionalFormatting xmlns:xm="http://schemas.microsoft.com/office/excel/2006/main">
          <x14:cfRule type="iconSet" priority="615" id="{A38E4B75-DCC2-4072-8CE8-6CFB77249A25}">
            <x14:iconSet showValue="0" custom="1">
              <x14:cfvo type="percent">
                <xm:f>0</xm:f>
              </x14:cfvo>
              <x14:cfvo type="num">
                <xm:f>0</xm:f>
              </x14:cfvo>
              <x14:cfvo type="num">
                <xm:f>1</xm:f>
              </x14:cfvo>
              <x14:cfIcon iconSet="3TrafficLights1" iconId="2"/>
              <x14:cfIcon iconSet="3TrafficLights1" iconId="2"/>
              <x14:cfIcon iconSet="3Signs" iconId="0"/>
            </x14:iconSet>
          </x14:cfRule>
          <xm:sqref>A104:A106</xm:sqref>
        </x14:conditionalFormatting>
        <x14:conditionalFormatting xmlns:xm="http://schemas.microsoft.com/office/excel/2006/main">
          <x14:cfRule type="iconSet" priority="613" id="{C2643946-B860-40FE-92E8-CA34D4487A22}">
            <x14:iconSet showValue="0" custom="1">
              <x14:cfvo type="percent">
                <xm:f>0</xm:f>
              </x14:cfvo>
              <x14:cfvo type="num">
                <xm:f>0</xm:f>
              </x14:cfvo>
              <x14:cfvo type="num">
                <xm:f>1</xm:f>
              </x14:cfvo>
              <x14:cfIcon iconSet="3TrafficLights1" iconId="2"/>
              <x14:cfIcon iconSet="3TrafficLights1" iconId="2"/>
              <x14:cfIcon iconSet="3Signs" iconId="0"/>
            </x14:iconSet>
          </x14:cfRule>
          <xm:sqref>A108</xm:sqref>
        </x14:conditionalFormatting>
        <x14:conditionalFormatting xmlns:xm="http://schemas.microsoft.com/office/excel/2006/main">
          <x14:cfRule type="iconSet" priority="611" id="{3B55CF8D-7739-4129-A77B-05411860D903}">
            <x14:iconSet showValue="0" custom="1">
              <x14:cfvo type="percent">
                <xm:f>0</xm:f>
              </x14:cfvo>
              <x14:cfvo type="num">
                <xm:f>0</xm:f>
              </x14:cfvo>
              <x14:cfvo type="num">
                <xm:f>1</xm:f>
              </x14:cfvo>
              <x14:cfIcon iconSet="3TrafficLights1" iconId="2"/>
              <x14:cfIcon iconSet="3TrafficLights1" iconId="2"/>
              <x14:cfIcon iconSet="3Signs" iconId="0"/>
            </x14:iconSet>
          </x14:cfRule>
          <xm:sqref>A110</xm:sqref>
        </x14:conditionalFormatting>
        <x14:conditionalFormatting xmlns:xm="http://schemas.microsoft.com/office/excel/2006/main">
          <x14:cfRule type="iconSet" priority="612" id="{E9E88A22-1571-4BAC-AC4D-5195A7455F94}">
            <x14:iconSet showValue="0" custom="1">
              <x14:cfvo type="percent">
                <xm:f>0</xm:f>
              </x14:cfvo>
              <x14:cfvo type="num">
                <xm:f>0</xm:f>
              </x14:cfvo>
              <x14:cfvo type="num">
                <xm:f>1</xm:f>
              </x14:cfvo>
              <x14:cfIcon iconSet="3TrafficLights1" iconId="2"/>
              <x14:cfIcon iconSet="3TrafficLights1" iconId="2"/>
              <x14:cfIcon iconSet="3Signs" iconId="0"/>
            </x14:iconSet>
          </x14:cfRule>
          <xm:sqref>A112:A114</xm:sqref>
        </x14:conditionalFormatting>
        <x14:conditionalFormatting xmlns:xm="http://schemas.microsoft.com/office/excel/2006/main">
          <x14:cfRule type="iconSet" priority="610" id="{1A7DC6A2-91FC-4501-A483-123B31908A7A}">
            <x14:iconSet showValue="0" custom="1">
              <x14:cfvo type="percent">
                <xm:f>0</xm:f>
              </x14:cfvo>
              <x14:cfvo type="num">
                <xm:f>0</xm:f>
              </x14:cfvo>
              <x14:cfvo type="num">
                <xm:f>1</xm:f>
              </x14:cfvo>
              <x14:cfIcon iconSet="3TrafficLights1" iconId="2"/>
              <x14:cfIcon iconSet="3TrafficLights1" iconId="2"/>
              <x14:cfIcon iconSet="3Signs" iconId="0"/>
            </x14:iconSet>
          </x14:cfRule>
          <xm:sqref>A116</xm:sqref>
        </x14:conditionalFormatting>
        <x14:conditionalFormatting xmlns:xm="http://schemas.microsoft.com/office/excel/2006/main">
          <x14:cfRule type="iconSet" priority="608" id="{193EE3EB-BB80-4D16-B087-A63CC38D869E}">
            <x14:iconSet showValue="0" custom="1">
              <x14:cfvo type="percent">
                <xm:f>0</xm:f>
              </x14:cfvo>
              <x14:cfvo type="num">
                <xm:f>0</xm:f>
              </x14:cfvo>
              <x14:cfvo type="num">
                <xm:f>1</xm:f>
              </x14:cfvo>
              <x14:cfIcon iconSet="3TrafficLights1" iconId="2"/>
              <x14:cfIcon iconSet="3TrafficLights1" iconId="2"/>
              <x14:cfIcon iconSet="3Signs" iconId="0"/>
            </x14:iconSet>
          </x14:cfRule>
          <xm:sqref>A118</xm:sqref>
        </x14:conditionalFormatting>
        <x14:conditionalFormatting xmlns:xm="http://schemas.microsoft.com/office/excel/2006/main">
          <x14:cfRule type="iconSet" priority="609" id="{E7444CF5-9B66-4791-A50A-012A9CE04EE8}">
            <x14:iconSet showValue="0" custom="1">
              <x14:cfvo type="percent">
                <xm:f>0</xm:f>
              </x14:cfvo>
              <x14:cfvo type="num">
                <xm:f>0</xm:f>
              </x14:cfvo>
              <x14:cfvo type="num">
                <xm:f>1</xm:f>
              </x14:cfvo>
              <x14:cfIcon iconSet="3TrafficLights1" iconId="2"/>
              <x14:cfIcon iconSet="3TrafficLights1" iconId="2"/>
              <x14:cfIcon iconSet="3Signs" iconId="0"/>
            </x14:iconSet>
          </x14:cfRule>
          <xm:sqref>A120:A122</xm:sqref>
        </x14:conditionalFormatting>
        <x14:conditionalFormatting xmlns:xm="http://schemas.microsoft.com/office/excel/2006/main">
          <x14:cfRule type="iconSet" priority="607" id="{AC0B28D6-906D-4965-8860-67A360EC8B99}">
            <x14:iconSet showValue="0" custom="1">
              <x14:cfvo type="percent">
                <xm:f>0</xm:f>
              </x14:cfvo>
              <x14:cfvo type="num">
                <xm:f>0</xm:f>
              </x14:cfvo>
              <x14:cfvo type="num">
                <xm:f>1</xm:f>
              </x14:cfvo>
              <x14:cfIcon iconSet="3TrafficLights1" iconId="2"/>
              <x14:cfIcon iconSet="3TrafficLights1" iconId="2"/>
              <x14:cfIcon iconSet="3Signs" iconId="0"/>
            </x14:iconSet>
          </x14:cfRule>
          <xm:sqref>A124</xm:sqref>
        </x14:conditionalFormatting>
        <x14:conditionalFormatting xmlns:xm="http://schemas.microsoft.com/office/excel/2006/main">
          <x14:cfRule type="iconSet" priority="605" id="{A14C8FF6-7FA7-406A-8806-A6672D71C29B}">
            <x14:iconSet showValue="0" custom="1">
              <x14:cfvo type="percent">
                <xm:f>0</xm:f>
              </x14:cfvo>
              <x14:cfvo type="num">
                <xm:f>0</xm:f>
              </x14:cfvo>
              <x14:cfvo type="num">
                <xm:f>1</xm:f>
              </x14:cfvo>
              <x14:cfIcon iconSet="3TrafficLights1" iconId="2"/>
              <x14:cfIcon iconSet="3TrafficLights1" iconId="2"/>
              <x14:cfIcon iconSet="3Signs" iconId="0"/>
            </x14:iconSet>
          </x14:cfRule>
          <xm:sqref>A126</xm:sqref>
        </x14:conditionalFormatting>
        <x14:conditionalFormatting xmlns:xm="http://schemas.microsoft.com/office/excel/2006/main">
          <x14:cfRule type="iconSet" priority="606" id="{43A2921C-5C6D-4A7C-B2E5-3163C8A13690}">
            <x14:iconSet showValue="0" custom="1">
              <x14:cfvo type="percent">
                <xm:f>0</xm:f>
              </x14:cfvo>
              <x14:cfvo type="num">
                <xm:f>0</xm:f>
              </x14:cfvo>
              <x14:cfvo type="num">
                <xm:f>1</xm:f>
              </x14:cfvo>
              <x14:cfIcon iconSet="3TrafficLights1" iconId="2"/>
              <x14:cfIcon iconSet="3TrafficLights1" iconId="2"/>
              <x14:cfIcon iconSet="3Signs" iconId="0"/>
            </x14:iconSet>
          </x14:cfRule>
          <xm:sqref>A128:A130</xm:sqref>
        </x14:conditionalFormatting>
        <x14:conditionalFormatting xmlns:xm="http://schemas.microsoft.com/office/excel/2006/main">
          <x14:cfRule type="iconSet" priority="604" id="{B1EC1E29-A123-4D1B-8420-50DAE3A7B91E}">
            <x14:iconSet showValue="0" custom="1">
              <x14:cfvo type="percent">
                <xm:f>0</xm:f>
              </x14:cfvo>
              <x14:cfvo type="num">
                <xm:f>0</xm:f>
              </x14:cfvo>
              <x14:cfvo type="num">
                <xm:f>1</xm:f>
              </x14:cfvo>
              <x14:cfIcon iconSet="3TrafficLights1" iconId="2"/>
              <x14:cfIcon iconSet="3TrafficLights1" iconId="2"/>
              <x14:cfIcon iconSet="3Signs" iconId="0"/>
            </x14:iconSet>
          </x14:cfRule>
          <xm:sqref>A132</xm:sqref>
        </x14:conditionalFormatting>
        <x14:conditionalFormatting xmlns:xm="http://schemas.microsoft.com/office/excel/2006/main">
          <x14:cfRule type="iconSet" priority="602" id="{11B0F2BA-FA13-4744-895F-15DC1FDAE65D}">
            <x14:iconSet showValue="0" custom="1">
              <x14:cfvo type="percent">
                <xm:f>0</xm:f>
              </x14:cfvo>
              <x14:cfvo type="num">
                <xm:f>0</xm:f>
              </x14:cfvo>
              <x14:cfvo type="num">
                <xm:f>1</xm:f>
              </x14:cfvo>
              <x14:cfIcon iconSet="3TrafficLights1" iconId="2"/>
              <x14:cfIcon iconSet="3TrafficLights1" iconId="2"/>
              <x14:cfIcon iconSet="3Signs" iconId="0"/>
            </x14:iconSet>
          </x14:cfRule>
          <xm:sqref>A134</xm:sqref>
        </x14:conditionalFormatting>
        <x14:conditionalFormatting xmlns:xm="http://schemas.microsoft.com/office/excel/2006/main">
          <x14:cfRule type="iconSet" priority="603" id="{0D6984BB-0AC0-4F81-885A-A9CF531F16D5}">
            <x14:iconSet showValue="0" custom="1">
              <x14:cfvo type="percent">
                <xm:f>0</xm:f>
              </x14:cfvo>
              <x14:cfvo type="num">
                <xm:f>0</xm:f>
              </x14:cfvo>
              <x14:cfvo type="num">
                <xm:f>1</xm:f>
              </x14:cfvo>
              <x14:cfIcon iconSet="3TrafficLights1" iconId="2"/>
              <x14:cfIcon iconSet="3TrafficLights1" iconId="2"/>
              <x14:cfIcon iconSet="3Signs" iconId="0"/>
            </x14:iconSet>
          </x14:cfRule>
          <xm:sqref>A136:A138</xm:sqref>
        </x14:conditionalFormatting>
        <x14:conditionalFormatting xmlns:xm="http://schemas.microsoft.com/office/excel/2006/main">
          <x14:cfRule type="iconSet" priority="601" id="{68F433AF-066B-4B93-AAD1-6757A8C8938D}">
            <x14:iconSet showValue="0" custom="1">
              <x14:cfvo type="percent">
                <xm:f>0</xm:f>
              </x14:cfvo>
              <x14:cfvo type="num">
                <xm:f>0</xm:f>
              </x14:cfvo>
              <x14:cfvo type="num">
                <xm:f>1</xm:f>
              </x14:cfvo>
              <x14:cfIcon iconSet="3TrafficLights1" iconId="2"/>
              <x14:cfIcon iconSet="3TrafficLights1" iconId="2"/>
              <x14:cfIcon iconSet="3Signs" iconId="0"/>
            </x14:iconSet>
          </x14:cfRule>
          <xm:sqref>A140</xm:sqref>
        </x14:conditionalFormatting>
        <x14:conditionalFormatting xmlns:xm="http://schemas.microsoft.com/office/excel/2006/main">
          <x14:cfRule type="iconSet" priority="599" id="{7DDDD342-FC8E-48A4-AE1E-4D5436ADBB67}">
            <x14:iconSet showValue="0" custom="1">
              <x14:cfvo type="percent">
                <xm:f>0</xm:f>
              </x14:cfvo>
              <x14:cfvo type="num">
                <xm:f>0</xm:f>
              </x14:cfvo>
              <x14:cfvo type="num">
                <xm:f>1</xm:f>
              </x14:cfvo>
              <x14:cfIcon iconSet="3TrafficLights1" iconId="2"/>
              <x14:cfIcon iconSet="3TrafficLights1" iconId="2"/>
              <x14:cfIcon iconSet="3Signs" iconId="0"/>
            </x14:iconSet>
          </x14:cfRule>
          <xm:sqref>A142</xm:sqref>
        </x14:conditionalFormatting>
        <x14:conditionalFormatting xmlns:xm="http://schemas.microsoft.com/office/excel/2006/main">
          <x14:cfRule type="iconSet" priority="600" id="{967AC484-2BDA-4294-B9D0-27CD78B98E08}">
            <x14:iconSet showValue="0" custom="1">
              <x14:cfvo type="percent">
                <xm:f>0</xm:f>
              </x14:cfvo>
              <x14:cfvo type="num">
                <xm:f>0</xm:f>
              </x14:cfvo>
              <x14:cfvo type="num">
                <xm:f>1</xm:f>
              </x14:cfvo>
              <x14:cfIcon iconSet="3TrafficLights1" iconId="2"/>
              <x14:cfIcon iconSet="3TrafficLights1" iconId="2"/>
              <x14:cfIcon iconSet="3Signs" iconId="0"/>
            </x14:iconSet>
          </x14:cfRule>
          <xm:sqref>A144:A146</xm:sqref>
        </x14:conditionalFormatting>
        <x14:conditionalFormatting xmlns:xm="http://schemas.microsoft.com/office/excel/2006/main">
          <x14:cfRule type="iconSet" priority="583" id="{D64B1463-06D5-4F79-9E67-0B086A94CCE3}">
            <x14:iconSet showValue="0" custom="1">
              <x14:cfvo type="percent">
                <xm:f>0</xm:f>
              </x14:cfvo>
              <x14:cfvo type="num">
                <xm:f>0</xm:f>
              </x14:cfvo>
              <x14:cfvo type="num">
                <xm:f>1</xm:f>
              </x14:cfvo>
              <x14:cfIcon iconSet="3TrafficLights1" iconId="2"/>
              <x14:cfIcon iconSet="3TrafficLights1" iconId="2"/>
              <x14:cfIcon iconSet="3Signs" iconId="0"/>
            </x14:iconSet>
          </x14:cfRule>
          <xm:sqref>A148</xm:sqref>
        </x14:conditionalFormatting>
        <x14:conditionalFormatting xmlns:xm="http://schemas.microsoft.com/office/excel/2006/main">
          <x14:cfRule type="iconSet" priority="596" id="{9F86E361-0D9C-4FFA-83F8-EDFBE0EB1108}">
            <x14:iconSet showValue="0" custom="1">
              <x14:cfvo type="percent">
                <xm:f>0</xm:f>
              </x14:cfvo>
              <x14:cfvo type="num">
                <xm:f>0</xm:f>
              </x14:cfvo>
              <x14:cfvo type="num">
                <xm:f>1</xm:f>
              </x14:cfvo>
              <x14:cfIcon iconSet="3TrafficLights1" iconId="2"/>
              <x14:cfIcon iconSet="3TrafficLights1" iconId="2"/>
              <x14:cfIcon iconSet="3Signs" iconId="0"/>
            </x14:iconSet>
          </x14:cfRule>
          <xm:sqref>A150</xm:sqref>
        </x14:conditionalFormatting>
        <x14:conditionalFormatting xmlns:xm="http://schemas.microsoft.com/office/excel/2006/main">
          <x14:cfRule type="iconSet" priority="597" id="{378E488E-8599-4F36-ADF9-07EB2A3987D2}">
            <x14:iconSet showValue="0" custom="1">
              <x14:cfvo type="percent">
                <xm:f>0</xm:f>
              </x14:cfvo>
              <x14:cfvo type="num">
                <xm:f>0</xm:f>
              </x14:cfvo>
              <x14:cfvo type="num">
                <xm:f>1</xm:f>
              </x14:cfvo>
              <x14:cfIcon iconSet="3TrafficLights1" iconId="2"/>
              <x14:cfIcon iconSet="3TrafficLights1" iconId="2"/>
              <x14:cfIcon iconSet="3Signs" iconId="0"/>
            </x14:iconSet>
          </x14:cfRule>
          <xm:sqref>A152:A154</xm:sqref>
        </x14:conditionalFormatting>
        <x14:conditionalFormatting xmlns:xm="http://schemas.microsoft.com/office/excel/2006/main">
          <x14:cfRule type="iconSet" priority="595" id="{8F2018E8-21ED-4703-AD66-2E5ADEBB3653}">
            <x14:iconSet showValue="0" custom="1">
              <x14:cfvo type="percent">
                <xm:f>0</xm:f>
              </x14:cfvo>
              <x14:cfvo type="num">
                <xm:f>0</xm:f>
              </x14:cfvo>
              <x14:cfvo type="num">
                <xm:f>1</xm:f>
              </x14:cfvo>
              <x14:cfIcon iconSet="3TrafficLights1" iconId="2"/>
              <x14:cfIcon iconSet="3TrafficLights1" iconId="2"/>
              <x14:cfIcon iconSet="3Signs" iconId="0"/>
            </x14:iconSet>
          </x14:cfRule>
          <xm:sqref>A156</xm:sqref>
        </x14:conditionalFormatting>
        <x14:conditionalFormatting xmlns:xm="http://schemas.microsoft.com/office/excel/2006/main">
          <x14:cfRule type="iconSet" priority="593" id="{EA0639B8-CB16-48B2-A7E6-73FFABA04BA4}">
            <x14:iconSet showValue="0" custom="1">
              <x14:cfvo type="percent">
                <xm:f>0</xm:f>
              </x14:cfvo>
              <x14:cfvo type="num">
                <xm:f>0</xm:f>
              </x14:cfvo>
              <x14:cfvo type="num">
                <xm:f>1</xm:f>
              </x14:cfvo>
              <x14:cfIcon iconSet="3TrafficLights1" iconId="2"/>
              <x14:cfIcon iconSet="3TrafficLights1" iconId="2"/>
              <x14:cfIcon iconSet="3Signs" iconId="0"/>
            </x14:iconSet>
          </x14:cfRule>
          <xm:sqref>A158</xm:sqref>
        </x14:conditionalFormatting>
        <x14:conditionalFormatting xmlns:xm="http://schemas.microsoft.com/office/excel/2006/main">
          <x14:cfRule type="iconSet" priority="594" id="{898FE41F-9AF5-43D8-9CB9-421208104938}">
            <x14:iconSet showValue="0" custom="1">
              <x14:cfvo type="percent">
                <xm:f>0</xm:f>
              </x14:cfvo>
              <x14:cfvo type="num">
                <xm:f>0</xm:f>
              </x14:cfvo>
              <x14:cfvo type="num">
                <xm:f>1</xm:f>
              </x14:cfvo>
              <x14:cfIcon iconSet="3TrafficLights1" iconId="2"/>
              <x14:cfIcon iconSet="3TrafficLights1" iconId="2"/>
              <x14:cfIcon iconSet="3Signs" iconId="0"/>
            </x14:iconSet>
          </x14:cfRule>
          <xm:sqref>A160:A162</xm:sqref>
        </x14:conditionalFormatting>
        <x14:conditionalFormatting xmlns:xm="http://schemas.microsoft.com/office/excel/2006/main">
          <x14:cfRule type="iconSet" priority="584" id="{B677C0F0-8BA1-449F-B238-E5E332E5F9F1}">
            <x14:iconSet showValue="0" custom="1">
              <x14:cfvo type="percent">
                <xm:f>0</xm:f>
              </x14:cfvo>
              <x14:cfvo type="num">
                <xm:f>0</xm:f>
              </x14:cfvo>
              <x14:cfvo type="num">
                <xm:f>1</xm:f>
              </x14:cfvo>
              <x14:cfIcon iconSet="3TrafficLights1" iconId="2"/>
              <x14:cfIcon iconSet="3TrafficLights1" iconId="2"/>
              <x14:cfIcon iconSet="3Signs" iconId="0"/>
            </x14:iconSet>
          </x14:cfRule>
          <xm:sqref>A164</xm:sqref>
        </x14:conditionalFormatting>
        <x14:conditionalFormatting xmlns:xm="http://schemas.microsoft.com/office/excel/2006/main">
          <x14:cfRule type="iconSet" priority="590" id="{8481964A-E137-47AD-8FF6-9C79C4A95F75}">
            <x14:iconSet showValue="0" custom="1">
              <x14:cfvo type="percent">
                <xm:f>0</xm:f>
              </x14:cfvo>
              <x14:cfvo type="num">
                <xm:f>0</xm:f>
              </x14:cfvo>
              <x14:cfvo type="num">
                <xm:f>1</xm:f>
              </x14:cfvo>
              <x14:cfIcon iconSet="3TrafficLights1" iconId="2"/>
              <x14:cfIcon iconSet="3TrafficLights1" iconId="2"/>
              <x14:cfIcon iconSet="3Signs" iconId="0"/>
            </x14:iconSet>
          </x14:cfRule>
          <xm:sqref>A166</xm:sqref>
        </x14:conditionalFormatting>
        <x14:conditionalFormatting xmlns:xm="http://schemas.microsoft.com/office/excel/2006/main">
          <x14:cfRule type="iconSet" priority="591" id="{21061B05-2E78-4619-8D7F-3FACA514BD77}">
            <x14:iconSet showValue="0" custom="1">
              <x14:cfvo type="percent">
                <xm:f>0</xm:f>
              </x14:cfvo>
              <x14:cfvo type="num">
                <xm:f>0</xm:f>
              </x14:cfvo>
              <x14:cfvo type="num">
                <xm:f>1</xm:f>
              </x14:cfvo>
              <x14:cfIcon iconSet="3TrafficLights1" iconId="2"/>
              <x14:cfIcon iconSet="3TrafficLights1" iconId="2"/>
              <x14:cfIcon iconSet="3Signs" iconId="0"/>
            </x14:iconSet>
          </x14:cfRule>
          <xm:sqref>A168:A170</xm:sqref>
        </x14:conditionalFormatting>
        <x14:conditionalFormatting xmlns:xm="http://schemas.microsoft.com/office/excel/2006/main">
          <x14:cfRule type="iconSet" priority="589" id="{BFAA5E20-37E1-4F36-8ADE-50F87F6193A5}">
            <x14:iconSet showValue="0" custom="1">
              <x14:cfvo type="percent">
                <xm:f>0</xm:f>
              </x14:cfvo>
              <x14:cfvo type="num">
                <xm:f>0</xm:f>
              </x14:cfvo>
              <x14:cfvo type="num">
                <xm:f>1</xm:f>
              </x14:cfvo>
              <x14:cfIcon iconSet="3TrafficLights1" iconId="2"/>
              <x14:cfIcon iconSet="3TrafficLights1" iconId="2"/>
              <x14:cfIcon iconSet="3Signs" iconId="0"/>
            </x14:iconSet>
          </x14:cfRule>
          <xm:sqref>A172</xm:sqref>
        </x14:conditionalFormatting>
        <x14:conditionalFormatting xmlns:xm="http://schemas.microsoft.com/office/excel/2006/main">
          <x14:cfRule type="iconSet" priority="587" id="{726C0865-7410-498D-AE3A-6B579FB751D2}">
            <x14:iconSet showValue="0" custom="1">
              <x14:cfvo type="percent">
                <xm:f>0</xm:f>
              </x14:cfvo>
              <x14:cfvo type="num">
                <xm:f>0</xm:f>
              </x14:cfvo>
              <x14:cfvo type="num">
                <xm:f>1</xm:f>
              </x14:cfvo>
              <x14:cfIcon iconSet="3TrafficLights1" iconId="2"/>
              <x14:cfIcon iconSet="3TrafficLights1" iconId="2"/>
              <x14:cfIcon iconSet="3Signs" iconId="0"/>
            </x14:iconSet>
          </x14:cfRule>
          <xm:sqref>A174</xm:sqref>
        </x14:conditionalFormatting>
        <x14:conditionalFormatting xmlns:xm="http://schemas.microsoft.com/office/excel/2006/main">
          <x14:cfRule type="iconSet" priority="588" id="{24409B97-9B85-486D-8472-0FDA78DA13AB}">
            <x14:iconSet showValue="0" custom="1">
              <x14:cfvo type="percent">
                <xm:f>0</xm:f>
              </x14:cfvo>
              <x14:cfvo type="num">
                <xm:f>0</xm:f>
              </x14:cfvo>
              <x14:cfvo type="num">
                <xm:f>1</xm:f>
              </x14:cfvo>
              <x14:cfIcon iconSet="3TrafficLights1" iconId="2"/>
              <x14:cfIcon iconSet="3TrafficLights1" iconId="2"/>
              <x14:cfIcon iconSet="3Signs" iconId="0"/>
            </x14:iconSet>
          </x14:cfRule>
          <xm:sqref>A176:A178</xm:sqref>
        </x14:conditionalFormatting>
        <x14:conditionalFormatting xmlns:xm="http://schemas.microsoft.com/office/excel/2006/main">
          <x14:cfRule type="iconSet" priority="2349" id="{00000000-000E-0000-0600-0000E5060000}">
            <x14:iconSet iconSet="3Symbols" showValue="0" reverse="1">
              <x14:cfvo type="percent">
                <xm:f>0</xm:f>
              </x14:cfvo>
              <x14:cfvo type="num" gte="0">
                <xm:f>0</xm:f>
              </x14:cfvo>
              <x14:cfvo type="num">
                <xm:f>'Traffic Light System'!$C$10</xm:f>
              </x14:cfvo>
            </x14:iconSet>
          </x14:cfRule>
          <xm:sqref>P2</xm:sqref>
        </x14:conditionalFormatting>
        <x14:conditionalFormatting xmlns:xm="http://schemas.microsoft.com/office/excel/2006/main">
          <x14:cfRule type="iconSet" priority="2077" id="{2E638F1C-B63A-4D95-8EB3-CF6BC17D7926}">
            <x14:iconSet iconSet="3Symbols" showValue="0" custom="1">
              <x14:cfvo type="percent">
                <xm:f>0</xm:f>
              </x14:cfvo>
              <x14:cfvo type="num">
                <xm:f>1</xm:f>
              </x14:cfvo>
              <x14:cfvo type="num">
                <xm:f>5</xm:f>
              </x14:cfvo>
              <x14:cfIcon iconSet="3Symbols" iconId="2"/>
              <x14:cfIcon iconSet="3Symbols" iconId="1"/>
              <x14:cfIcon iconSet="3Symbols" iconId="0"/>
            </x14:iconSet>
          </x14:cfRule>
          <xm:sqref>Q2</xm:sqref>
        </x14:conditionalFormatting>
      </x14:conditionalFormattings>
    </ext>
  </extLst>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1B9CD7-02FC-4431-946F-FAC52DA9D6D0}">
  <sheetPr codeName="Sheet11">
    <tabColor theme="9"/>
  </sheetPr>
  <dimension ref="A1:J37"/>
  <sheetViews>
    <sheetView showGridLines="0" showZeros="0" topLeftCell="A3" zoomScale="80" zoomScaleNormal="80" workbookViewId="0">
      <selection activeCell="H8" sqref="H8"/>
    </sheetView>
  </sheetViews>
  <sheetFormatPr defaultRowHeight="14.5" x14ac:dyDescent="0.35"/>
  <cols>
    <col min="1" max="1" width="6.54296875" customWidth="1"/>
    <col min="2" max="2" width="61.453125" customWidth="1"/>
    <col min="3" max="3" width="68.54296875" customWidth="1"/>
    <col min="4" max="4" width="13.54296875" customWidth="1"/>
    <col min="5" max="5" width="5.453125" customWidth="1"/>
    <col min="16" max="16" width="5.54296875" customWidth="1"/>
    <col min="19" max="19" width="18.54296875" customWidth="1"/>
    <col min="20" max="20" width="21.54296875" customWidth="1"/>
    <col min="21" max="21" width="6.453125" customWidth="1"/>
    <col min="23" max="23" width="16.453125" customWidth="1"/>
    <col min="24" max="24" width="27.453125" customWidth="1"/>
    <col min="25" max="25" width="6.54296875" customWidth="1"/>
  </cols>
  <sheetData>
    <row r="1" spans="1:4" ht="15" thickBot="1" x14ac:dyDescent="0.4"/>
    <row r="2" spans="1:4" ht="20.25" customHeight="1" thickBot="1" x14ac:dyDescent="0.4">
      <c r="B2" s="120" t="s">
        <v>357</v>
      </c>
      <c r="C2" s="121" t="s">
        <v>9</v>
      </c>
      <c r="D2" s="122">
        <f>SUM(A8:A18)</f>
        <v>1</v>
      </c>
    </row>
    <row r="3" spans="1:4" ht="55.5" customHeight="1" x14ac:dyDescent="0.35">
      <c r="B3" s="831" t="s">
        <v>358</v>
      </c>
      <c r="C3" s="832"/>
      <c r="D3" s="833"/>
    </row>
    <row r="4" spans="1:4" ht="50.25" customHeight="1" thickBot="1" x14ac:dyDescent="0.4">
      <c r="B4" s="845" t="str">
        <f>IF('2 - Project Admin'!E7 = "Town_Deal", "For Towns Deals, Town Board is required have sight of these performance reporting returns, and the opportunity to feed into them, before they are submitted to DLUHC. The Town Board chair should sign in the appropriate box below.", "For FHSF, the programme SRO is required have sight of these performance reporting returns, and the opportunity to feed into them, before they are submitted to DLUHC. The SRO should sign in the appropriate box below.")</f>
        <v>For FHSF, the programme SRO is required have sight of these performance reporting returns, and the opportunity to feed into them, before they are submitted to DLUHC. The SRO should sign in the appropriate box below.</v>
      </c>
      <c r="C4" s="846"/>
      <c r="D4" s="847"/>
    </row>
    <row r="5" spans="1:4" ht="16.5" customHeight="1" thickBot="1" x14ac:dyDescent="0.4">
      <c r="B5" s="37"/>
      <c r="C5" s="37"/>
      <c r="D5" s="9"/>
    </row>
    <row r="6" spans="1:4" s="2" customFormat="1" ht="18.5" thickBot="1" x14ac:dyDescent="0.4">
      <c r="B6" s="842" t="s">
        <v>359</v>
      </c>
      <c r="C6" s="843"/>
      <c r="D6" s="844"/>
    </row>
    <row r="7" spans="1:4" ht="40.5" customHeight="1" thickBot="1" x14ac:dyDescent="0.4">
      <c r="B7" s="839" t="s">
        <v>360</v>
      </c>
      <c r="C7" s="840"/>
      <c r="D7" s="841"/>
    </row>
    <row r="8" spans="1:4" ht="30" customHeight="1" thickBot="1" x14ac:dyDescent="0.4">
      <c r="A8" s="1">
        <f>IF(ISBLANK(C8),1,0)</f>
        <v>1</v>
      </c>
      <c r="B8" s="15" t="s">
        <v>361</v>
      </c>
      <c r="C8" s="834"/>
      <c r="D8" s="835"/>
    </row>
    <row r="9" spans="1:4" ht="30" customHeight="1" thickBot="1" x14ac:dyDescent="0.4">
      <c r="A9" s="1">
        <f>IF(ISBLANK(C9),1,0)</f>
        <v>0</v>
      </c>
      <c r="B9" s="16" t="s">
        <v>362</v>
      </c>
      <c r="C9" s="834" t="s">
        <v>6110</v>
      </c>
      <c r="D9" s="835"/>
    </row>
    <row r="10" spans="1:4" ht="165" customHeight="1" thickBot="1" x14ac:dyDescent="0.4">
      <c r="A10" s="1"/>
      <c r="B10" s="17" t="s">
        <v>363</v>
      </c>
      <c r="C10" s="749"/>
      <c r="D10" s="836"/>
    </row>
    <row r="11" spans="1:4" ht="30" customHeight="1" thickBot="1" x14ac:dyDescent="0.4">
      <c r="A11" s="1">
        <f>IF(ISBLANK(C11),1,0)</f>
        <v>0</v>
      </c>
      <c r="B11" s="16" t="s">
        <v>364</v>
      </c>
      <c r="C11" s="837">
        <v>2020202</v>
      </c>
      <c r="D11" s="838"/>
    </row>
    <row r="12" spans="1:4" ht="15" thickBot="1" x14ac:dyDescent="0.4">
      <c r="A12" s="1"/>
      <c r="B12" s="3"/>
      <c r="C12" s="3"/>
      <c r="D12" s="9"/>
    </row>
    <row r="13" spans="1:4" ht="21" customHeight="1" thickBot="1" x14ac:dyDescent="0.4">
      <c r="A13" s="1"/>
      <c r="B13" s="842" t="str">
        <f xml:space="preserve"> IF('2 - Project Admin'!E7="Town_Deal", "Town Board Chair", "FHSF: Programme Senior Responsible Owner (SRO)")</f>
        <v>FHSF: Programme Senior Responsible Owner (SRO)</v>
      </c>
      <c r="C13" s="843"/>
      <c r="D13" s="844"/>
    </row>
    <row r="14" spans="1:4" ht="34.5" customHeight="1" thickBot="1" x14ac:dyDescent="0.4">
      <c r="A14" s="1"/>
      <c r="B14" s="839" t="s">
        <v>365</v>
      </c>
      <c r="C14" s="840"/>
      <c r="D14" s="841"/>
    </row>
    <row r="15" spans="1:4" ht="30" customHeight="1" thickBot="1" x14ac:dyDescent="0.4">
      <c r="A15" s="1">
        <f>IF('2 - Project Admin'!$E$7='Data validation'!$D$6,IF(ISBLANK(C15),1,0),"")</f>
        <v>0</v>
      </c>
      <c r="B15" s="15" t="s">
        <v>361</v>
      </c>
      <c r="C15" s="834" t="s">
        <v>6111</v>
      </c>
      <c r="D15" s="835"/>
    </row>
    <row r="16" spans="1:4" ht="30" customHeight="1" thickBot="1" x14ac:dyDescent="0.4">
      <c r="A16" s="1">
        <f>IF('2 - Project Admin'!$E$7='Data validation'!$D$6,IF(ISBLANK(C16),1,0),"")</f>
        <v>0</v>
      </c>
      <c r="B16" s="16" t="s">
        <v>362</v>
      </c>
      <c r="C16" s="834" t="s">
        <v>6112</v>
      </c>
      <c r="D16" s="835"/>
    </row>
    <row r="17" spans="1:10" ht="165" customHeight="1" thickBot="1" x14ac:dyDescent="0.4">
      <c r="A17" s="1"/>
      <c r="B17" s="17" t="s">
        <v>363</v>
      </c>
      <c r="C17" s="749"/>
      <c r="D17" s="836"/>
    </row>
    <row r="18" spans="1:10" ht="30" customHeight="1" thickBot="1" x14ac:dyDescent="0.4">
      <c r="A18" s="1">
        <f>IF('2 - Project Admin'!$E$7='Data validation'!$D$6,IF(ISBLANK(C18),1,0),"")</f>
        <v>0</v>
      </c>
      <c r="B18" s="16" t="s">
        <v>364</v>
      </c>
      <c r="C18" s="837">
        <v>1010101</v>
      </c>
      <c r="D18" s="838"/>
    </row>
    <row r="19" spans="1:10" s="2" customFormat="1" ht="15" thickBot="1" x14ac:dyDescent="0.4"/>
    <row r="20" spans="1:10" ht="15.75" customHeight="1" thickBot="1" x14ac:dyDescent="0.4">
      <c r="B20" s="828" t="s">
        <v>366</v>
      </c>
      <c r="C20" s="829"/>
      <c r="D20" s="830"/>
    </row>
    <row r="21" spans="1:10" ht="15" customHeight="1" x14ac:dyDescent="0.35">
      <c r="B21" s="522" t="s">
        <v>367</v>
      </c>
      <c r="C21" s="523" t="str">
        <f>IF(D21=1, "All required inputs for this sheet have not been started. ","All required inputs for this sheet are complete.")</f>
        <v>All required inputs for this sheet are complete.</v>
      </c>
      <c r="D21" s="437">
        <f>'1 - Start Here'!D8</f>
        <v>0</v>
      </c>
      <c r="E21" s="32" t="str">
        <f>C21</f>
        <v>All required inputs for this sheet are complete.</v>
      </c>
    </row>
    <row r="22" spans="1:10" ht="15" customHeight="1" x14ac:dyDescent="0.35">
      <c r="B22" s="524" t="s">
        <v>3</v>
      </c>
      <c r="C22" s="527" t="str" cm="1">
        <f t="array" ref="C22">_xlfn.IFS(D22=0, "All required inputs for this sheet are complete.", D22&gt;='Traffic Light System'!C4, "All required inputs for this sheet have not been started.", AND(D22&gt;0, D22&lt;'Traffic Light System'!C4), "Not all required inputs for this sheet have been completed.")</f>
        <v>Not all required inputs for this sheet have been completed.</v>
      </c>
      <c r="D22" s="438">
        <f>'2 - Project Admin'!G2</f>
        <v>1</v>
      </c>
      <c r="E22" s="32" t="str">
        <f>C22</f>
        <v>Not all required inputs for this sheet have been completed.</v>
      </c>
    </row>
    <row r="23" spans="1:10" ht="15" customHeight="1" x14ac:dyDescent="0.35">
      <c r="B23" s="524" t="s">
        <v>4</v>
      </c>
      <c r="C23" s="527" t="str" cm="1">
        <f t="array" ref="C23">_xlfn.IFS(D23=0, "All required inputs for this sheet are complete.", D23&gt;='Traffic Light System'!C5, "All required inputs for this sheet have not been started.", AND(D23&gt;0, D23&lt;'Traffic Light System'!C5), "Not all required inputs for this sheet have been completed.")</f>
        <v>All required inputs for this sheet are complete.</v>
      </c>
      <c r="D23" s="439">
        <f>'3 - Programme Progress'!N2</f>
        <v>0</v>
      </c>
      <c r="E23" s="32" t="str">
        <f>C23</f>
        <v>All required inputs for this sheet are complete.</v>
      </c>
    </row>
    <row r="24" spans="1:10" ht="15" customHeight="1" x14ac:dyDescent="0.35">
      <c r="B24" s="524" t="s">
        <v>5</v>
      </c>
      <c r="C24" s="527" t="str" cm="1">
        <f t="array" ref="C24">_xlfn.IFS(D24=0, "All required inputs for this sheet are complete.", D24&gt;='Traffic Light System'!C6, "All required inputs for this sheet have not been started.", AND(D24&gt;0, D24&lt;'Traffic Light System'!C6), "Not all required inputs for this sheet have been completed.")</f>
        <v>All required inputs for this sheet have not been started.</v>
      </c>
      <c r="D24" s="439">
        <f>'4a - Funding Profiles'!O2</f>
        <v>1</v>
      </c>
      <c r="E24" s="32"/>
    </row>
    <row r="25" spans="1:10" ht="15" customHeight="1" x14ac:dyDescent="0.35">
      <c r="B25" s="524" t="s">
        <v>368</v>
      </c>
      <c r="C25" s="527" t="str" cm="1">
        <f t="array" ref="C25">_xlfn.IFS(D25=0, "All required inputs for this sheet are complete.", D25&gt;='Traffic Light System'!C7, "All required inputs for this sheet have not been started.", AND(D25&gt;0, D25&lt;'Traffic Light System'!C7), "Not all required inputs for this sheet have been completed.")</f>
        <v>All required inputs for this sheet have not been started.</v>
      </c>
      <c r="D25" s="528">
        <f>'4b - PSI'!J2</f>
        <v>2</v>
      </c>
      <c r="E25" s="32"/>
    </row>
    <row r="26" spans="1:10" ht="15" customHeight="1" x14ac:dyDescent="0.35">
      <c r="B26" s="524" t="s">
        <v>6</v>
      </c>
      <c r="C26" s="527" t="str" cm="1">
        <f t="array" ref="C26">_xlfn.IFS(D26=0, "All required inputs for this sheet are complete.", D26&gt;='Traffic Light System'!C8, "All required inputs for this sheet have not been started.", AND(D26&gt;0, D26&lt;'Traffic Light System'!C8), "Not all required inputs for this sheet have been completed.")</f>
        <v>All required inputs for this sheet have not been started.</v>
      </c>
      <c r="D26" s="441">
        <f>'5 - Project Outputs'!T2</f>
        <v>1</v>
      </c>
      <c r="E26" s="32">
        <f>D26</f>
        <v>1</v>
      </c>
    </row>
    <row r="27" spans="1:10" ht="15" customHeight="1" x14ac:dyDescent="0.35">
      <c r="B27" s="524" t="s">
        <v>7</v>
      </c>
      <c r="C27" s="527" t="str" cm="1">
        <f t="array" ref="C27">_xlfn.IFS(D27=0, "All required inputs for this sheet are complete.", D27&gt;='Traffic Light System'!C9, "All required inputs for this sheet have not been started.", AND(D27&gt;0, D27&lt;'Traffic Light System'!C9), "Not all required inputs for this sheet have been completed.")</f>
        <v>All required inputs for this sheet are complete.</v>
      </c>
      <c r="D27" s="442">
        <f>'6 - Outcomes'!L2</f>
        <v>0</v>
      </c>
      <c r="E27" s="32">
        <f>D27</f>
        <v>0</v>
      </c>
    </row>
    <row r="28" spans="1:10" ht="15" customHeight="1" x14ac:dyDescent="0.35">
      <c r="B28" s="524" t="s">
        <v>8</v>
      </c>
      <c r="C28" s="527" t="str" cm="1">
        <f t="array" ref="C28">_xlfn.IFS(D28=0, "All required inputs for this sheet are complete.", D28&gt;='Traffic Light System'!C10, "All required inputs for this sheet have not been started.", AND(D28&gt;0, D28&lt;'Traffic Light System'!C10), "Not all required inputs for this sheet have been completed.")</f>
        <v>All required inputs for this sheet are complete.</v>
      </c>
      <c r="D28" s="438">
        <f>'7 - Risk Register'!P2</f>
        <v>0</v>
      </c>
      <c r="E28" s="32">
        <f>D28</f>
        <v>0</v>
      </c>
    </row>
    <row r="29" spans="1:10" ht="15.75" customHeight="1" thickBot="1" x14ac:dyDescent="0.4">
      <c r="B29" s="525" t="s">
        <v>369</v>
      </c>
      <c r="C29" s="526" t="str" cm="1">
        <f t="array" ref="C29">_xlfn.IFS(D29=0, "All required inputs for this sheet are complete.", D29&gt;='Traffic Light System'!C11, "All required inputs for this sheet have not been started.", AND(D29&gt;0, D29&lt;'Traffic Light System'!C11), "Not all required inputs for this sheet have been completed.")</f>
        <v>Not all required inputs for this sheet have been completed.</v>
      </c>
      <c r="D29" s="440">
        <f>D2</f>
        <v>1</v>
      </c>
    </row>
    <row r="30" spans="1:10" ht="48.75" customHeight="1" x14ac:dyDescent="0.35">
      <c r="B30" s="827" t="s">
        <v>370</v>
      </c>
      <c r="C30" s="827"/>
      <c r="D30" s="827"/>
    </row>
    <row r="31" spans="1:10" x14ac:dyDescent="0.35">
      <c r="B31" s="9"/>
      <c r="C31" s="9"/>
      <c r="D31" s="9"/>
    </row>
    <row r="32" spans="1:10" x14ac:dyDescent="0.35">
      <c r="B32" s="243" t="s">
        <v>10</v>
      </c>
      <c r="C32" s="243" t="s">
        <v>10</v>
      </c>
      <c r="D32" s="244" t="s">
        <v>10</v>
      </c>
      <c r="E32" s="123"/>
      <c r="F32" s="123"/>
      <c r="G32" s="123"/>
      <c r="H32" s="123"/>
      <c r="I32" s="123"/>
      <c r="J32" s="123"/>
    </row>
    <row r="35" spans="3:3" x14ac:dyDescent="0.35">
      <c r="C35" s="34"/>
    </row>
    <row r="36" spans="3:3" x14ac:dyDescent="0.35">
      <c r="C36" s="34"/>
    </row>
    <row r="37" spans="3:3" x14ac:dyDescent="0.35">
      <c r="C37" s="34"/>
    </row>
  </sheetData>
  <sheetProtection algorithmName="SHA-512" hashValue="GoF3Yy5taZsXBe4eM2y427qdcGYrLhaSN7GzexuaodqD7mVsPMMq2VJWUsgZZ9jXi745+Rlpo/IQhIv6i/lUQA==" saltValue="r1W462HSNVjgq/pXlKNhwg==" spinCount="100000" sheet="1" objects="1" scenarios="1"/>
  <protectedRanges>
    <protectedRange sqref="C8:C11 C15:C19" name="Approval 1"/>
  </protectedRanges>
  <mergeCells count="16">
    <mergeCell ref="B30:D30"/>
    <mergeCell ref="B20:D20"/>
    <mergeCell ref="B3:D3"/>
    <mergeCell ref="C8:D8"/>
    <mergeCell ref="C9:D9"/>
    <mergeCell ref="C10:D10"/>
    <mergeCell ref="C11:D11"/>
    <mergeCell ref="C15:D15"/>
    <mergeCell ref="C16:D16"/>
    <mergeCell ref="C17:D17"/>
    <mergeCell ref="C18:D18"/>
    <mergeCell ref="B7:D7"/>
    <mergeCell ref="B14:D14"/>
    <mergeCell ref="B13:D13"/>
    <mergeCell ref="B6:D6"/>
    <mergeCell ref="B4:D4"/>
  </mergeCells>
  <conditionalFormatting sqref="C35:C37">
    <cfRule type="iconSet" priority="17">
      <iconSet iconSet="3Symbols" showValue="0">
        <cfvo type="percent" val="0"/>
        <cfvo type="num" val="1"/>
        <cfvo type="num" val="2"/>
      </iconSet>
    </cfRule>
  </conditionalFormatting>
  <dataValidations count="1">
    <dataValidation type="date" operator="greaterThan" allowBlank="1" showInputMessage="1" showErrorMessage="1" error="Please enter a valid date in the following format dd/mm/yyyy" sqref="C11:D11 C18:D19" xr:uid="{ADA92776-EA6A-4093-A95D-52957AE1BA85}">
      <formula1>44652</formula1>
    </dataValidation>
  </dataValidations>
  <pageMargins left="0.7" right="0.7" top="0.75" bottom="0.75" header="0.3" footer="0.3"/>
  <pageSetup paperSize="9" orientation="portrait" r:id="rId1"/>
  <headerFooter>
    <oddFooter>&amp;L_x000D_&amp;1#&amp;"Calibri"&amp;6&amp;KFF0000 Classification: Controlled</oddFooter>
  </headerFooter>
  <extLst>
    <ext xmlns:x14="http://schemas.microsoft.com/office/spreadsheetml/2009/9/main" uri="{78C0D931-6437-407d-A8EE-F0AAD7539E65}">
      <x14:conditionalFormattings>
        <x14:conditionalFormatting xmlns:xm="http://schemas.microsoft.com/office/excel/2006/main">
          <x14:cfRule type="iconSet" priority="4" id="{3A9AE09C-C967-4A94-838A-BEE9CA89F3CA}">
            <x14:iconSet showValue="0" custom="1">
              <x14:cfvo type="percent">
                <xm:f>0</xm:f>
              </x14:cfvo>
              <x14:cfvo type="num">
                <xm:f>0</xm:f>
              </x14:cfvo>
              <x14:cfvo type="num">
                <xm:f>1</xm:f>
              </x14:cfvo>
              <x14:cfIcon iconSet="3TrafficLights1" iconId="2"/>
              <x14:cfIcon iconSet="3TrafficLights1" iconId="2"/>
              <x14:cfIcon iconSet="3Signs" iconId="0"/>
            </x14:iconSet>
          </x14:cfRule>
          <xm:sqref>A8</xm:sqref>
        </x14:conditionalFormatting>
        <x14:conditionalFormatting xmlns:xm="http://schemas.microsoft.com/office/excel/2006/main">
          <x14:cfRule type="iconSet" priority="3" id="{16F71D68-657D-4346-80EC-71939890DEED}">
            <x14:iconSet showValue="0" custom="1">
              <x14:cfvo type="percent">
                <xm:f>0</xm:f>
              </x14:cfvo>
              <x14:cfvo type="num">
                <xm:f>0</xm:f>
              </x14:cfvo>
              <x14:cfvo type="num">
                <xm:f>1</xm:f>
              </x14:cfvo>
              <x14:cfIcon iconSet="3TrafficLights1" iconId="2"/>
              <x14:cfIcon iconSet="3TrafficLights1" iconId="2"/>
              <x14:cfIcon iconSet="3Signs" iconId="0"/>
            </x14:iconSet>
          </x14:cfRule>
          <xm:sqref>A9:A18</xm:sqref>
        </x14:conditionalFormatting>
        <x14:conditionalFormatting xmlns:xm="http://schemas.microsoft.com/office/excel/2006/main">
          <x14:cfRule type="iconSet" priority="26" id="{57591387-1438-4370-8194-0637A7260027}">
            <x14:iconSet showValue="0" custom="1">
              <x14:cfvo type="percent">
                <xm:f>0</xm:f>
              </x14:cfvo>
              <x14:cfvo type="num">
                <xm:f>0</xm:f>
              </x14:cfvo>
              <x14:cfvo type="num">
                <xm:f>1</xm:f>
              </x14:cfvo>
              <x14:cfIcon iconSet="3Symbols" iconId="1"/>
              <x14:cfIcon iconSet="3Symbols" iconId="2"/>
              <x14:cfIcon iconSet="3Symbols" iconId="0"/>
            </x14:iconSet>
          </x14:cfRule>
          <xm:sqref>C21</xm:sqref>
        </x14:conditionalFormatting>
        <x14:conditionalFormatting xmlns:xm="http://schemas.microsoft.com/office/excel/2006/main">
          <x14:cfRule type="iconSet" priority="28" id="{3CB2D7BC-1496-47B2-B542-A65914228C12}">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xm:sqref>
        </x14:conditionalFormatting>
        <x14:conditionalFormatting xmlns:xm="http://schemas.microsoft.com/office/excel/2006/main">
          <x14:cfRule type="iconSet" priority="11" id="{10D2993C-2E59-4B3D-BA92-39A8CF780E9A}">
            <x14:iconSet showValue="0" custom="1">
              <x14:cfvo type="percent">
                <xm:f>0</xm:f>
              </x14:cfvo>
              <x14:cfvo type="num">
                <xm:f>0</xm:f>
              </x14:cfvo>
              <x14:cfvo type="num">
                <xm:f>1</xm:f>
              </x14:cfvo>
              <x14:cfIcon iconSet="3Symbols" iconId="1"/>
              <x14:cfIcon iconSet="3Symbols" iconId="2"/>
              <x14:cfIcon iconSet="3Symbols" iconId="0"/>
            </x14:iconSet>
          </x14:cfRule>
          <xm:sqref>D21</xm:sqref>
        </x14:conditionalFormatting>
        <x14:conditionalFormatting xmlns:xm="http://schemas.microsoft.com/office/excel/2006/main">
          <x14:cfRule type="iconSet" priority="9" id="{BA20B712-0833-4C52-A59F-1CCCB3500D0D}">
            <x14:iconSet showValue="0" custom="1">
              <x14:cfvo type="percent">
                <xm:f>0</xm:f>
              </x14:cfvo>
              <x14:cfvo type="num" gte="0">
                <xm:f>0</xm:f>
              </x14:cfvo>
              <x14:cfvo type="num">
                <xm:f>'Traffic Light System'!$C$4</xm:f>
              </x14:cfvo>
              <x14:cfIcon iconSet="3Symbols" iconId="2"/>
              <x14:cfIcon iconSet="3Symbols" iconId="1"/>
              <x14:cfIcon iconSet="3Symbols" iconId="0"/>
            </x14:iconSet>
          </x14:cfRule>
          <xm:sqref>D22</xm:sqref>
        </x14:conditionalFormatting>
        <x14:conditionalFormatting xmlns:xm="http://schemas.microsoft.com/office/excel/2006/main">
          <x14:cfRule type="iconSet" priority="10" id="{5BEDC48A-D7D0-4B82-A256-880569A392D0}">
            <x14:iconSet iconSet="3Symbols" showValue="0" custom="1">
              <x14:cfvo type="percent">
                <xm:f>0</xm:f>
              </x14:cfvo>
              <x14:cfvo type="num" gte="0">
                <xm:f>0</xm:f>
              </x14:cfvo>
              <x14:cfvo type="num">
                <xm:f>'Traffic Light System'!$C$5</xm:f>
              </x14:cfvo>
              <x14:cfIcon iconSet="3Symbols" iconId="2"/>
              <x14:cfIcon iconSet="3Symbols" iconId="1"/>
              <x14:cfIcon iconSet="3Symbols" iconId="0"/>
            </x14:iconSet>
          </x14:cfRule>
          <xm:sqref>D23</xm:sqref>
        </x14:conditionalFormatting>
        <x14:conditionalFormatting xmlns:xm="http://schemas.microsoft.com/office/excel/2006/main">
          <x14:cfRule type="iconSet" priority="8" id="{9800C7EC-65EA-4F72-8BD8-5D134A5AFD6A}">
            <x14:iconSet iconSet="3Symbols" showValue="0" reverse="1">
              <x14:cfvo type="percent">
                <xm:f>0</xm:f>
              </x14:cfvo>
              <x14:cfvo type="num" gte="0">
                <xm:f>0</xm:f>
              </x14:cfvo>
              <x14:cfvo type="num">
                <xm:f>'Traffic Light System'!$C$6</xm:f>
              </x14:cfvo>
            </x14:iconSet>
          </x14:cfRule>
          <xm:sqref>D24</xm:sqref>
        </x14:conditionalFormatting>
        <x14:conditionalFormatting xmlns:xm="http://schemas.microsoft.com/office/excel/2006/main">
          <x14:cfRule type="iconSet" priority="1" id="{210D946C-7C2E-4613-BA6C-AF03C4B50C84}">
            <x14:iconSet iconSet="3Symbols" showValue="0" custom="1">
              <x14:cfvo type="percent">
                <xm:f>0</xm:f>
              </x14:cfvo>
              <x14:cfvo type="num" gte="0">
                <xm:f>0</xm:f>
              </x14:cfvo>
              <x14:cfvo type="num">
                <xm:f>'Traffic Light System'!$C$7</xm:f>
              </x14:cfvo>
              <x14:cfIcon iconSet="3Symbols" iconId="2"/>
              <x14:cfIcon iconSet="3Symbols" iconId="1"/>
              <x14:cfIcon iconSet="3Symbols" iconId="0"/>
            </x14:iconSet>
          </x14:cfRule>
          <xm:sqref>D25</xm:sqref>
        </x14:conditionalFormatting>
        <x14:conditionalFormatting xmlns:xm="http://schemas.microsoft.com/office/excel/2006/main">
          <x14:cfRule type="iconSet" priority="7" id="{FB64F7EC-D7C7-423B-A35C-0F6170B1EBB5}">
            <x14:iconSet iconSet="3Symbols" showValue="0" reverse="1">
              <x14:cfvo type="percent">
                <xm:f>0</xm:f>
              </x14:cfvo>
              <x14:cfvo type="num" gte="0">
                <xm:f>0</xm:f>
              </x14:cfvo>
              <x14:cfvo type="num">
                <xm:f>'Traffic Light System'!$C$8</xm:f>
              </x14:cfvo>
            </x14:iconSet>
          </x14:cfRule>
          <xm:sqref>D26</xm:sqref>
        </x14:conditionalFormatting>
        <x14:conditionalFormatting xmlns:xm="http://schemas.microsoft.com/office/excel/2006/main">
          <x14:cfRule type="iconSet" priority="6" id="{39F2334A-54A4-432A-BFE8-C4D99C2FCE3C}">
            <x14:iconSet iconSet="3Symbols" showValue="0" reverse="1">
              <x14:cfvo type="percent">
                <xm:f>0</xm:f>
              </x14:cfvo>
              <x14:cfvo type="num" gte="0">
                <xm:f>0</xm:f>
              </x14:cfvo>
              <x14:cfvo type="num">
                <xm:f>'Traffic Light System'!$C$9</xm:f>
              </x14:cfvo>
            </x14:iconSet>
          </x14:cfRule>
          <xm:sqref>D27</xm:sqref>
        </x14:conditionalFormatting>
        <x14:conditionalFormatting xmlns:xm="http://schemas.microsoft.com/office/excel/2006/main">
          <x14:cfRule type="iconSet" priority="5" id="{0AF653FB-0B8C-4483-88DC-8396BCEE50C9}">
            <x14:iconSet iconSet="3Symbols" showValue="0" reverse="1">
              <x14:cfvo type="percent">
                <xm:f>0</xm:f>
              </x14:cfvo>
              <x14:cfvo type="num" gte="0">
                <xm:f>0</xm:f>
              </x14:cfvo>
              <x14:cfvo type="num">
                <xm:f>'Traffic Light System'!$C$10</xm:f>
              </x14:cfvo>
            </x14:iconSet>
          </x14:cfRule>
          <xm:sqref>D28</xm:sqref>
        </x14:conditionalFormatting>
        <x14:conditionalFormatting xmlns:xm="http://schemas.microsoft.com/office/excel/2006/main">
          <x14:cfRule type="iconSet" priority="2" id="{5BB8F55C-4E75-46CA-AD97-604D07087DEF}">
            <x14:iconSet iconSet="3Symbols" showValue="0" custom="1">
              <x14:cfvo type="percent">
                <xm:f>0</xm:f>
              </x14:cfvo>
              <x14:cfvo type="num" gte="0">
                <xm:f>0</xm:f>
              </x14:cfvo>
              <x14:cfvo type="num">
                <xm:f>'Traffic Light System'!$C$11</xm:f>
              </x14:cfvo>
              <x14:cfIcon iconSet="3Symbols" iconId="2"/>
              <x14:cfIcon iconSet="3Symbols" iconId="1"/>
              <x14:cfIcon iconSet="3Symbols" iconId="0"/>
            </x14:iconSet>
          </x14:cfRule>
          <xm:sqref>D29</xm:sqref>
        </x14:conditionalFormatting>
      </x14:conditionalFormattings>
    </ext>
  </extLst>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2946BE0-5E16-4A9E-B1CC-858A035BD19F}">
  <sheetPr codeName="Sheet5"/>
  <dimension ref="A1:F173"/>
  <sheetViews>
    <sheetView topLeftCell="A32" workbookViewId="0">
      <selection activeCell="H41" sqref="H41"/>
    </sheetView>
  </sheetViews>
  <sheetFormatPr defaultRowHeight="14.5" x14ac:dyDescent="0.35"/>
  <cols>
    <col min="1" max="1" width="10.54296875" bestFit="1" customWidth="1"/>
    <col min="2" max="2" width="35.453125" bestFit="1" customWidth="1"/>
    <col min="3" max="3" width="42.453125" bestFit="1" customWidth="1"/>
    <col min="4" max="4" width="12.26953125" customWidth="1"/>
    <col min="6" max="6" width="40.7265625" bestFit="1" customWidth="1"/>
  </cols>
  <sheetData>
    <row r="1" spans="1:6" x14ac:dyDescent="0.35">
      <c r="A1" s="11" t="s">
        <v>371</v>
      </c>
      <c r="B1" s="11" t="s">
        <v>372</v>
      </c>
      <c r="C1" s="11" t="s">
        <v>373</v>
      </c>
      <c r="D1" s="11" t="s">
        <v>374</v>
      </c>
      <c r="E1" s="11"/>
      <c r="F1" s="537" t="s">
        <v>375</v>
      </c>
    </row>
    <row r="2" spans="1:6" x14ac:dyDescent="0.35">
      <c r="A2" s="11" t="s">
        <v>376</v>
      </c>
      <c r="B2" t="s">
        <v>377</v>
      </c>
      <c r="C2" t="s">
        <v>378</v>
      </c>
      <c r="D2">
        <f t="shared" ref="D2:D33" si="0">COUNTIF(F:F,C2)</f>
        <v>1</v>
      </c>
      <c r="F2" t="s">
        <v>379</v>
      </c>
    </row>
    <row r="3" spans="1:6" x14ac:dyDescent="0.35">
      <c r="A3" s="11" t="s">
        <v>376</v>
      </c>
      <c r="B3" t="s">
        <v>380</v>
      </c>
      <c r="C3" t="s">
        <v>381</v>
      </c>
      <c r="D3">
        <f t="shared" si="0"/>
        <v>1</v>
      </c>
      <c r="F3" t="s">
        <v>382</v>
      </c>
    </row>
    <row r="4" spans="1:6" x14ac:dyDescent="0.35">
      <c r="A4" s="11" t="s">
        <v>372</v>
      </c>
      <c r="B4" t="s">
        <v>383</v>
      </c>
      <c r="C4" t="s">
        <v>384</v>
      </c>
      <c r="D4">
        <f t="shared" si="0"/>
        <v>1</v>
      </c>
      <c r="F4" t="s">
        <v>378</v>
      </c>
    </row>
    <row r="5" spans="1:6" x14ac:dyDescent="0.35">
      <c r="A5" s="11" t="s">
        <v>372</v>
      </c>
      <c r="B5" t="s">
        <v>385</v>
      </c>
      <c r="C5" t="s">
        <v>386</v>
      </c>
      <c r="D5">
        <f t="shared" si="0"/>
        <v>1</v>
      </c>
      <c r="F5" t="s">
        <v>386</v>
      </c>
    </row>
    <row r="6" spans="1:6" x14ac:dyDescent="0.35">
      <c r="A6" s="11" t="s">
        <v>372</v>
      </c>
      <c r="B6" t="s">
        <v>387</v>
      </c>
      <c r="C6" t="s">
        <v>388</v>
      </c>
      <c r="D6">
        <f t="shared" si="0"/>
        <v>1</v>
      </c>
      <c r="F6" t="s">
        <v>389</v>
      </c>
    </row>
    <row r="7" spans="1:6" x14ac:dyDescent="0.35">
      <c r="A7" s="11" t="s">
        <v>376</v>
      </c>
      <c r="B7" t="s">
        <v>387</v>
      </c>
      <c r="C7" t="s">
        <v>388</v>
      </c>
      <c r="D7">
        <f t="shared" si="0"/>
        <v>1</v>
      </c>
      <c r="F7" t="s">
        <v>390</v>
      </c>
    </row>
    <row r="8" spans="1:6" x14ac:dyDescent="0.35">
      <c r="A8" s="11" t="s">
        <v>372</v>
      </c>
      <c r="B8" t="s">
        <v>391</v>
      </c>
      <c r="C8" t="s">
        <v>392</v>
      </c>
      <c r="D8">
        <f t="shared" si="0"/>
        <v>1</v>
      </c>
      <c r="F8" t="s">
        <v>393</v>
      </c>
    </row>
    <row r="9" spans="1:6" x14ac:dyDescent="0.35">
      <c r="A9" s="11" t="s">
        <v>376</v>
      </c>
      <c r="B9" t="s">
        <v>391</v>
      </c>
      <c r="C9" t="s">
        <v>392</v>
      </c>
      <c r="D9">
        <f t="shared" si="0"/>
        <v>1</v>
      </c>
      <c r="F9" t="s">
        <v>394</v>
      </c>
    </row>
    <row r="10" spans="1:6" x14ac:dyDescent="0.35">
      <c r="A10" s="11" t="s">
        <v>376</v>
      </c>
      <c r="B10" t="s">
        <v>395</v>
      </c>
      <c r="C10" t="s">
        <v>396</v>
      </c>
      <c r="D10">
        <f t="shared" si="0"/>
        <v>1</v>
      </c>
      <c r="F10" t="s">
        <v>397</v>
      </c>
    </row>
    <row r="11" spans="1:6" x14ac:dyDescent="0.35">
      <c r="A11" s="11" t="s">
        <v>372</v>
      </c>
      <c r="B11" t="s">
        <v>398</v>
      </c>
      <c r="C11" t="s">
        <v>390</v>
      </c>
      <c r="D11">
        <f t="shared" si="0"/>
        <v>1</v>
      </c>
      <c r="F11" t="s">
        <v>399</v>
      </c>
    </row>
    <row r="12" spans="1:6" x14ac:dyDescent="0.35">
      <c r="A12" s="11" t="s">
        <v>372</v>
      </c>
      <c r="B12" t="s">
        <v>400</v>
      </c>
      <c r="C12" t="s">
        <v>401</v>
      </c>
      <c r="D12">
        <f t="shared" si="0"/>
        <v>1</v>
      </c>
      <c r="F12" t="s">
        <v>402</v>
      </c>
    </row>
    <row r="13" spans="1:6" x14ac:dyDescent="0.35">
      <c r="A13" s="11" t="s">
        <v>372</v>
      </c>
      <c r="B13" t="s">
        <v>403</v>
      </c>
      <c r="C13" t="s">
        <v>404</v>
      </c>
      <c r="D13">
        <f t="shared" si="0"/>
        <v>1</v>
      </c>
      <c r="F13" t="s">
        <v>405</v>
      </c>
    </row>
    <row r="14" spans="1:6" x14ac:dyDescent="0.35">
      <c r="A14" s="11" t="s">
        <v>376</v>
      </c>
      <c r="B14" t="s">
        <v>406</v>
      </c>
      <c r="C14" t="s">
        <v>404</v>
      </c>
      <c r="D14">
        <f t="shared" si="0"/>
        <v>1</v>
      </c>
      <c r="F14" t="s">
        <v>407</v>
      </c>
    </row>
    <row r="15" spans="1:6" x14ac:dyDescent="0.35">
      <c r="A15" s="11" t="s">
        <v>372</v>
      </c>
      <c r="B15" t="s">
        <v>408</v>
      </c>
      <c r="C15" t="s">
        <v>393</v>
      </c>
      <c r="D15">
        <f t="shared" si="0"/>
        <v>1</v>
      </c>
      <c r="F15" t="s">
        <v>409</v>
      </c>
    </row>
    <row r="16" spans="1:6" x14ac:dyDescent="0.35">
      <c r="A16" s="11" t="s">
        <v>372</v>
      </c>
      <c r="B16" t="s">
        <v>410</v>
      </c>
      <c r="C16" t="s">
        <v>394</v>
      </c>
      <c r="D16">
        <f t="shared" si="0"/>
        <v>1</v>
      </c>
      <c r="F16" t="s">
        <v>411</v>
      </c>
    </row>
    <row r="17" spans="1:6" x14ac:dyDescent="0.35">
      <c r="A17" s="11" t="s">
        <v>372</v>
      </c>
      <c r="B17" t="s">
        <v>412</v>
      </c>
      <c r="C17" t="s">
        <v>397</v>
      </c>
      <c r="D17">
        <f t="shared" si="0"/>
        <v>1</v>
      </c>
      <c r="F17" t="s">
        <v>413</v>
      </c>
    </row>
    <row r="18" spans="1:6" x14ac:dyDescent="0.35">
      <c r="A18" s="11" t="s">
        <v>372</v>
      </c>
      <c r="B18" t="s">
        <v>414</v>
      </c>
      <c r="C18" t="s">
        <v>415</v>
      </c>
      <c r="D18">
        <f t="shared" si="0"/>
        <v>1</v>
      </c>
      <c r="F18" t="s">
        <v>416</v>
      </c>
    </row>
    <row r="19" spans="1:6" x14ac:dyDescent="0.35">
      <c r="A19" s="11" t="s">
        <v>376</v>
      </c>
      <c r="B19" t="s">
        <v>417</v>
      </c>
      <c r="C19" t="s">
        <v>418</v>
      </c>
      <c r="D19">
        <f t="shared" si="0"/>
        <v>1</v>
      </c>
      <c r="F19" t="s">
        <v>419</v>
      </c>
    </row>
    <row r="20" spans="1:6" x14ac:dyDescent="0.35">
      <c r="A20" s="11" t="s">
        <v>372</v>
      </c>
      <c r="B20" t="s">
        <v>420</v>
      </c>
      <c r="C20" t="s">
        <v>407</v>
      </c>
      <c r="D20">
        <f t="shared" si="0"/>
        <v>1</v>
      </c>
      <c r="F20" t="s">
        <v>421</v>
      </c>
    </row>
    <row r="21" spans="1:6" x14ac:dyDescent="0.35">
      <c r="A21" s="11" t="s">
        <v>372</v>
      </c>
      <c r="B21" t="s">
        <v>422</v>
      </c>
      <c r="C21" t="s">
        <v>423</v>
      </c>
      <c r="D21">
        <f t="shared" si="0"/>
        <v>1</v>
      </c>
      <c r="F21" t="s">
        <v>424</v>
      </c>
    </row>
    <row r="22" spans="1:6" x14ac:dyDescent="0.35">
      <c r="A22" s="11" t="s">
        <v>376</v>
      </c>
      <c r="B22" t="s">
        <v>425</v>
      </c>
      <c r="C22" t="s">
        <v>426</v>
      </c>
      <c r="D22">
        <f t="shared" si="0"/>
        <v>1</v>
      </c>
      <c r="F22" t="s">
        <v>427</v>
      </c>
    </row>
    <row r="23" spans="1:6" x14ac:dyDescent="0.35">
      <c r="A23" s="11" t="s">
        <v>372</v>
      </c>
      <c r="B23" t="s">
        <v>428</v>
      </c>
      <c r="C23" t="s">
        <v>427</v>
      </c>
      <c r="D23">
        <f t="shared" si="0"/>
        <v>1</v>
      </c>
      <c r="F23" t="s">
        <v>429</v>
      </c>
    </row>
    <row r="24" spans="1:6" x14ac:dyDescent="0.35">
      <c r="A24" s="11" t="s">
        <v>372</v>
      </c>
      <c r="B24" t="s">
        <v>430</v>
      </c>
      <c r="C24" t="s">
        <v>431</v>
      </c>
      <c r="D24">
        <f t="shared" si="0"/>
        <v>1</v>
      </c>
      <c r="F24" t="s">
        <v>431</v>
      </c>
    </row>
    <row r="25" spans="1:6" x14ac:dyDescent="0.35">
      <c r="A25" s="11" t="s">
        <v>376</v>
      </c>
      <c r="B25" t="s">
        <v>432</v>
      </c>
      <c r="C25" t="s">
        <v>431</v>
      </c>
      <c r="D25">
        <f t="shared" si="0"/>
        <v>1</v>
      </c>
      <c r="F25" t="s">
        <v>433</v>
      </c>
    </row>
    <row r="26" spans="1:6" x14ac:dyDescent="0.35">
      <c r="A26" s="11" t="s">
        <v>372</v>
      </c>
      <c r="B26" t="s">
        <v>434</v>
      </c>
      <c r="C26" t="s">
        <v>435</v>
      </c>
      <c r="D26">
        <f t="shared" si="0"/>
        <v>1</v>
      </c>
      <c r="F26" t="s">
        <v>436</v>
      </c>
    </row>
    <row r="27" spans="1:6" x14ac:dyDescent="0.35">
      <c r="A27" s="11" t="s">
        <v>376</v>
      </c>
      <c r="B27" t="s">
        <v>437</v>
      </c>
      <c r="C27" t="s">
        <v>438</v>
      </c>
      <c r="D27">
        <f t="shared" si="0"/>
        <v>1</v>
      </c>
      <c r="F27" t="s">
        <v>439</v>
      </c>
    </row>
    <row r="28" spans="1:6" x14ac:dyDescent="0.35">
      <c r="A28" s="11" t="s">
        <v>372</v>
      </c>
      <c r="B28" t="s">
        <v>440</v>
      </c>
      <c r="C28" t="s">
        <v>441</v>
      </c>
      <c r="D28">
        <f t="shared" si="0"/>
        <v>1</v>
      </c>
      <c r="F28" t="s">
        <v>442</v>
      </c>
    </row>
    <row r="29" spans="1:6" x14ac:dyDescent="0.35">
      <c r="A29" s="11" t="s">
        <v>372</v>
      </c>
      <c r="B29" t="s">
        <v>443</v>
      </c>
      <c r="C29" t="s">
        <v>444</v>
      </c>
      <c r="D29">
        <f t="shared" si="0"/>
        <v>1</v>
      </c>
      <c r="F29" t="s">
        <v>418</v>
      </c>
    </row>
    <row r="30" spans="1:6" x14ac:dyDescent="0.35">
      <c r="A30" s="11" t="s">
        <v>372</v>
      </c>
      <c r="B30" t="s">
        <v>445</v>
      </c>
      <c r="C30" t="s">
        <v>431</v>
      </c>
      <c r="D30">
        <f t="shared" si="0"/>
        <v>1</v>
      </c>
      <c r="F30" t="s">
        <v>392</v>
      </c>
    </row>
    <row r="31" spans="1:6" x14ac:dyDescent="0.35">
      <c r="A31" s="11" t="s">
        <v>372</v>
      </c>
      <c r="B31" t="s">
        <v>446</v>
      </c>
      <c r="C31" t="s">
        <v>424</v>
      </c>
      <c r="D31">
        <f t="shared" si="0"/>
        <v>1</v>
      </c>
      <c r="F31" t="s">
        <v>447</v>
      </c>
    </row>
    <row r="32" spans="1:6" x14ac:dyDescent="0.35">
      <c r="A32" s="11" t="s">
        <v>376</v>
      </c>
      <c r="B32" t="s">
        <v>448</v>
      </c>
      <c r="C32" t="s">
        <v>449</v>
      </c>
      <c r="D32">
        <f t="shared" si="0"/>
        <v>1</v>
      </c>
      <c r="F32" t="s">
        <v>450</v>
      </c>
    </row>
    <row r="33" spans="1:6" x14ac:dyDescent="0.35">
      <c r="A33" s="11" t="s">
        <v>372</v>
      </c>
      <c r="B33" t="s">
        <v>451</v>
      </c>
      <c r="C33" t="s">
        <v>452</v>
      </c>
      <c r="D33">
        <f t="shared" si="0"/>
        <v>1</v>
      </c>
      <c r="F33" t="s">
        <v>423</v>
      </c>
    </row>
    <row r="34" spans="1:6" x14ac:dyDescent="0.35">
      <c r="A34" s="11" t="s">
        <v>372</v>
      </c>
      <c r="B34" t="s">
        <v>453</v>
      </c>
      <c r="C34" t="s">
        <v>429</v>
      </c>
      <c r="D34">
        <f t="shared" ref="D34:D65" si="1">COUNTIF(F:F,C34)</f>
        <v>1</v>
      </c>
      <c r="F34" t="s">
        <v>454</v>
      </c>
    </row>
    <row r="35" spans="1:6" x14ac:dyDescent="0.35">
      <c r="A35" s="11" t="s">
        <v>372</v>
      </c>
      <c r="B35" t="s">
        <v>455</v>
      </c>
      <c r="C35" t="s">
        <v>411</v>
      </c>
      <c r="D35">
        <f t="shared" si="1"/>
        <v>1</v>
      </c>
      <c r="F35" t="s">
        <v>456</v>
      </c>
    </row>
    <row r="36" spans="1:6" x14ac:dyDescent="0.35">
      <c r="A36" s="11" t="s">
        <v>376</v>
      </c>
      <c r="B36" t="s">
        <v>455</v>
      </c>
      <c r="C36" t="s">
        <v>411</v>
      </c>
      <c r="D36">
        <f t="shared" si="1"/>
        <v>1</v>
      </c>
      <c r="F36" t="s">
        <v>457</v>
      </c>
    </row>
    <row r="37" spans="1:6" x14ac:dyDescent="0.35">
      <c r="A37" s="11" t="s">
        <v>372</v>
      </c>
      <c r="B37" t="s">
        <v>458</v>
      </c>
      <c r="C37" t="s">
        <v>433</v>
      </c>
      <c r="D37">
        <f t="shared" si="1"/>
        <v>1</v>
      </c>
      <c r="F37" t="s">
        <v>459</v>
      </c>
    </row>
    <row r="38" spans="1:6" x14ac:dyDescent="0.35">
      <c r="A38" s="11" t="s">
        <v>372</v>
      </c>
      <c r="B38" t="s">
        <v>460</v>
      </c>
      <c r="C38" t="s">
        <v>389</v>
      </c>
      <c r="D38">
        <f t="shared" si="1"/>
        <v>1</v>
      </c>
      <c r="F38" t="s">
        <v>461</v>
      </c>
    </row>
    <row r="39" spans="1:6" x14ac:dyDescent="0.35">
      <c r="A39" s="11" t="s">
        <v>376</v>
      </c>
      <c r="B39" t="s">
        <v>462</v>
      </c>
      <c r="C39" t="s">
        <v>436</v>
      </c>
      <c r="D39">
        <f t="shared" si="1"/>
        <v>1</v>
      </c>
      <c r="F39" t="s">
        <v>463</v>
      </c>
    </row>
    <row r="40" spans="1:6" x14ac:dyDescent="0.35">
      <c r="A40" s="11" t="s">
        <v>372</v>
      </c>
      <c r="B40" t="s">
        <v>464</v>
      </c>
      <c r="C40" t="s">
        <v>465</v>
      </c>
      <c r="D40">
        <f t="shared" si="1"/>
        <v>1</v>
      </c>
      <c r="F40" t="s">
        <v>466</v>
      </c>
    </row>
    <row r="41" spans="1:6" x14ac:dyDescent="0.35">
      <c r="A41" s="11" t="s">
        <v>372</v>
      </c>
      <c r="B41" t="s">
        <v>467</v>
      </c>
      <c r="C41" t="s">
        <v>439</v>
      </c>
      <c r="D41">
        <f t="shared" si="1"/>
        <v>1</v>
      </c>
      <c r="F41" t="s">
        <v>468</v>
      </c>
    </row>
    <row r="42" spans="1:6" x14ac:dyDescent="0.35">
      <c r="A42" s="11" t="s">
        <v>376</v>
      </c>
      <c r="B42" t="s">
        <v>469</v>
      </c>
      <c r="C42" t="s">
        <v>442</v>
      </c>
      <c r="D42">
        <f t="shared" si="1"/>
        <v>1</v>
      </c>
      <c r="F42" t="s">
        <v>470</v>
      </c>
    </row>
    <row r="43" spans="1:6" x14ac:dyDescent="0.35">
      <c r="A43" s="11" t="s">
        <v>372</v>
      </c>
      <c r="B43" t="s">
        <v>471</v>
      </c>
      <c r="C43" t="s">
        <v>418</v>
      </c>
      <c r="D43">
        <f t="shared" si="1"/>
        <v>1</v>
      </c>
      <c r="F43" t="s">
        <v>472</v>
      </c>
    </row>
    <row r="44" spans="1:6" x14ac:dyDescent="0.35">
      <c r="A44" s="11" t="s">
        <v>376</v>
      </c>
      <c r="B44" t="s">
        <v>473</v>
      </c>
      <c r="C44" t="s">
        <v>407</v>
      </c>
      <c r="D44">
        <f t="shared" si="1"/>
        <v>1</v>
      </c>
      <c r="F44" t="s">
        <v>474</v>
      </c>
    </row>
    <row r="45" spans="1:6" x14ac:dyDescent="0.35">
      <c r="A45" s="11" t="s">
        <v>376</v>
      </c>
      <c r="B45" t="s">
        <v>475</v>
      </c>
      <c r="C45" t="s">
        <v>393</v>
      </c>
      <c r="D45">
        <f t="shared" si="1"/>
        <v>1</v>
      </c>
      <c r="F45" t="s">
        <v>476</v>
      </c>
    </row>
    <row r="46" spans="1:6" x14ac:dyDescent="0.35">
      <c r="A46" s="11" t="s">
        <v>376</v>
      </c>
      <c r="B46" t="s">
        <v>477</v>
      </c>
      <c r="C46" t="s">
        <v>449</v>
      </c>
      <c r="D46">
        <f t="shared" si="1"/>
        <v>1</v>
      </c>
      <c r="F46" t="s">
        <v>426</v>
      </c>
    </row>
    <row r="47" spans="1:6" x14ac:dyDescent="0.35">
      <c r="A47" s="11" t="s">
        <v>372</v>
      </c>
      <c r="B47" t="s">
        <v>478</v>
      </c>
      <c r="C47" t="s">
        <v>415</v>
      </c>
      <c r="D47">
        <f t="shared" si="1"/>
        <v>1</v>
      </c>
      <c r="F47" t="s">
        <v>479</v>
      </c>
    </row>
    <row r="48" spans="1:6" x14ac:dyDescent="0.35">
      <c r="A48" s="11" t="s">
        <v>372</v>
      </c>
      <c r="B48" t="s">
        <v>480</v>
      </c>
      <c r="C48" t="s">
        <v>378</v>
      </c>
      <c r="D48">
        <f t="shared" si="1"/>
        <v>1</v>
      </c>
      <c r="F48" s="538" t="s">
        <v>481</v>
      </c>
    </row>
    <row r="49" spans="1:6" x14ac:dyDescent="0.35">
      <c r="A49" s="11" t="s">
        <v>372</v>
      </c>
      <c r="B49" t="s">
        <v>482</v>
      </c>
      <c r="C49" t="s">
        <v>450</v>
      </c>
      <c r="D49">
        <f t="shared" si="1"/>
        <v>1</v>
      </c>
      <c r="F49" t="s">
        <v>483</v>
      </c>
    </row>
    <row r="50" spans="1:6" x14ac:dyDescent="0.35">
      <c r="A50" s="11" t="s">
        <v>376</v>
      </c>
      <c r="B50" t="s">
        <v>484</v>
      </c>
      <c r="C50" t="s">
        <v>485</v>
      </c>
      <c r="D50">
        <f t="shared" si="1"/>
        <v>1</v>
      </c>
      <c r="F50" t="s">
        <v>486</v>
      </c>
    </row>
    <row r="51" spans="1:6" x14ac:dyDescent="0.35">
      <c r="A51" s="11" t="s">
        <v>372</v>
      </c>
      <c r="B51" t="s">
        <v>487</v>
      </c>
      <c r="C51" t="s">
        <v>488</v>
      </c>
      <c r="D51">
        <f t="shared" si="1"/>
        <v>1</v>
      </c>
      <c r="F51" t="s">
        <v>465</v>
      </c>
    </row>
    <row r="52" spans="1:6" x14ac:dyDescent="0.35">
      <c r="A52" s="11" t="s">
        <v>372</v>
      </c>
      <c r="B52" t="s">
        <v>489</v>
      </c>
      <c r="C52" t="s">
        <v>461</v>
      </c>
      <c r="D52">
        <f t="shared" si="1"/>
        <v>1</v>
      </c>
      <c r="F52" t="s">
        <v>490</v>
      </c>
    </row>
    <row r="53" spans="1:6" x14ac:dyDescent="0.35">
      <c r="A53" s="11" t="s">
        <v>376</v>
      </c>
      <c r="B53" t="s">
        <v>489</v>
      </c>
      <c r="C53" t="s">
        <v>461</v>
      </c>
      <c r="D53">
        <f t="shared" si="1"/>
        <v>1</v>
      </c>
      <c r="F53" t="s">
        <v>491</v>
      </c>
    </row>
    <row r="54" spans="1:6" x14ac:dyDescent="0.35">
      <c r="A54" s="11" t="s">
        <v>372</v>
      </c>
      <c r="B54" t="s">
        <v>492</v>
      </c>
      <c r="C54" t="s">
        <v>493</v>
      </c>
      <c r="D54">
        <f t="shared" si="1"/>
        <v>1</v>
      </c>
      <c r="F54" t="s">
        <v>494</v>
      </c>
    </row>
    <row r="55" spans="1:6" x14ac:dyDescent="0.35">
      <c r="A55" s="11" t="s">
        <v>376</v>
      </c>
      <c r="B55" t="s">
        <v>495</v>
      </c>
      <c r="C55" t="s">
        <v>493</v>
      </c>
      <c r="D55">
        <f t="shared" si="1"/>
        <v>1</v>
      </c>
      <c r="F55" t="s">
        <v>438</v>
      </c>
    </row>
    <row r="56" spans="1:6" x14ac:dyDescent="0.35">
      <c r="A56" s="11" t="s">
        <v>376</v>
      </c>
      <c r="B56" t="s">
        <v>496</v>
      </c>
      <c r="C56" t="s">
        <v>407</v>
      </c>
      <c r="D56">
        <f t="shared" si="1"/>
        <v>1</v>
      </c>
      <c r="F56" t="s">
        <v>497</v>
      </c>
    </row>
    <row r="57" spans="1:6" x14ac:dyDescent="0.35">
      <c r="A57" s="11" t="s">
        <v>372</v>
      </c>
      <c r="B57" t="s">
        <v>498</v>
      </c>
      <c r="C57" t="s">
        <v>468</v>
      </c>
      <c r="D57">
        <f t="shared" si="1"/>
        <v>1</v>
      </c>
      <c r="F57" t="s">
        <v>499</v>
      </c>
    </row>
    <row r="58" spans="1:6" x14ac:dyDescent="0.35">
      <c r="A58" s="11" t="s">
        <v>372</v>
      </c>
      <c r="B58" t="s">
        <v>500</v>
      </c>
      <c r="C58" t="s">
        <v>472</v>
      </c>
      <c r="D58">
        <f t="shared" si="1"/>
        <v>1</v>
      </c>
      <c r="F58" t="s">
        <v>501</v>
      </c>
    </row>
    <row r="59" spans="1:6" x14ac:dyDescent="0.35">
      <c r="A59" s="11" t="s">
        <v>372</v>
      </c>
      <c r="B59" t="s">
        <v>502</v>
      </c>
      <c r="C59" t="s">
        <v>474</v>
      </c>
      <c r="D59">
        <f t="shared" si="1"/>
        <v>1</v>
      </c>
      <c r="F59" t="s">
        <v>503</v>
      </c>
    </row>
    <row r="60" spans="1:6" x14ac:dyDescent="0.35">
      <c r="A60" s="11" t="s">
        <v>376</v>
      </c>
      <c r="B60" t="s">
        <v>504</v>
      </c>
      <c r="C60" t="s">
        <v>379</v>
      </c>
      <c r="D60">
        <f t="shared" si="1"/>
        <v>1</v>
      </c>
      <c r="F60" t="s">
        <v>381</v>
      </c>
    </row>
    <row r="61" spans="1:6" x14ac:dyDescent="0.35">
      <c r="A61" s="11" t="s">
        <v>372</v>
      </c>
      <c r="B61" t="s">
        <v>505</v>
      </c>
      <c r="C61" t="s">
        <v>476</v>
      </c>
      <c r="D61">
        <f t="shared" si="1"/>
        <v>1</v>
      </c>
      <c r="F61" t="s">
        <v>444</v>
      </c>
    </row>
    <row r="62" spans="1:6" x14ac:dyDescent="0.35">
      <c r="A62" s="11" t="s">
        <v>376</v>
      </c>
      <c r="B62" t="s">
        <v>506</v>
      </c>
      <c r="C62" t="s">
        <v>405</v>
      </c>
      <c r="D62">
        <f t="shared" si="1"/>
        <v>1</v>
      </c>
      <c r="F62" t="s">
        <v>493</v>
      </c>
    </row>
    <row r="63" spans="1:6" x14ac:dyDescent="0.35">
      <c r="A63" s="11" t="s">
        <v>372</v>
      </c>
      <c r="B63" t="s">
        <v>481</v>
      </c>
      <c r="C63" t="s">
        <v>483</v>
      </c>
      <c r="D63">
        <f t="shared" si="1"/>
        <v>1</v>
      </c>
      <c r="F63" t="s">
        <v>507</v>
      </c>
    </row>
    <row r="64" spans="1:6" x14ac:dyDescent="0.35">
      <c r="A64" s="11" t="s">
        <v>372</v>
      </c>
      <c r="B64" t="s">
        <v>508</v>
      </c>
      <c r="C64" t="s">
        <v>399</v>
      </c>
      <c r="D64">
        <f t="shared" si="1"/>
        <v>1</v>
      </c>
      <c r="F64" t="s">
        <v>452</v>
      </c>
    </row>
    <row r="65" spans="1:6" x14ac:dyDescent="0.35">
      <c r="A65" s="11" t="s">
        <v>376</v>
      </c>
      <c r="B65" t="s">
        <v>509</v>
      </c>
      <c r="C65" t="s">
        <v>510</v>
      </c>
      <c r="D65">
        <f t="shared" si="1"/>
        <v>1</v>
      </c>
      <c r="F65" t="s">
        <v>511</v>
      </c>
    </row>
    <row r="66" spans="1:6" x14ac:dyDescent="0.35">
      <c r="A66" s="11" t="s">
        <v>372</v>
      </c>
      <c r="B66" t="s">
        <v>512</v>
      </c>
      <c r="C66" t="s">
        <v>503</v>
      </c>
      <c r="D66">
        <f t="shared" ref="D66:D97" si="2">COUNTIF(F:F,C66)</f>
        <v>1</v>
      </c>
      <c r="F66" t="s">
        <v>404</v>
      </c>
    </row>
    <row r="67" spans="1:6" x14ac:dyDescent="0.35">
      <c r="A67" s="11" t="s">
        <v>372</v>
      </c>
      <c r="B67" t="s">
        <v>513</v>
      </c>
      <c r="C67" t="s">
        <v>486</v>
      </c>
      <c r="D67">
        <f t="shared" si="2"/>
        <v>1</v>
      </c>
      <c r="F67" t="s">
        <v>514</v>
      </c>
    </row>
    <row r="68" spans="1:6" x14ac:dyDescent="0.35">
      <c r="A68" s="11" t="s">
        <v>376</v>
      </c>
      <c r="B68" t="s">
        <v>515</v>
      </c>
      <c r="C68" t="s">
        <v>516</v>
      </c>
      <c r="D68">
        <f t="shared" si="2"/>
        <v>1</v>
      </c>
      <c r="F68" t="s">
        <v>517</v>
      </c>
    </row>
    <row r="69" spans="1:6" x14ac:dyDescent="0.35">
      <c r="A69" s="11" t="s">
        <v>372</v>
      </c>
      <c r="B69" t="s">
        <v>518</v>
      </c>
      <c r="C69" t="s">
        <v>382</v>
      </c>
      <c r="D69">
        <f t="shared" si="2"/>
        <v>1</v>
      </c>
      <c r="F69" t="s">
        <v>519</v>
      </c>
    </row>
    <row r="70" spans="1:6" x14ac:dyDescent="0.35">
      <c r="A70" s="11" t="s">
        <v>376</v>
      </c>
      <c r="B70" t="s">
        <v>520</v>
      </c>
      <c r="C70" t="s">
        <v>459</v>
      </c>
      <c r="D70">
        <f t="shared" si="2"/>
        <v>1</v>
      </c>
      <c r="F70" t="s">
        <v>521</v>
      </c>
    </row>
    <row r="71" spans="1:6" x14ac:dyDescent="0.35">
      <c r="A71" s="11" t="s">
        <v>376</v>
      </c>
      <c r="B71" t="s">
        <v>522</v>
      </c>
      <c r="C71" t="s">
        <v>523</v>
      </c>
      <c r="D71">
        <f t="shared" si="2"/>
        <v>1</v>
      </c>
      <c r="F71" t="s">
        <v>524</v>
      </c>
    </row>
    <row r="72" spans="1:6" x14ac:dyDescent="0.35">
      <c r="A72" s="11" t="s">
        <v>372</v>
      </c>
      <c r="B72" t="s">
        <v>525</v>
      </c>
      <c r="C72" t="s">
        <v>526</v>
      </c>
      <c r="D72">
        <f t="shared" si="2"/>
        <v>1</v>
      </c>
      <c r="F72" t="s">
        <v>527</v>
      </c>
    </row>
    <row r="73" spans="1:6" x14ac:dyDescent="0.35">
      <c r="A73" s="11" t="s">
        <v>372</v>
      </c>
      <c r="B73" t="s">
        <v>528</v>
      </c>
      <c r="C73" t="s">
        <v>419</v>
      </c>
      <c r="D73">
        <f t="shared" si="2"/>
        <v>1</v>
      </c>
      <c r="F73" t="s">
        <v>529</v>
      </c>
    </row>
    <row r="74" spans="1:6" x14ac:dyDescent="0.35">
      <c r="A74" s="11" t="s">
        <v>376</v>
      </c>
      <c r="B74" t="s">
        <v>530</v>
      </c>
      <c r="C74" t="s">
        <v>531</v>
      </c>
      <c r="D74">
        <f t="shared" si="2"/>
        <v>1</v>
      </c>
      <c r="F74" t="s">
        <v>532</v>
      </c>
    </row>
    <row r="75" spans="1:6" x14ac:dyDescent="0.35">
      <c r="A75" s="11" t="s">
        <v>372</v>
      </c>
      <c r="B75" t="s">
        <v>533</v>
      </c>
      <c r="C75" t="s">
        <v>456</v>
      </c>
      <c r="D75">
        <f t="shared" si="2"/>
        <v>1</v>
      </c>
      <c r="F75" t="s">
        <v>449</v>
      </c>
    </row>
    <row r="76" spans="1:6" x14ac:dyDescent="0.35">
      <c r="A76" s="11" t="s">
        <v>372</v>
      </c>
      <c r="B76" t="s">
        <v>534</v>
      </c>
      <c r="C76" t="s">
        <v>409</v>
      </c>
      <c r="D76">
        <f t="shared" si="2"/>
        <v>1</v>
      </c>
      <c r="F76" t="s">
        <v>535</v>
      </c>
    </row>
    <row r="77" spans="1:6" x14ac:dyDescent="0.35">
      <c r="A77" s="11" t="s">
        <v>372</v>
      </c>
      <c r="B77" t="s">
        <v>536</v>
      </c>
      <c r="C77" t="s">
        <v>454</v>
      </c>
      <c r="D77">
        <f t="shared" si="2"/>
        <v>1</v>
      </c>
      <c r="F77" t="s">
        <v>531</v>
      </c>
    </row>
    <row r="78" spans="1:6" x14ac:dyDescent="0.35">
      <c r="A78" s="11" t="s">
        <v>372</v>
      </c>
      <c r="B78" t="s">
        <v>537</v>
      </c>
      <c r="C78" t="s">
        <v>447</v>
      </c>
      <c r="D78">
        <f t="shared" si="2"/>
        <v>1</v>
      </c>
      <c r="F78" t="s">
        <v>538</v>
      </c>
    </row>
    <row r="79" spans="1:6" x14ac:dyDescent="0.35">
      <c r="A79" s="11" t="s">
        <v>372</v>
      </c>
      <c r="B79" t="s">
        <v>539</v>
      </c>
      <c r="C79" t="s">
        <v>494</v>
      </c>
      <c r="D79">
        <f t="shared" si="2"/>
        <v>1</v>
      </c>
      <c r="F79" t="s">
        <v>540</v>
      </c>
    </row>
    <row r="80" spans="1:6" x14ac:dyDescent="0.35">
      <c r="A80" s="11" t="s">
        <v>376</v>
      </c>
      <c r="B80" t="s">
        <v>541</v>
      </c>
      <c r="C80" t="s">
        <v>457</v>
      </c>
      <c r="D80">
        <f t="shared" si="2"/>
        <v>1</v>
      </c>
      <c r="F80" t="s">
        <v>542</v>
      </c>
    </row>
    <row r="81" spans="1:6" x14ac:dyDescent="0.35">
      <c r="A81" s="11" t="s">
        <v>372</v>
      </c>
      <c r="B81" t="s">
        <v>543</v>
      </c>
      <c r="C81" t="s">
        <v>544</v>
      </c>
      <c r="D81">
        <f t="shared" si="2"/>
        <v>1</v>
      </c>
      <c r="F81" t="s">
        <v>545</v>
      </c>
    </row>
    <row r="82" spans="1:6" x14ac:dyDescent="0.35">
      <c r="A82" s="11" t="s">
        <v>376</v>
      </c>
      <c r="B82" t="s">
        <v>546</v>
      </c>
      <c r="C82" t="s">
        <v>431</v>
      </c>
      <c r="D82">
        <f t="shared" si="2"/>
        <v>1</v>
      </c>
      <c r="F82" t="s">
        <v>547</v>
      </c>
    </row>
    <row r="83" spans="1:6" x14ac:dyDescent="0.35">
      <c r="A83" s="11" t="s">
        <v>372</v>
      </c>
      <c r="B83" t="s">
        <v>548</v>
      </c>
      <c r="C83" t="s">
        <v>497</v>
      </c>
      <c r="D83">
        <f t="shared" si="2"/>
        <v>1</v>
      </c>
      <c r="F83" t="s">
        <v>549</v>
      </c>
    </row>
    <row r="84" spans="1:6" x14ac:dyDescent="0.35">
      <c r="A84" s="11" t="s">
        <v>376</v>
      </c>
      <c r="B84" t="s">
        <v>550</v>
      </c>
      <c r="C84" t="s">
        <v>497</v>
      </c>
      <c r="D84">
        <f t="shared" si="2"/>
        <v>1</v>
      </c>
      <c r="F84" t="s">
        <v>551</v>
      </c>
    </row>
    <row r="85" spans="1:6" x14ac:dyDescent="0.35">
      <c r="A85" s="11" t="s">
        <v>372</v>
      </c>
      <c r="B85" t="s">
        <v>552</v>
      </c>
      <c r="C85" t="s">
        <v>431</v>
      </c>
      <c r="D85">
        <f t="shared" si="2"/>
        <v>1</v>
      </c>
      <c r="F85" t="s">
        <v>415</v>
      </c>
    </row>
    <row r="86" spans="1:6" x14ac:dyDescent="0.35">
      <c r="A86" s="11" t="s">
        <v>372</v>
      </c>
      <c r="B86" t="s">
        <v>553</v>
      </c>
      <c r="C86" t="s">
        <v>499</v>
      </c>
      <c r="D86">
        <f t="shared" si="2"/>
        <v>1</v>
      </c>
      <c r="F86" t="s">
        <v>516</v>
      </c>
    </row>
    <row r="87" spans="1:6" x14ac:dyDescent="0.35">
      <c r="A87" s="11" t="s">
        <v>372</v>
      </c>
      <c r="B87" t="s">
        <v>554</v>
      </c>
      <c r="C87" s="536" t="s">
        <v>555</v>
      </c>
      <c r="D87">
        <f t="shared" si="2"/>
        <v>0</v>
      </c>
      <c r="F87" t="s">
        <v>485</v>
      </c>
    </row>
    <row r="88" spans="1:6" x14ac:dyDescent="0.35">
      <c r="A88" s="11" t="s">
        <v>372</v>
      </c>
      <c r="B88" t="s">
        <v>556</v>
      </c>
      <c r="C88" t="s">
        <v>527</v>
      </c>
      <c r="D88">
        <f t="shared" si="2"/>
        <v>1</v>
      </c>
      <c r="F88" t="s">
        <v>526</v>
      </c>
    </row>
    <row r="89" spans="1:6" x14ac:dyDescent="0.35">
      <c r="A89" s="11" t="s">
        <v>376</v>
      </c>
      <c r="B89" t="s">
        <v>557</v>
      </c>
      <c r="C89" t="s">
        <v>388</v>
      </c>
      <c r="D89">
        <f t="shared" si="2"/>
        <v>1</v>
      </c>
      <c r="F89" t="s">
        <v>558</v>
      </c>
    </row>
    <row r="90" spans="1:6" x14ac:dyDescent="0.35">
      <c r="A90" s="11" t="s">
        <v>372</v>
      </c>
      <c r="B90" t="s">
        <v>559</v>
      </c>
      <c r="C90" t="s">
        <v>501</v>
      </c>
      <c r="D90">
        <f t="shared" si="2"/>
        <v>1</v>
      </c>
      <c r="F90" t="s">
        <v>560</v>
      </c>
    </row>
    <row r="91" spans="1:6" x14ac:dyDescent="0.35">
      <c r="A91" s="11" t="s">
        <v>372</v>
      </c>
      <c r="B91" t="s">
        <v>561</v>
      </c>
      <c r="C91" t="s">
        <v>503</v>
      </c>
      <c r="D91">
        <f t="shared" si="2"/>
        <v>1</v>
      </c>
      <c r="F91" t="s">
        <v>562</v>
      </c>
    </row>
    <row r="92" spans="1:6" x14ac:dyDescent="0.35">
      <c r="A92" s="11" t="s">
        <v>376</v>
      </c>
      <c r="B92" t="s">
        <v>563</v>
      </c>
      <c r="C92" t="s">
        <v>503</v>
      </c>
      <c r="D92">
        <f t="shared" si="2"/>
        <v>1</v>
      </c>
      <c r="F92" t="s">
        <v>564</v>
      </c>
    </row>
    <row r="93" spans="1:6" x14ac:dyDescent="0.35">
      <c r="A93" s="11" t="s">
        <v>372</v>
      </c>
      <c r="B93" t="s">
        <v>565</v>
      </c>
      <c r="C93" t="s">
        <v>490</v>
      </c>
      <c r="D93">
        <f t="shared" si="2"/>
        <v>1</v>
      </c>
      <c r="F93" t="s">
        <v>566</v>
      </c>
    </row>
    <row r="94" spans="1:6" x14ac:dyDescent="0.35">
      <c r="A94" s="11" t="s">
        <v>376</v>
      </c>
      <c r="B94" t="s">
        <v>565</v>
      </c>
      <c r="C94" t="s">
        <v>490</v>
      </c>
      <c r="D94">
        <f t="shared" si="2"/>
        <v>1</v>
      </c>
      <c r="F94" t="s">
        <v>441</v>
      </c>
    </row>
    <row r="95" spans="1:6" x14ac:dyDescent="0.35">
      <c r="A95" s="11" t="s">
        <v>376</v>
      </c>
      <c r="B95" t="s">
        <v>567</v>
      </c>
      <c r="C95" t="s">
        <v>568</v>
      </c>
      <c r="D95">
        <f t="shared" si="2"/>
        <v>1</v>
      </c>
      <c r="F95" t="s">
        <v>569</v>
      </c>
    </row>
    <row r="96" spans="1:6" x14ac:dyDescent="0.35">
      <c r="A96" s="11" t="s">
        <v>376</v>
      </c>
      <c r="B96" t="s">
        <v>570</v>
      </c>
      <c r="C96" t="s">
        <v>511</v>
      </c>
      <c r="D96">
        <f t="shared" si="2"/>
        <v>1</v>
      </c>
      <c r="F96" t="s">
        <v>571</v>
      </c>
    </row>
    <row r="97" spans="1:6" x14ac:dyDescent="0.35">
      <c r="A97" s="11" t="s">
        <v>372</v>
      </c>
      <c r="B97" t="s">
        <v>572</v>
      </c>
      <c r="C97" t="s">
        <v>573</v>
      </c>
      <c r="D97">
        <f t="shared" si="2"/>
        <v>1</v>
      </c>
      <c r="F97" t="s">
        <v>574</v>
      </c>
    </row>
    <row r="98" spans="1:6" x14ac:dyDescent="0.35">
      <c r="A98" s="11" t="s">
        <v>376</v>
      </c>
      <c r="B98" t="s">
        <v>572</v>
      </c>
      <c r="C98" t="s">
        <v>573</v>
      </c>
      <c r="D98">
        <f t="shared" ref="D98:D129" si="3">COUNTIF(F:F,C98)</f>
        <v>1</v>
      </c>
      <c r="F98" t="s">
        <v>575</v>
      </c>
    </row>
    <row r="99" spans="1:6" x14ac:dyDescent="0.35">
      <c r="A99" s="11" t="s">
        <v>372</v>
      </c>
      <c r="B99" t="s">
        <v>576</v>
      </c>
      <c r="C99" t="s">
        <v>514</v>
      </c>
      <c r="D99">
        <f t="shared" si="3"/>
        <v>1</v>
      </c>
      <c r="F99" t="s">
        <v>568</v>
      </c>
    </row>
    <row r="100" spans="1:6" x14ac:dyDescent="0.35">
      <c r="A100" s="11" t="s">
        <v>376</v>
      </c>
      <c r="B100" t="s">
        <v>577</v>
      </c>
      <c r="C100" t="s">
        <v>517</v>
      </c>
      <c r="D100">
        <f t="shared" si="3"/>
        <v>1</v>
      </c>
      <c r="F100" t="s">
        <v>578</v>
      </c>
    </row>
    <row r="101" spans="1:6" x14ac:dyDescent="0.35">
      <c r="A101" s="11" t="s">
        <v>372</v>
      </c>
      <c r="B101" t="s">
        <v>579</v>
      </c>
      <c r="C101" t="s">
        <v>521</v>
      </c>
      <c r="D101">
        <f t="shared" si="3"/>
        <v>1</v>
      </c>
      <c r="F101" t="s">
        <v>544</v>
      </c>
    </row>
    <row r="102" spans="1:6" x14ac:dyDescent="0.35">
      <c r="A102" s="11" t="s">
        <v>376</v>
      </c>
      <c r="B102" t="s">
        <v>580</v>
      </c>
      <c r="C102" t="s">
        <v>519</v>
      </c>
      <c r="D102">
        <f t="shared" si="3"/>
        <v>1</v>
      </c>
      <c r="F102" t="s">
        <v>488</v>
      </c>
    </row>
    <row r="103" spans="1:6" x14ac:dyDescent="0.35">
      <c r="A103" s="11" t="s">
        <v>376</v>
      </c>
      <c r="B103" t="s">
        <v>581</v>
      </c>
      <c r="C103" s="536" t="s">
        <v>582</v>
      </c>
      <c r="D103">
        <f t="shared" si="3"/>
        <v>0</v>
      </c>
      <c r="F103" t="s">
        <v>583</v>
      </c>
    </row>
    <row r="104" spans="1:6" x14ac:dyDescent="0.35">
      <c r="A104" s="11" t="s">
        <v>372</v>
      </c>
      <c r="B104" t="s">
        <v>584</v>
      </c>
      <c r="C104" t="s">
        <v>524</v>
      </c>
      <c r="D104">
        <f t="shared" si="3"/>
        <v>1</v>
      </c>
      <c r="F104" t="s">
        <v>585</v>
      </c>
    </row>
    <row r="105" spans="1:6" x14ac:dyDescent="0.35">
      <c r="A105" s="11" t="s">
        <v>376</v>
      </c>
      <c r="B105" t="s">
        <v>584</v>
      </c>
      <c r="C105" t="s">
        <v>524</v>
      </c>
      <c r="D105">
        <f t="shared" si="3"/>
        <v>1</v>
      </c>
      <c r="F105" t="s">
        <v>435</v>
      </c>
    </row>
    <row r="106" spans="1:6" x14ac:dyDescent="0.35">
      <c r="A106" s="11" t="s">
        <v>376</v>
      </c>
      <c r="B106" t="s">
        <v>586</v>
      </c>
      <c r="C106" t="s">
        <v>583</v>
      </c>
      <c r="D106">
        <f t="shared" si="3"/>
        <v>1</v>
      </c>
      <c r="F106" t="s">
        <v>401</v>
      </c>
    </row>
    <row r="107" spans="1:6" x14ac:dyDescent="0.35">
      <c r="A107" s="11" t="s">
        <v>372</v>
      </c>
      <c r="B107" t="s">
        <v>587</v>
      </c>
      <c r="C107" t="s">
        <v>427</v>
      </c>
      <c r="D107">
        <f t="shared" si="3"/>
        <v>1</v>
      </c>
      <c r="F107" t="s">
        <v>588</v>
      </c>
    </row>
    <row r="108" spans="1:6" x14ac:dyDescent="0.35">
      <c r="A108" s="11" t="s">
        <v>376</v>
      </c>
      <c r="B108" t="s">
        <v>587</v>
      </c>
      <c r="C108" t="s">
        <v>427</v>
      </c>
      <c r="D108">
        <f t="shared" si="3"/>
        <v>1</v>
      </c>
      <c r="F108" t="s">
        <v>589</v>
      </c>
    </row>
    <row r="109" spans="1:6" x14ac:dyDescent="0.35">
      <c r="A109" s="11" t="s">
        <v>372</v>
      </c>
      <c r="B109" t="s">
        <v>590</v>
      </c>
      <c r="C109" t="s">
        <v>529</v>
      </c>
      <c r="D109">
        <f t="shared" si="3"/>
        <v>1</v>
      </c>
      <c r="F109" t="s">
        <v>523</v>
      </c>
    </row>
    <row r="110" spans="1:6" x14ac:dyDescent="0.35">
      <c r="A110" s="11" t="s">
        <v>376</v>
      </c>
      <c r="B110" t="s">
        <v>591</v>
      </c>
      <c r="C110" t="s">
        <v>532</v>
      </c>
      <c r="D110">
        <f t="shared" si="3"/>
        <v>1</v>
      </c>
      <c r="F110" t="s">
        <v>573</v>
      </c>
    </row>
    <row r="111" spans="1:6" x14ac:dyDescent="0.35">
      <c r="A111" s="11" t="s">
        <v>372</v>
      </c>
      <c r="B111" t="s">
        <v>592</v>
      </c>
      <c r="C111" t="s">
        <v>535</v>
      </c>
      <c r="D111">
        <f t="shared" si="3"/>
        <v>1</v>
      </c>
      <c r="F111" t="s">
        <v>384</v>
      </c>
    </row>
    <row r="112" spans="1:6" x14ac:dyDescent="0.35">
      <c r="A112" s="11" t="s">
        <v>376</v>
      </c>
      <c r="B112" t="s">
        <v>593</v>
      </c>
      <c r="C112" s="536" t="s">
        <v>594</v>
      </c>
      <c r="D112">
        <f t="shared" si="3"/>
        <v>0</v>
      </c>
      <c r="F112" t="s">
        <v>595</v>
      </c>
    </row>
    <row r="113" spans="1:6" x14ac:dyDescent="0.35">
      <c r="A113" s="11" t="s">
        <v>376</v>
      </c>
      <c r="B113" t="s">
        <v>596</v>
      </c>
      <c r="C113" t="s">
        <v>544</v>
      </c>
      <c r="D113">
        <f t="shared" si="3"/>
        <v>1</v>
      </c>
      <c r="F113" t="s">
        <v>597</v>
      </c>
    </row>
    <row r="114" spans="1:6" x14ac:dyDescent="0.35">
      <c r="A114" s="11" t="s">
        <v>372</v>
      </c>
      <c r="B114" t="s">
        <v>598</v>
      </c>
      <c r="C114" t="s">
        <v>531</v>
      </c>
      <c r="D114">
        <f t="shared" si="3"/>
        <v>1</v>
      </c>
      <c r="F114" t="s">
        <v>388</v>
      </c>
    </row>
    <row r="115" spans="1:6" x14ac:dyDescent="0.35">
      <c r="A115" s="11" t="s">
        <v>372</v>
      </c>
      <c r="B115" t="s">
        <v>599</v>
      </c>
      <c r="C115" t="s">
        <v>538</v>
      </c>
      <c r="D115">
        <f t="shared" si="3"/>
        <v>1</v>
      </c>
      <c r="F115" t="s">
        <v>396</v>
      </c>
    </row>
    <row r="116" spans="1:6" x14ac:dyDescent="0.35">
      <c r="A116" s="11" t="s">
        <v>372</v>
      </c>
      <c r="B116" t="s">
        <v>600</v>
      </c>
      <c r="C116" t="s">
        <v>540</v>
      </c>
      <c r="D116">
        <f t="shared" si="3"/>
        <v>1</v>
      </c>
      <c r="F116" t="s">
        <v>510</v>
      </c>
    </row>
    <row r="117" spans="1:6" x14ac:dyDescent="0.35">
      <c r="A117" s="11" t="s">
        <v>376</v>
      </c>
      <c r="B117" t="s">
        <v>601</v>
      </c>
      <c r="C117" t="s">
        <v>540</v>
      </c>
      <c r="D117">
        <f t="shared" si="3"/>
        <v>1</v>
      </c>
    </row>
    <row r="118" spans="1:6" x14ac:dyDescent="0.35">
      <c r="A118" s="11" t="s">
        <v>372</v>
      </c>
      <c r="B118" t="s">
        <v>602</v>
      </c>
      <c r="C118" t="s">
        <v>542</v>
      </c>
      <c r="D118">
        <f t="shared" si="3"/>
        <v>1</v>
      </c>
    </row>
    <row r="119" spans="1:6" x14ac:dyDescent="0.35">
      <c r="A119" s="11" t="s">
        <v>376</v>
      </c>
      <c r="B119" t="s">
        <v>602</v>
      </c>
      <c r="C119" t="s">
        <v>542</v>
      </c>
      <c r="D119">
        <f t="shared" si="3"/>
        <v>1</v>
      </c>
    </row>
    <row r="120" spans="1:6" x14ac:dyDescent="0.35">
      <c r="A120" s="11" t="s">
        <v>372</v>
      </c>
      <c r="B120" t="s">
        <v>603</v>
      </c>
      <c r="C120" t="s">
        <v>547</v>
      </c>
      <c r="D120">
        <f t="shared" si="3"/>
        <v>1</v>
      </c>
    </row>
    <row r="121" spans="1:6" x14ac:dyDescent="0.35">
      <c r="A121" s="11" t="s">
        <v>372</v>
      </c>
      <c r="B121" t="s">
        <v>604</v>
      </c>
      <c r="C121" t="s">
        <v>463</v>
      </c>
      <c r="D121">
        <f t="shared" si="3"/>
        <v>1</v>
      </c>
    </row>
    <row r="122" spans="1:6" x14ac:dyDescent="0.35">
      <c r="A122" s="11" t="s">
        <v>376</v>
      </c>
      <c r="B122" t="s">
        <v>605</v>
      </c>
      <c r="C122" t="s">
        <v>597</v>
      </c>
      <c r="D122">
        <f t="shared" si="3"/>
        <v>1</v>
      </c>
    </row>
    <row r="123" spans="1:6" x14ac:dyDescent="0.35">
      <c r="A123" s="11" t="s">
        <v>372</v>
      </c>
      <c r="B123" t="s">
        <v>606</v>
      </c>
      <c r="C123" t="s">
        <v>511</v>
      </c>
      <c r="D123">
        <f t="shared" si="3"/>
        <v>1</v>
      </c>
    </row>
    <row r="124" spans="1:6" x14ac:dyDescent="0.35">
      <c r="A124" s="11" t="s">
        <v>372</v>
      </c>
      <c r="B124" t="s">
        <v>607</v>
      </c>
      <c r="C124" t="s">
        <v>507</v>
      </c>
      <c r="D124">
        <f t="shared" si="3"/>
        <v>1</v>
      </c>
    </row>
    <row r="125" spans="1:6" x14ac:dyDescent="0.35">
      <c r="A125" s="11" t="s">
        <v>376</v>
      </c>
      <c r="B125" t="s">
        <v>607</v>
      </c>
      <c r="C125" t="s">
        <v>507</v>
      </c>
      <c r="D125">
        <f t="shared" si="3"/>
        <v>1</v>
      </c>
    </row>
    <row r="126" spans="1:6" x14ac:dyDescent="0.35">
      <c r="A126" s="11" t="s">
        <v>376</v>
      </c>
      <c r="B126" t="s">
        <v>608</v>
      </c>
      <c r="C126" t="s">
        <v>551</v>
      </c>
      <c r="D126">
        <f t="shared" si="3"/>
        <v>1</v>
      </c>
    </row>
    <row r="127" spans="1:6" x14ac:dyDescent="0.35">
      <c r="A127" s="11" t="s">
        <v>372</v>
      </c>
      <c r="B127" t="s">
        <v>609</v>
      </c>
      <c r="C127" t="s">
        <v>399</v>
      </c>
      <c r="D127">
        <f t="shared" si="3"/>
        <v>1</v>
      </c>
    </row>
    <row r="128" spans="1:6" x14ac:dyDescent="0.35">
      <c r="A128" s="11" t="s">
        <v>372</v>
      </c>
      <c r="B128" t="s">
        <v>610</v>
      </c>
      <c r="C128" t="s">
        <v>447</v>
      </c>
      <c r="D128">
        <f t="shared" si="3"/>
        <v>1</v>
      </c>
    </row>
    <row r="129" spans="1:4" x14ac:dyDescent="0.35">
      <c r="A129" s="11" t="s">
        <v>372</v>
      </c>
      <c r="B129" t="s">
        <v>611</v>
      </c>
      <c r="C129" t="s">
        <v>547</v>
      </c>
      <c r="D129">
        <f t="shared" si="3"/>
        <v>1</v>
      </c>
    </row>
    <row r="130" spans="1:4" x14ac:dyDescent="0.35">
      <c r="A130" s="11" t="s">
        <v>376</v>
      </c>
      <c r="B130" t="s">
        <v>612</v>
      </c>
      <c r="C130" t="s">
        <v>558</v>
      </c>
      <c r="D130">
        <f t="shared" ref="D130:D161" si="4">COUNTIF(F:F,C130)</f>
        <v>1</v>
      </c>
    </row>
    <row r="131" spans="1:4" x14ac:dyDescent="0.35">
      <c r="A131" s="11" t="s">
        <v>372</v>
      </c>
      <c r="B131" t="s">
        <v>613</v>
      </c>
      <c r="C131" t="s">
        <v>549</v>
      </c>
      <c r="D131">
        <f t="shared" si="4"/>
        <v>1</v>
      </c>
    </row>
    <row r="132" spans="1:4" x14ac:dyDescent="0.35">
      <c r="A132" s="11" t="s">
        <v>372</v>
      </c>
      <c r="B132" t="s">
        <v>614</v>
      </c>
      <c r="C132" t="s">
        <v>562</v>
      </c>
      <c r="D132">
        <f t="shared" si="4"/>
        <v>1</v>
      </c>
    </row>
    <row r="133" spans="1:4" x14ac:dyDescent="0.35">
      <c r="A133" s="11" t="s">
        <v>372</v>
      </c>
      <c r="B133" t="s">
        <v>615</v>
      </c>
      <c r="C133" t="s">
        <v>427</v>
      </c>
      <c r="D133">
        <f t="shared" si="4"/>
        <v>1</v>
      </c>
    </row>
    <row r="134" spans="1:4" x14ac:dyDescent="0.35">
      <c r="A134" s="11" t="s">
        <v>376</v>
      </c>
      <c r="B134" t="s">
        <v>616</v>
      </c>
      <c r="C134" t="s">
        <v>479</v>
      </c>
      <c r="D134">
        <f t="shared" si="4"/>
        <v>1</v>
      </c>
    </row>
    <row r="135" spans="1:4" x14ac:dyDescent="0.35">
      <c r="A135" s="11" t="s">
        <v>376</v>
      </c>
      <c r="B135" t="s">
        <v>617</v>
      </c>
      <c r="C135" t="s">
        <v>564</v>
      </c>
      <c r="D135">
        <f t="shared" si="4"/>
        <v>1</v>
      </c>
    </row>
    <row r="136" spans="1:4" x14ac:dyDescent="0.35">
      <c r="A136" s="11" t="s">
        <v>372</v>
      </c>
      <c r="B136" t="s">
        <v>618</v>
      </c>
      <c r="C136" t="s">
        <v>439</v>
      </c>
      <c r="D136">
        <f t="shared" si="4"/>
        <v>1</v>
      </c>
    </row>
    <row r="137" spans="1:4" x14ac:dyDescent="0.35">
      <c r="A137" s="11" t="s">
        <v>372</v>
      </c>
      <c r="B137" t="s">
        <v>619</v>
      </c>
      <c r="C137" t="s">
        <v>402</v>
      </c>
      <c r="D137">
        <f t="shared" si="4"/>
        <v>1</v>
      </c>
    </row>
    <row r="138" spans="1:4" x14ac:dyDescent="0.35">
      <c r="A138" s="11" t="s">
        <v>372</v>
      </c>
      <c r="B138" t="s">
        <v>620</v>
      </c>
      <c r="C138" t="s">
        <v>388</v>
      </c>
      <c r="D138">
        <f t="shared" si="4"/>
        <v>1</v>
      </c>
    </row>
    <row r="139" spans="1:4" x14ac:dyDescent="0.35">
      <c r="A139" s="11" t="s">
        <v>372</v>
      </c>
      <c r="B139" t="s">
        <v>621</v>
      </c>
      <c r="C139" t="s">
        <v>566</v>
      </c>
      <c r="D139">
        <f t="shared" si="4"/>
        <v>1</v>
      </c>
    </row>
    <row r="140" spans="1:4" x14ac:dyDescent="0.35">
      <c r="A140" s="11" t="s">
        <v>376</v>
      </c>
      <c r="B140" t="s">
        <v>622</v>
      </c>
      <c r="C140" t="s">
        <v>441</v>
      </c>
      <c r="D140">
        <f t="shared" si="4"/>
        <v>1</v>
      </c>
    </row>
    <row r="141" spans="1:4" x14ac:dyDescent="0.35">
      <c r="A141" s="11" t="s">
        <v>372</v>
      </c>
      <c r="B141" t="s">
        <v>623</v>
      </c>
      <c r="C141" t="s">
        <v>551</v>
      </c>
      <c r="D141">
        <f t="shared" si="4"/>
        <v>1</v>
      </c>
    </row>
    <row r="142" spans="1:4" x14ac:dyDescent="0.35">
      <c r="A142" s="11" t="s">
        <v>376</v>
      </c>
      <c r="B142" t="s">
        <v>624</v>
      </c>
      <c r="C142" t="s">
        <v>569</v>
      </c>
      <c r="D142">
        <f t="shared" si="4"/>
        <v>1</v>
      </c>
    </row>
    <row r="143" spans="1:4" x14ac:dyDescent="0.35">
      <c r="A143" s="11" t="s">
        <v>376</v>
      </c>
      <c r="B143" t="s">
        <v>625</v>
      </c>
      <c r="C143" t="s">
        <v>585</v>
      </c>
      <c r="D143">
        <f t="shared" si="4"/>
        <v>1</v>
      </c>
    </row>
    <row r="144" spans="1:4" x14ac:dyDescent="0.35">
      <c r="A144" s="11" t="s">
        <v>376</v>
      </c>
      <c r="B144" t="s">
        <v>626</v>
      </c>
      <c r="C144" t="s">
        <v>571</v>
      </c>
      <c r="D144">
        <f t="shared" si="4"/>
        <v>1</v>
      </c>
    </row>
    <row r="145" spans="1:4" x14ac:dyDescent="0.35">
      <c r="A145" s="11" t="s">
        <v>376</v>
      </c>
      <c r="B145" t="s">
        <v>627</v>
      </c>
      <c r="C145" t="s">
        <v>491</v>
      </c>
      <c r="D145">
        <f t="shared" si="4"/>
        <v>1</v>
      </c>
    </row>
    <row r="146" spans="1:4" x14ac:dyDescent="0.35">
      <c r="A146" s="11" t="s">
        <v>376</v>
      </c>
      <c r="B146" t="s">
        <v>628</v>
      </c>
      <c r="C146" t="s">
        <v>382</v>
      </c>
      <c r="D146">
        <f t="shared" si="4"/>
        <v>1</v>
      </c>
    </row>
    <row r="147" spans="1:4" x14ac:dyDescent="0.35">
      <c r="A147" s="11" t="s">
        <v>372</v>
      </c>
      <c r="B147" t="s">
        <v>629</v>
      </c>
      <c r="C147" t="s">
        <v>574</v>
      </c>
      <c r="D147">
        <f t="shared" si="4"/>
        <v>1</v>
      </c>
    </row>
    <row r="148" spans="1:4" x14ac:dyDescent="0.35">
      <c r="A148" s="11" t="s">
        <v>376</v>
      </c>
      <c r="B148" t="s">
        <v>629</v>
      </c>
      <c r="C148" t="s">
        <v>574</v>
      </c>
      <c r="D148">
        <f t="shared" si="4"/>
        <v>1</v>
      </c>
    </row>
    <row r="149" spans="1:4" x14ac:dyDescent="0.35">
      <c r="A149" s="11" t="s">
        <v>376</v>
      </c>
      <c r="B149" t="s">
        <v>630</v>
      </c>
      <c r="C149" t="s">
        <v>575</v>
      </c>
      <c r="D149">
        <f t="shared" si="4"/>
        <v>1</v>
      </c>
    </row>
    <row r="150" spans="1:4" x14ac:dyDescent="0.35">
      <c r="A150" s="11" t="s">
        <v>376</v>
      </c>
      <c r="B150" t="s">
        <v>631</v>
      </c>
      <c r="C150" t="s">
        <v>415</v>
      </c>
      <c r="D150">
        <f t="shared" si="4"/>
        <v>1</v>
      </c>
    </row>
    <row r="151" spans="1:4" x14ac:dyDescent="0.35">
      <c r="A151" s="11" t="s">
        <v>372</v>
      </c>
      <c r="B151" t="s">
        <v>632</v>
      </c>
      <c r="C151" t="s">
        <v>578</v>
      </c>
      <c r="D151">
        <f t="shared" si="4"/>
        <v>1</v>
      </c>
    </row>
    <row r="152" spans="1:4" x14ac:dyDescent="0.35">
      <c r="A152" s="11" t="s">
        <v>372</v>
      </c>
      <c r="B152" t="s">
        <v>633</v>
      </c>
      <c r="C152" t="s">
        <v>569</v>
      </c>
      <c r="D152">
        <f t="shared" si="4"/>
        <v>1</v>
      </c>
    </row>
    <row r="153" spans="1:4" x14ac:dyDescent="0.35">
      <c r="A153" s="11" t="s">
        <v>372</v>
      </c>
      <c r="B153" t="s">
        <v>634</v>
      </c>
      <c r="C153" t="s">
        <v>488</v>
      </c>
      <c r="D153">
        <f t="shared" si="4"/>
        <v>1</v>
      </c>
    </row>
    <row r="154" spans="1:4" x14ac:dyDescent="0.35">
      <c r="A154" s="11" t="s">
        <v>372</v>
      </c>
      <c r="B154" t="s">
        <v>635</v>
      </c>
      <c r="C154" t="s">
        <v>407</v>
      </c>
      <c r="D154">
        <f t="shared" si="4"/>
        <v>1</v>
      </c>
    </row>
    <row r="155" spans="1:4" x14ac:dyDescent="0.35">
      <c r="A155" s="11" t="s">
        <v>372</v>
      </c>
      <c r="B155" t="s">
        <v>636</v>
      </c>
      <c r="C155" t="s">
        <v>583</v>
      </c>
      <c r="D155">
        <f t="shared" si="4"/>
        <v>1</v>
      </c>
    </row>
    <row r="156" spans="1:4" x14ac:dyDescent="0.35">
      <c r="A156" s="11" t="s">
        <v>376</v>
      </c>
      <c r="B156" t="s">
        <v>637</v>
      </c>
      <c r="C156" s="536" t="s">
        <v>638</v>
      </c>
      <c r="D156">
        <f t="shared" si="4"/>
        <v>0</v>
      </c>
    </row>
    <row r="157" spans="1:4" x14ac:dyDescent="0.35">
      <c r="A157" s="11" t="s">
        <v>376</v>
      </c>
      <c r="B157" t="s">
        <v>639</v>
      </c>
      <c r="C157" t="s">
        <v>597</v>
      </c>
      <c r="D157">
        <f t="shared" si="4"/>
        <v>1</v>
      </c>
    </row>
    <row r="158" spans="1:4" x14ac:dyDescent="0.35">
      <c r="A158" s="11" t="s">
        <v>372</v>
      </c>
      <c r="B158" t="s">
        <v>640</v>
      </c>
      <c r="C158" t="s">
        <v>427</v>
      </c>
      <c r="D158">
        <f t="shared" si="4"/>
        <v>1</v>
      </c>
    </row>
    <row r="159" spans="1:4" x14ac:dyDescent="0.35">
      <c r="A159" s="11" t="s">
        <v>372</v>
      </c>
      <c r="B159" t="s">
        <v>641</v>
      </c>
      <c r="C159" t="s">
        <v>435</v>
      </c>
      <c r="D159">
        <f t="shared" si="4"/>
        <v>1</v>
      </c>
    </row>
    <row r="160" spans="1:4" x14ac:dyDescent="0.35">
      <c r="A160" s="11" t="s">
        <v>372</v>
      </c>
      <c r="B160" t="s">
        <v>642</v>
      </c>
      <c r="C160" t="s">
        <v>401</v>
      </c>
      <c r="D160">
        <f t="shared" si="4"/>
        <v>1</v>
      </c>
    </row>
    <row r="161" spans="1:4" x14ac:dyDescent="0.35">
      <c r="A161" s="11" t="s">
        <v>376</v>
      </c>
      <c r="B161" t="s">
        <v>642</v>
      </c>
      <c r="C161" t="s">
        <v>401</v>
      </c>
      <c r="D161">
        <f t="shared" si="4"/>
        <v>1</v>
      </c>
    </row>
    <row r="162" spans="1:4" x14ac:dyDescent="0.35">
      <c r="A162" s="11" t="s">
        <v>372</v>
      </c>
      <c r="B162" t="s">
        <v>643</v>
      </c>
      <c r="C162" t="s">
        <v>589</v>
      </c>
      <c r="D162">
        <f t="shared" ref="D162:D173" si="5">COUNTIF(F:F,C162)</f>
        <v>1</v>
      </c>
    </row>
    <row r="163" spans="1:4" x14ac:dyDescent="0.35">
      <c r="A163" s="11" t="s">
        <v>376</v>
      </c>
      <c r="B163" t="s">
        <v>644</v>
      </c>
      <c r="C163" s="536" t="s">
        <v>645</v>
      </c>
      <c r="D163">
        <f t="shared" si="5"/>
        <v>0</v>
      </c>
    </row>
    <row r="164" spans="1:4" x14ac:dyDescent="0.35">
      <c r="A164" s="11" t="s">
        <v>372</v>
      </c>
      <c r="B164" t="s">
        <v>646</v>
      </c>
      <c r="C164" t="s">
        <v>547</v>
      </c>
      <c r="D164">
        <f t="shared" si="5"/>
        <v>1</v>
      </c>
    </row>
    <row r="165" spans="1:4" x14ac:dyDescent="0.35">
      <c r="A165" s="11" t="s">
        <v>372</v>
      </c>
      <c r="B165" t="s">
        <v>647</v>
      </c>
      <c r="C165" t="s">
        <v>511</v>
      </c>
      <c r="D165">
        <f t="shared" si="5"/>
        <v>1</v>
      </c>
    </row>
    <row r="166" spans="1:4" x14ac:dyDescent="0.35">
      <c r="A166" s="11" t="s">
        <v>376</v>
      </c>
      <c r="B166" t="s">
        <v>648</v>
      </c>
      <c r="C166" t="s">
        <v>595</v>
      </c>
      <c r="D166">
        <f t="shared" si="5"/>
        <v>1</v>
      </c>
    </row>
    <row r="167" spans="1:4" x14ac:dyDescent="0.35">
      <c r="A167" s="11" t="s">
        <v>376</v>
      </c>
      <c r="B167" t="s">
        <v>649</v>
      </c>
      <c r="C167" t="s">
        <v>413</v>
      </c>
      <c r="D167">
        <f t="shared" si="5"/>
        <v>1</v>
      </c>
    </row>
    <row r="168" spans="1:4" x14ac:dyDescent="0.35">
      <c r="A168" s="11" t="s">
        <v>372</v>
      </c>
      <c r="B168" t="s">
        <v>650</v>
      </c>
      <c r="C168" t="s">
        <v>421</v>
      </c>
      <c r="D168">
        <f t="shared" si="5"/>
        <v>1</v>
      </c>
    </row>
    <row r="169" spans="1:4" x14ac:dyDescent="0.35">
      <c r="A169" s="11" t="s">
        <v>376</v>
      </c>
      <c r="B169" t="s">
        <v>651</v>
      </c>
      <c r="C169" t="s">
        <v>421</v>
      </c>
      <c r="D169">
        <f t="shared" si="5"/>
        <v>1</v>
      </c>
    </row>
    <row r="170" spans="1:4" x14ac:dyDescent="0.35">
      <c r="A170" s="11" t="s">
        <v>376</v>
      </c>
      <c r="B170" t="s">
        <v>652</v>
      </c>
      <c r="C170" t="s">
        <v>545</v>
      </c>
      <c r="D170">
        <f t="shared" si="5"/>
        <v>1</v>
      </c>
    </row>
    <row r="171" spans="1:4" x14ac:dyDescent="0.35">
      <c r="A171" s="11" t="s">
        <v>372</v>
      </c>
      <c r="B171" t="s">
        <v>653</v>
      </c>
      <c r="C171" t="s">
        <v>396</v>
      </c>
      <c r="D171">
        <f t="shared" si="5"/>
        <v>1</v>
      </c>
    </row>
    <row r="172" spans="1:4" x14ac:dyDescent="0.35">
      <c r="A172" s="11" t="s">
        <v>372</v>
      </c>
      <c r="B172" t="s">
        <v>654</v>
      </c>
      <c r="C172" t="s">
        <v>431</v>
      </c>
      <c r="D172">
        <f t="shared" si="5"/>
        <v>1</v>
      </c>
    </row>
    <row r="173" spans="1:4" x14ac:dyDescent="0.35">
      <c r="A173" s="11" t="s">
        <v>376</v>
      </c>
      <c r="B173" t="s">
        <v>655</v>
      </c>
      <c r="C173" t="s">
        <v>415</v>
      </c>
      <c r="D173">
        <f t="shared" si="5"/>
        <v>1</v>
      </c>
    </row>
  </sheetData>
  <autoFilter ref="A1:D173" xr:uid="{82946BE0-5E16-4A9E-B1CC-858A035BD19F}"/>
  <sortState xmlns:xlrd2="http://schemas.microsoft.com/office/spreadsheetml/2017/richdata2" ref="A2:D174">
    <sortCondition ref="B1:B174"/>
  </sortState>
  <pageMargins left="0.7" right="0.7" top="0.75" bottom="0.75" header="0.3" footer="0.3"/>
  <pageSetup paperSize="9" orientation="portrait" r:id="rId1"/>
  <headerFooter>
    <oddFooter>&amp;L_x000D_&amp;1#&amp;"Calibri"&amp;6&amp;KFF0000 Classification: Controlled</oddFooter>
  </headerFooter>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5BBAE4-63FA-4C9B-9139-C1E54B7AD5B1}">
  <sheetPr codeName="Sheet6">
    <tabColor rgb="FFFF0000"/>
  </sheetPr>
  <dimension ref="A1"/>
  <sheetViews>
    <sheetView workbookViewId="0">
      <selection activeCell="K22" sqref="K22"/>
    </sheetView>
  </sheetViews>
  <sheetFormatPr defaultRowHeight="14.5" x14ac:dyDescent="0.35"/>
  <sheetData/>
  <pageMargins left="0.7" right="0.7" top="0.75" bottom="0.75" header="0.3" footer="0.3"/>
  <headerFooter>
    <oddFooter>&amp;L_x000D_&amp;1#&amp;"Calibri"&amp;6&amp;KFF0000 Classification: Controlled</oddFooter>
  </headerFooter>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81D9432-F900-4135-96D0-DF484A967403}">
  <sheetPr codeName="Sheet7">
    <tabColor theme="0" tint="-0.249977111117893"/>
  </sheetPr>
  <dimension ref="A1:DBF49"/>
  <sheetViews>
    <sheetView zoomScaleNormal="100" workbookViewId="0">
      <pane xSplit="1" topLeftCell="AC1" activePane="topRight" state="frozen"/>
      <selection activeCell="K22" sqref="K22"/>
      <selection pane="topRight" activeCell="AM3" sqref="AM3"/>
    </sheetView>
  </sheetViews>
  <sheetFormatPr defaultColWidth="12.54296875" defaultRowHeight="14.5" x14ac:dyDescent="0.35"/>
  <cols>
    <col min="47" max="63" width="12.54296875" style="445"/>
  </cols>
  <sheetData>
    <row r="1" spans="1:2762" s="484" customFormat="1" ht="156" customHeight="1" x14ac:dyDescent="0.35">
      <c r="A1" s="480"/>
      <c r="B1" s="468" t="s">
        <v>656</v>
      </c>
      <c r="C1" s="468" t="s">
        <v>657</v>
      </c>
      <c r="D1" s="468" t="s">
        <v>658</v>
      </c>
      <c r="E1" s="468" t="s">
        <v>659</v>
      </c>
      <c r="F1" s="468" t="s">
        <v>660</v>
      </c>
      <c r="G1" s="468" t="s">
        <v>661</v>
      </c>
      <c r="H1" s="468" t="s">
        <v>662</v>
      </c>
      <c r="I1" s="468" t="s">
        <v>663</v>
      </c>
      <c r="J1" s="468" t="s">
        <v>664</v>
      </c>
      <c r="K1" s="468" t="s">
        <v>665</v>
      </c>
      <c r="L1" s="468" t="s">
        <v>666</v>
      </c>
      <c r="M1" s="468" t="s">
        <v>667</v>
      </c>
      <c r="N1" s="468" t="s">
        <v>668</v>
      </c>
      <c r="O1" s="468" t="s">
        <v>669</v>
      </c>
      <c r="P1" s="468" t="s">
        <v>670</v>
      </c>
      <c r="Q1" s="468" t="s">
        <v>671</v>
      </c>
      <c r="R1" s="465" t="s">
        <v>672</v>
      </c>
      <c r="S1" s="466" t="s">
        <v>673</v>
      </c>
      <c r="T1" s="468" t="s">
        <v>674</v>
      </c>
      <c r="U1" s="531" t="s">
        <v>675</v>
      </c>
      <c r="V1" s="468" t="s">
        <v>676</v>
      </c>
      <c r="W1" s="468" t="s">
        <v>677</v>
      </c>
      <c r="X1" s="468" t="s">
        <v>678</v>
      </c>
      <c r="Y1" s="468" t="s">
        <v>679</v>
      </c>
      <c r="Z1" s="468" t="s">
        <v>680</v>
      </c>
      <c r="AA1" s="468" t="s">
        <v>681</v>
      </c>
      <c r="AB1" s="468" t="s">
        <v>682</v>
      </c>
      <c r="AC1" s="468" t="s">
        <v>683</v>
      </c>
      <c r="AD1" s="468" t="s">
        <v>684</v>
      </c>
      <c r="AE1" s="468" t="s">
        <v>685</v>
      </c>
      <c r="AF1" s="468" t="s">
        <v>686</v>
      </c>
      <c r="AG1" s="468" t="s">
        <v>687</v>
      </c>
      <c r="AH1" s="468" t="s">
        <v>688</v>
      </c>
      <c r="AI1" s="468" t="s">
        <v>689</v>
      </c>
      <c r="AJ1" s="468" t="s">
        <v>690</v>
      </c>
      <c r="AK1" s="468" t="s">
        <v>691</v>
      </c>
      <c r="AL1" s="468" t="s">
        <v>692</v>
      </c>
      <c r="AM1" s="468" t="s">
        <v>693</v>
      </c>
      <c r="AN1" s="468" t="s">
        <v>694</v>
      </c>
      <c r="AO1" s="468" t="s">
        <v>695</v>
      </c>
      <c r="AP1" s="468" t="s">
        <v>696</v>
      </c>
      <c r="AQ1" s="468" t="s">
        <v>697</v>
      </c>
      <c r="AR1" s="468" t="s">
        <v>698</v>
      </c>
      <c r="AS1" s="468" t="s">
        <v>699</v>
      </c>
      <c r="AT1" s="482" t="s">
        <v>700</v>
      </c>
      <c r="AU1" s="482" t="s">
        <v>701</v>
      </c>
      <c r="AV1" s="482" t="s">
        <v>702</v>
      </c>
      <c r="AW1" s="482" t="s">
        <v>703</v>
      </c>
      <c r="AX1" s="482" t="s">
        <v>704</v>
      </c>
      <c r="AY1" s="482" t="s">
        <v>705</v>
      </c>
      <c r="AZ1" s="482" t="s">
        <v>706</v>
      </c>
      <c r="BA1" s="482" t="s">
        <v>707</v>
      </c>
      <c r="BB1" s="482" t="s">
        <v>708</v>
      </c>
      <c r="BC1" s="482" t="s">
        <v>709</v>
      </c>
      <c r="BD1" s="482" t="s">
        <v>710</v>
      </c>
      <c r="BE1" s="482" t="s">
        <v>711</v>
      </c>
      <c r="BF1" s="482" t="s">
        <v>712</v>
      </c>
      <c r="BG1" s="482" t="s">
        <v>713</v>
      </c>
      <c r="BH1" s="482" t="s">
        <v>714</v>
      </c>
      <c r="BI1" s="482" t="s">
        <v>715</v>
      </c>
      <c r="BJ1" s="482" t="s">
        <v>716</v>
      </c>
      <c r="BK1" s="482" t="s">
        <v>717</v>
      </c>
      <c r="BL1" s="482" t="s">
        <v>718</v>
      </c>
      <c r="BM1" s="482" t="s">
        <v>719</v>
      </c>
      <c r="BN1" s="482" t="s">
        <v>720</v>
      </c>
      <c r="BO1" s="482" t="s">
        <v>721</v>
      </c>
      <c r="BP1" s="482" t="s">
        <v>722</v>
      </c>
      <c r="BQ1" s="482" t="s">
        <v>723</v>
      </c>
      <c r="BR1" s="482" t="s">
        <v>724</v>
      </c>
      <c r="BS1" s="482" t="s">
        <v>725</v>
      </c>
      <c r="BT1" s="482" t="s">
        <v>726</v>
      </c>
      <c r="BU1" s="482" t="s">
        <v>727</v>
      </c>
      <c r="BV1" s="482" t="s">
        <v>728</v>
      </c>
      <c r="BW1" s="482" t="s">
        <v>729</v>
      </c>
      <c r="BX1" s="482" t="s">
        <v>730</v>
      </c>
      <c r="BY1" s="482" t="s">
        <v>731</v>
      </c>
      <c r="BZ1" s="482" t="s">
        <v>732</v>
      </c>
      <c r="CA1" s="482" t="s">
        <v>733</v>
      </c>
      <c r="CB1" s="482" t="s">
        <v>734</v>
      </c>
      <c r="CC1" s="482" t="s">
        <v>735</v>
      </c>
      <c r="CD1" s="482" t="s">
        <v>736</v>
      </c>
      <c r="CE1" s="482" t="s">
        <v>737</v>
      </c>
      <c r="CF1" s="482" t="s">
        <v>738</v>
      </c>
      <c r="CG1" s="482" t="s">
        <v>739</v>
      </c>
      <c r="CH1" s="482" t="s">
        <v>740</v>
      </c>
      <c r="CI1" s="482" t="s">
        <v>741</v>
      </c>
      <c r="CJ1" s="482" t="s">
        <v>742</v>
      </c>
      <c r="CK1" s="482" t="s">
        <v>743</v>
      </c>
      <c r="CL1" s="482" t="s">
        <v>744</v>
      </c>
      <c r="CM1" s="482" t="s">
        <v>745</v>
      </c>
      <c r="CN1" s="482" t="s">
        <v>746</v>
      </c>
      <c r="CO1" s="482" t="s">
        <v>747</v>
      </c>
      <c r="CP1" s="482" t="s">
        <v>748</v>
      </c>
      <c r="CQ1" s="482" t="s">
        <v>749</v>
      </c>
      <c r="CR1" s="482" t="s">
        <v>750</v>
      </c>
      <c r="CS1" s="482" t="s">
        <v>751</v>
      </c>
      <c r="CT1" s="482" t="s">
        <v>752</v>
      </c>
      <c r="CU1" s="482" t="s">
        <v>753</v>
      </c>
      <c r="CV1" s="482" t="s">
        <v>754</v>
      </c>
      <c r="CW1" s="482" t="s">
        <v>755</v>
      </c>
      <c r="CX1" s="482" t="s">
        <v>756</v>
      </c>
      <c r="CY1" s="482" t="s">
        <v>757</v>
      </c>
      <c r="CZ1" s="482" t="s">
        <v>758</v>
      </c>
      <c r="DA1" s="482" t="s">
        <v>759</v>
      </c>
      <c r="DB1" s="482" t="s">
        <v>760</v>
      </c>
      <c r="DC1" s="482" t="s">
        <v>761</v>
      </c>
      <c r="DD1" s="482" t="s">
        <v>762</v>
      </c>
      <c r="DE1" s="482" t="s">
        <v>763</v>
      </c>
      <c r="DF1" s="482" t="s">
        <v>764</v>
      </c>
      <c r="DG1" s="482" t="s">
        <v>765</v>
      </c>
      <c r="DH1" s="482" t="s">
        <v>766</v>
      </c>
      <c r="DI1" s="482" t="s">
        <v>767</v>
      </c>
      <c r="DJ1" s="482" t="s">
        <v>768</v>
      </c>
      <c r="DK1" s="482" t="s">
        <v>769</v>
      </c>
      <c r="DL1" s="482" t="s">
        <v>770</v>
      </c>
      <c r="DM1" s="482" t="s">
        <v>771</v>
      </c>
      <c r="DN1" s="482" t="s">
        <v>772</v>
      </c>
      <c r="DO1" s="482" t="s">
        <v>773</v>
      </c>
      <c r="DP1" s="482" t="s">
        <v>774</v>
      </c>
      <c r="DQ1" s="482" t="s">
        <v>775</v>
      </c>
      <c r="DR1" s="482" t="s">
        <v>776</v>
      </c>
      <c r="DS1" s="482" t="s">
        <v>777</v>
      </c>
      <c r="DT1" s="482" t="s">
        <v>778</v>
      </c>
      <c r="DU1" s="482" t="s">
        <v>779</v>
      </c>
      <c r="DV1" s="482" t="s">
        <v>780</v>
      </c>
      <c r="DW1" s="482" t="s">
        <v>781</v>
      </c>
      <c r="DX1" s="482" t="s">
        <v>782</v>
      </c>
      <c r="DY1" s="482" t="s">
        <v>783</v>
      </c>
      <c r="DZ1" s="482" t="s">
        <v>784</v>
      </c>
      <c r="EA1" s="482" t="s">
        <v>785</v>
      </c>
      <c r="EB1" s="482" t="s">
        <v>786</v>
      </c>
      <c r="EC1" s="482" t="s">
        <v>787</v>
      </c>
      <c r="ED1" s="482" t="s">
        <v>788</v>
      </c>
      <c r="EE1" s="482" t="s">
        <v>789</v>
      </c>
      <c r="EF1" s="482" t="s">
        <v>790</v>
      </c>
      <c r="EG1" s="482" t="s">
        <v>791</v>
      </c>
      <c r="EH1" s="482" t="s">
        <v>792</v>
      </c>
      <c r="EI1" s="482" t="s">
        <v>793</v>
      </c>
      <c r="EJ1" s="482" t="s">
        <v>794</v>
      </c>
      <c r="EK1" s="482" t="s">
        <v>795</v>
      </c>
      <c r="EL1" s="482" t="s">
        <v>796</v>
      </c>
      <c r="EM1" s="482" t="s">
        <v>797</v>
      </c>
      <c r="EN1" s="482" t="s">
        <v>798</v>
      </c>
      <c r="EO1" s="482" t="s">
        <v>799</v>
      </c>
      <c r="EP1" s="482" t="s">
        <v>800</v>
      </c>
      <c r="EQ1" s="482" t="s">
        <v>801</v>
      </c>
      <c r="ER1" s="482" t="s">
        <v>802</v>
      </c>
      <c r="ES1" s="482" t="s">
        <v>803</v>
      </c>
      <c r="ET1" s="482" t="s">
        <v>804</v>
      </c>
      <c r="EU1" s="482" t="s">
        <v>805</v>
      </c>
      <c r="EV1" s="482" t="s">
        <v>806</v>
      </c>
      <c r="EW1" s="482" t="s">
        <v>807</v>
      </c>
      <c r="EX1" s="482" t="s">
        <v>808</v>
      </c>
      <c r="EY1" s="482" t="s">
        <v>809</v>
      </c>
      <c r="EZ1" s="482" t="s">
        <v>810</v>
      </c>
      <c r="FA1" s="482" t="s">
        <v>811</v>
      </c>
      <c r="FB1" s="482" t="s">
        <v>812</v>
      </c>
      <c r="FC1" s="482" t="s">
        <v>813</v>
      </c>
      <c r="FD1" s="482" t="s">
        <v>814</v>
      </c>
      <c r="FE1" s="482" t="s">
        <v>815</v>
      </c>
      <c r="FF1" s="482" t="s">
        <v>816</v>
      </c>
      <c r="FG1" s="482" t="s">
        <v>817</v>
      </c>
      <c r="FH1" s="482" t="s">
        <v>818</v>
      </c>
      <c r="FI1" s="482" t="s">
        <v>819</v>
      </c>
      <c r="FJ1" s="482" t="s">
        <v>820</v>
      </c>
      <c r="FK1" s="482" t="s">
        <v>821</v>
      </c>
      <c r="FL1" s="482" t="s">
        <v>822</v>
      </c>
      <c r="FM1" s="482" t="s">
        <v>823</v>
      </c>
      <c r="FN1" s="482" t="s">
        <v>824</v>
      </c>
      <c r="FO1" s="482" t="s">
        <v>825</v>
      </c>
      <c r="FP1" s="482" t="s">
        <v>826</v>
      </c>
      <c r="FQ1" s="482" t="s">
        <v>827</v>
      </c>
      <c r="FR1" s="482" t="s">
        <v>828</v>
      </c>
      <c r="FS1" s="482" t="s">
        <v>829</v>
      </c>
      <c r="FT1" s="482" t="s">
        <v>830</v>
      </c>
      <c r="FU1" s="482" t="s">
        <v>831</v>
      </c>
      <c r="FV1" s="482" t="s">
        <v>832</v>
      </c>
      <c r="FW1" s="482" t="s">
        <v>833</v>
      </c>
      <c r="FX1" s="482" t="s">
        <v>834</v>
      </c>
      <c r="FY1" s="482" t="s">
        <v>835</v>
      </c>
      <c r="FZ1" s="482" t="s">
        <v>836</v>
      </c>
      <c r="GA1" s="482" t="s">
        <v>837</v>
      </c>
      <c r="GB1" s="482" t="s">
        <v>838</v>
      </c>
      <c r="GC1" s="482" t="s">
        <v>839</v>
      </c>
      <c r="GD1" s="482" t="s">
        <v>840</v>
      </c>
      <c r="GE1" s="482" t="s">
        <v>841</v>
      </c>
      <c r="GF1" s="482" t="s">
        <v>842</v>
      </c>
      <c r="GG1" s="482" t="s">
        <v>843</v>
      </c>
      <c r="GH1" s="482" t="s">
        <v>844</v>
      </c>
      <c r="GI1" s="482" t="s">
        <v>845</v>
      </c>
      <c r="GJ1" s="482" t="s">
        <v>846</v>
      </c>
      <c r="GK1" s="482" t="s">
        <v>847</v>
      </c>
      <c r="GL1" s="482" t="s">
        <v>848</v>
      </c>
      <c r="GM1" s="482" t="s">
        <v>849</v>
      </c>
      <c r="GN1" s="482" t="s">
        <v>850</v>
      </c>
      <c r="GO1" s="482" t="s">
        <v>851</v>
      </c>
      <c r="GP1" s="482" t="s">
        <v>852</v>
      </c>
      <c r="GQ1" s="482" t="s">
        <v>853</v>
      </c>
      <c r="GR1" s="482" t="s">
        <v>854</v>
      </c>
      <c r="GS1" s="482" t="s">
        <v>855</v>
      </c>
      <c r="GT1" s="482" t="s">
        <v>856</v>
      </c>
      <c r="GU1" s="482" t="s">
        <v>857</v>
      </c>
      <c r="GV1" s="482" t="s">
        <v>858</v>
      </c>
      <c r="GW1" s="482" t="s">
        <v>859</v>
      </c>
      <c r="GX1" s="482" t="s">
        <v>860</v>
      </c>
      <c r="GY1" s="482" t="s">
        <v>861</v>
      </c>
      <c r="GZ1" s="482" t="s">
        <v>862</v>
      </c>
      <c r="HA1" s="482" t="s">
        <v>863</v>
      </c>
      <c r="HB1" s="482" t="s">
        <v>864</v>
      </c>
      <c r="HC1" s="482" t="s">
        <v>865</v>
      </c>
      <c r="HD1" s="482" t="s">
        <v>866</v>
      </c>
      <c r="HE1" s="482" t="s">
        <v>867</v>
      </c>
      <c r="HF1" s="482" t="s">
        <v>868</v>
      </c>
      <c r="HG1" s="482" t="s">
        <v>869</v>
      </c>
      <c r="HH1" s="482" t="s">
        <v>870</v>
      </c>
      <c r="HI1" s="482" t="s">
        <v>871</v>
      </c>
      <c r="HJ1" s="482" t="s">
        <v>872</v>
      </c>
      <c r="HK1" s="482" t="s">
        <v>873</v>
      </c>
      <c r="HL1" s="482" t="s">
        <v>874</v>
      </c>
      <c r="HM1" s="482" t="s">
        <v>875</v>
      </c>
      <c r="HN1" s="482" t="s">
        <v>876</v>
      </c>
      <c r="HO1" s="482" t="s">
        <v>877</v>
      </c>
      <c r="HP1" s="482" t="s">
        <v>878</v>
      </c>
      <c r="HQ1" s="482" t="s">
        <v>879</v>
      </c>
      <c r="HR1" s="482" t="s">
        <v>880</v>
      </c>
      <c r="HS1" s="482" t="s">
        <v>881</v>
      </c>
      <c r="HT1" s="482" t="s">
        <v>882</v>
      </c>
      <c r="HU1" s="482" t="s">
        <v>883</v>
      </c>
      <c r="HV1" s="482" t="s">
        <v>884</v>
      </c>
      <c r="HW1" s="482" t="s">
        <v>885</v>
      </c>
      <c r="HX1" s="482" t="s">
        <v>886</v>
      </c>
      <c r="HY1" s="482" t="s">
        <v>887</v>
      </c>
      <c r="HZ1" s="482" t="s">
        <v>888</v>
      </c>
      <c r="IA1" s="482" t="s">
        <v>889</v>
      </c>
      <c r="IB1" s="482" t="s">
        <v>890</v>
      </c>
      <c r="IC1" s="482" t="s">
        <v>891</v>
      </c>
      <c r="ID1" s="482" t="s">
        <v>892</v>
      </c>
      <c r="IE1" s="482" t="s">
        <v>893</v>
      </c>
      <c r="IF1" s="482" t="s">
        <v>894</v>
      </c>
      <c r="IG1" s="482" t="s">
        <v>895</v>
      </c>
      <c r="IH1" s="481" t="s">
        <v>896</v>
      </c>
      <c r="II1" s="482" t="s">
        <v>897</v>
      </c>
      <c r="IJ1" s="482" t="s">
        <v>898</v>
      </c>
      <c r="IK1" s="481" t="s">
        <v>899</v>
      </c>
      <c r="IL1" s="482" t="s">
        <v>900</v>
      </c>
      <c r="IM1" s="482" t="s">
        <v>901</v>
      </c>
      <c r="IN1" s="481" t="s">
        <v>902</v>
      </c>
      <c r="IO1" s="482" t="s">
        <v>903</v>
      </c>
      <c r="IP1" s="482" t="s">
        <v>904</v>
      </c>
      <c r="IQ1" s="481" t="s">
        <v>905</v>
      </c>
      <c r="IR1" s="482" t="s">
        <v>906</v>
      </c>
      <c r="IS1" s="482" t="s">
        <v>907</v>
      </c>
      <c r="IT1" s="481" t="s">
        <v>908</v>
      </c>
      <c r="IU1" s="482" t="s">
        <v>909</v>
      </c>
      <c r="IV1" s="482" t="s">
        <v>910</v>
      </c>
      <c r="IW1" s="481" t="s">
        <v>911</v>
      </c>
      <c r="IX1" s="468" t="s">
        <v>912</v>
      </c>
      <c r="IY1" s="481" t="s">
        <v>913</v>
      </c>
      <c r="IZ1" s="482" t="s">
        <v>914</v>
      </c>
      <c r="JA1" s="482" t="s">
        <v>915</v>
      </c>
      <c r="JB1" s="482" t="s">
        <v>916</v>
      </c>
      <c r="JC1" s="481" t="s">
        <v>917</v>
      </c>
      <c r="JD1" s="482" t="s">
        <v>918</v>
      </c>
      <c r="JE1" s="482" t="s">
        <v>919</v>
      </c>
      <c r="JF1" s="481" t="s">
        <v>920</v>
      </c>
      <c r="JG1" s="482" t="s">
        <v>921</v>
      </c>
      <c r="JH1" s="482" t="s">
        <v>922</v>
      </c>
      <c r="JI1" s="481" t="s">
        <v>923</v>
      </c>
      <c r="JJ1" s="482" t="s">
        <v>924</v>
      </c>
      <c r="JK1" s="482" t="s">
        <v>925</v>
      </c>
      <c r="JL1" s="481" t="s">
        <v>926</v>
      </c>
      <c r="JM1" s="482" t="s">
        <v>927</v>
      </c>
      <c r="JN1" s="482" t="s">
        <v>928</v>
      </c>
      <c r="JO1" s="481" t="s">
        <v>929</v>
      </c>
      <c r="JP1" s="482" t="s">
        <v>930</v>
      </c>
      <c r="JQ1" s="482" t="s">
        <v>931</v>
      </c>
      <c r="JR1" s="481" t="s">
        <v>932</v>
      </c>
      <c r="JS1" s="468" t="s">
        <v>933</v>
      </c>
      <c r="JT1" s="481" t="s">
        <v>934</v>
      </c>
      <c r="JU1" s="482" t="s">
        <v>935</v>
      </c>
      <c r="JV1" s="482" t="s">
        <v>936</v>
      </c>
      <c r="JW1" s="482" t="s">
        <v>937</v>
      </c>
      <c r="JX1" s="482" t="s">
        <v>938</v>
      </c>
      <c r="JY1" s="482" t="s">
        <v>939</v>
      </c>
      <c r="JZ1" s="482" t="s">
        <v>940</v>
      </c>
      <c r="KA1" s="482" t="s">
        <v>941</v>
      </c>
      <c r="KB1" s="482" t="s">
        <v>942</v>
      </c>
      <c r="KC1" s="482" t="s">
        <v>943</v>
      </c>
      <c r="KD1" s="482" t="s">
        <v>944</v>
      </c>
      <c r="KE1" s="482" t="s">
        <v>945</v>
      </c>
      <c r="KF1" s="482" t="s">
        <v>946</v>
      </c>
      <c r="KG1" s="482" t="s">
        <v>947</v>
      </c>
      <c r="KH1" s="482" t="s">
        <v>948</v>
      </c>
      <c r="KI1" s="482" t="s">
        <v>949</v>
      </c>
      <c r="KJ1" s="482" t="s">
        <v>950</v>
      </c>
      <c r="KK1" s="482" t="s">
        <v>951</v>
      </c>
      <c r="KL1" s="482" t="s">
        <v>952</v>
      </c>
      <c r="KM1" s="482" t="s">
        <v>953</v>
      </c>
      <c r="KN1" s="482" t="s">
        <v>954</v>
      </c>
      <c r="KO1" s="482" t="s">
        <v>955</v>
      </c>
      <c r="KP1" s="482" t="s">
        <v>956</v>
      </c>
      <c r="KQ1" s="482" t="s">
        <v>957</v>
      </c>
      <c r="KR1" s="482" t="s">
        <v>958</v>
      </c>
      <c r="KS1" s="482" t="s">
        <v>959</v>
      </c>
      <c r="KT1" s="482" t="s">
        <v>960</v>
      </c>
      <c r="KU1" s="482" t="s">
        <v>961</v>
      </c>
      <c r="KV1" s="482" t="s">
        <v>962</v>
      </c>
      <c r="KW1" s="482" t="s">
        <v>963</v>
      </c>
      <c r="KX1" s="482" t="s">
        <v>964</v>
      </c>
      <c r="KY1" s="482" t="s">
        <v>965</v>
      </c>
      <c r="KZ1" s="482" t="s">
        <v>966</v>
      </c>
      <c r="LA1" s="482" t="s">
        <v>967</v>
      </c>
      <c r="LB1" s="482" t="s">
        <v>968</v>
      </c>
      <c r="LC1" s="482" t="s">
        <v>969</v>
      </c>
      <c r="LD1" s="482" t="s">
        <v>970</v>
      </c>
      <c r="LE1" s="482" t="s">
        <v>971</v>
      </c>
      <c r="LF1" s="482" t="s">
        <v>972</v>
      </c>
      <c r="LG1" s="482" t="s">
        <v>973</v>
      </c>
      <c r="LH1" s="482" t="s">
        <v>974</v>
      </c>
      <c r="LI1" s="482" t="s">
        <v>975</v>
      </c>
      <c r="LJ1" s="482" t="s">
        <v>976</v>
      </c>
      <c r="LK1" s="482" t="s">
        <v>977</v>
      </c>
      <c r="LL1" s="482" t="s">
        <v>978</v>
      </c>
      <c r="LM1" s="482" t="s">
        <v>979</v>
      </c>
      <c r="LN1" s="483" t="s">
        <v>980</v>
      </c>
      <c r="LO1" s="483" t="s">
        <v>981</v>
      </c>
      <c r="LP1" s="483" t="s">
        <v>982</v>
      </c>
      <c r="LQ1" s="483" t="s">
        <v>983</v>
      </c>
      <c r="LR1" s="483" t="s">
        <v>984</v>
      </c>
      <c r="LS1" s="483" t="s">
        <v>985</v>
      </c>
      <c r="LT1" s="483" t="s">
        <v>986</v>
      </c>
      <c r="LU1" s="483" t="s">
        <v>987</v>
      </c>
      <c r="LV1" s="483" t="s">
        <v>988</v>
      </c>
      <c r="LW1" s="483" t="s">
        <v>989</v>
      </c>
      <c r="LX1" s="483" t="s">
        <v>990</v>
      </c>
      <c r="LY1" s="483" t="s">
        <v>991</v>
      </c>
      <c r="LZ1" s="483" t="s">
        <v>992</v>
      </c>
      <c r="MA1" s="483" t="s">
        <v>993</v>
      </c>
      <c r="MB1" s="483" t="s">
        <v>994</v>
      </c>
      <c r="MC1" s="483" t="s">
        <v>995</v>
      </c>
      <c r="MD1" s="483" t="s">
        <v>996</v>
      </c>
      <c r="ME1" s="483" t="s">
        <v>997</v>
      </c>
      <c r="MF1" s="483" t="s">
        <v>998</v>
      </c>
      <c r="MG1" s="483" t="s">
        <v>999</v>
      </c>
      <c r="MH1" s="483" t="s">
        <v>1000</v>
      </c>
      <c r="MI1" s="483" t="s">
        <v>1001</v>
      </c>
      <c r="MJ1" s="483" t="s">
        <v>1002</v>
      </c>
      <c r="MK1" s="483" t="s">
        <v>1003</v>
      </c>
      <c r="ML1" s="483" t="s">
        <v>1004</v>
      </c>
      <c r="MM1" s="483" t="s">
        <v>1005</v>
      </c>
      <c r="MN1" s="482" t="s">
        <v>1006</v>
      </c>
      <c r="MO1" s="483" t="s">
        <v>1007</v>
      </c>
      <c r="MP1" s="483" t="s">
        <v>1008</v>
      </c>
      <c r="MQ1" s="483" t="s">
        <v>1009</v>
      </c>
      <c r="MR1" s="483" t="s">
        <v>1010</v>
      </c>
      <c r="MS1" s="483" t="s">
        <v>1011</v>
      </c>
      <c r="MT1" s="483" t="s">
        <v>1012</v>
      </c>
      <c r="MU1" s="483" t="s">
        <v>1013</v>
      </c>
      <c r="MV1" s="483" t="s">
        <v>1014</v>
      </c>
      <c r="MW1" s="483" t="s">
        <v>1015</v>
      </c>
      <c r="MX1" s="483" t="s">
        <v>1016</v>
      </c>
      <c r="MY1" s="483" t="s">
        <v>1017</v>
      </c>
      <c r="MZ1" s="483" t="s">
        <v>1018</v>
      </c>
      <c r="NA1" s="483" t="s">
        <v>1019</v>
      </c>
      <c r="NB1" s="483" t="s">
        <v>1020</v>
      </c>
      <c r="NC1" s="483" t="s">
        <v>1021</v>
      </c>
      <c r="ND1" s="483" t="s">
        <v>1022</v>
      </c>
      <c r="NE1" s="483" t="s">
        <v>1023</v>
      </c>
      <c r="NF1" s="483" t="s">
        <v>1024</v>
      </c>
      <c r="NG1" s="483" t="s">
        <v>1025</v>
      </c>
      <c r="NH1" s="483" t="s">
        <v>1026</v>
      </c>
      <c r="NI1" s="483" t="s">
        <v>1027</v>
      </c>
      <c r="NJ1" s="482" t="s">
        <v>1028</v>
      </c>
      <c r="NK1" s="482" t="s">
        <v>1029</v>
      </c>
      <c r="NL1" s="482" t="s">
        <v>1030</v>
      </c>
      <c r="NM1" s="482" t="s">
        <v>1031</v>
      </c>
      <c r="NN1" s="482" t="s">
        <v>1032</v>
      </c>
      <c r="NO1" s="482" t="s">
        <v>1033</v>
      </c>
      <c r="NP1" s="482" t="s">
        <v>1034</v>
      </c>
      <c r="NQ1" s="482" t="s">
        <v>1035</v>
      </c>
      <c r="NR1" s="482" t="s">
        <v>1036</v>
      </c>
      <c r="NS1" s="482" t="s">
        <v>1037</v>
      </c>
      <c r="NT1" s="482" t="s">
        <v>1038</v>
      </c>
      <c r="NU1" s="482" t="s">
        <v>1039</v>
      </c>
      <c r="NV1" s="482" t="s">
        <v>1040</v>
      </c>
      <c r="NW1" s="482" t="s">
        <v>1041</v>
      </c>
      <c r="NX1" s="482" t="s">
        <v>1042</v>
      </c>
      <c r="NY1" s="482" t="s">
        <v>1043</v>
      </c>
      <c r="NZ1" s="482" t="s">
        <v>1044</v>
      </c>
      <c r="OA1" s="482" t="s">
        <v>1045</v>
      </c>
      <c r="OB1" s="482" t="s">
        <v>1046</v>
      </c>
      <c r="OC1" s="482" t="s">
        <v>1047</v>
      </c>
      <c r="OD1" s="482" t="s">
        <v>1048</v>
      </c>
      <c r="OE1" s="482" t="s">
        <v>1049</v>
      </c>
      <c r="OF1" s="482" t="s">
        <v>1050</v>
      </c>
      <c r="OG1" s="482" t="s">
        <v>1051</v>
      </c>
      <c r="OH1" s="482" t="s">
        <v>1052</v>
      </c>
      <c r="OI1" s="482" t="s">
        <v>1053</v>
      </c>
      <c r="OJ1" s="482" t="s">
        <v>1054</v>
      </c>
      <c r="OK1" s="482" t="s">
        <v>1055</v>
      </c>
      <c r="OL1" s="482" t="s">
        <v>1056</v>
      </c>
      <c r="OM1" s="482" t="s">
        <v>1057</v>
      </c>
      <c r="ON1" s="482" t="s">
        <v>1058</v>
      </c>
      <c r="OO1" s="482" t="s">
        <v>1059</v>
      </c>
      <c r="OP1" s="482" t="s">
        <v>1060</v>
      </c>
      <c r="OQ1" s="482" t="s">
        <v>1061</v>
      </c>
      <c r="OR1" s="482" t="s">
        <v>1062</v>
      </c>
      <c r="OS1" s="482" t="s">
        <v>1063</v>
      </c>
      <c r="OT1" s="482" t="s">
        <v>1064</v>
      </c>
      <c r="OU1" s="482" t="s">
        <v>1065</v>
      </c>
      <c r="OV1" s="482" t="s">
        <v>1066</v>
      </c>
      <c r="OW1" s="482" t="s">
        <v>1067</v>
      </c>
      <c r="OX1" s="482" t="s">
        <v>1068</v>
      </c>
      <c r="OY1" s="482" t="s">
        <v>1069</v>
      </c>
      <c r="OZ1" s="482" t="s">
        <v>1070</v>
      </c>
      <c r="PA1" s="482" t="s">
        <v>1071</v>
      </c>
      <c r="PB1" s="482" t="s">
        <v>1072</v>
      </c>
      <c r="PC1" s="482" t="s">
        <v>1073</v>
      </c>
      <c r="PD1" s="482" t="s">
        <v>1074</v>
      </c>
      <c r="PE1" s="482" t="s">
        <v>1075</v>
      </c>
      <c r="PF1" s="483" t="s">
        <v>1076</v>
      </c>
      <c r="PG1" s="483" t="s">
        <v>1077</v>
      </c>
      <c r="PH1" s="483" t="s">
        <v>1078</v>
      </c>
      <c r="PI1" s="483" t="s">
        <v>1079</v>
      </c>
      <c r="PJ1" s="483" t="s">
        <v>1080</v>
      </c>
      <c r="PK1" s="483" t="s">
        <v>1081</v>
      </c>
      <c r="PL1" s="483" t="s">
        <v>1082</v>
      </c>
      <c r="PM1" s="483" t="s">
        <v>1083</v>
      </c>
      <c r="PN1" s="483" t="s">
        <v>1084</v>
      </c>
      <c r="PO1" s="483" t="s">
        <v>1085</v>
      </c>
      <c r="PP1" s="483" t="s">
        <v>1086</v>
      </c>
      <c r="PQ1" s="483" t="s">
        <v>1087</v>
      </c>
      <c r="PR1" s="483" t="s">
        <v>1088</v>
      </c>
      <c r="PS1" s="483" t="s">
        <v>1089</v>
      </c>
      <c r="PT1" s="483" t="s">
        <v>1090</v>
      </c>
      <c r="PU1" s="483" t="s">
        <v>1091</v>
      </c>
      <c r="PV1" s="483" t="s">
        <v>1092</v>
      </c>
      <c r="PW1" s="483" t="s">
        <v>1093</v>
      </c>
      <c r="PX1" s="483" t="s">
        <v>1094</v>
      </c>
      <c r="PY1" s="483" t="s">
        <v>1095</v>
      </c>
      <c r="PZ1" s="483" t="s">
        <v>1096</v>
      </c>
      <c r="QA1" s="483" t="s">
        <v>1097</v>
      </c>
      <c r="QB1" s="483" t="s">
        <v>1098</v>
      </c>
      <c r="QC1" s="483" t="s">
        <v>1099</v>
      </c>
      <c r="QD1" s="483" t="s">
        <v>1100</v>
      </c>
      <c r="QE1" s="483" t="s">
        <v>1101</v>
      </c>
      <c r="QF1" s="483" t="s">
        <v>1102</v>
      </c>
      <c r="QG1" s="483" t="s">
        <v>1103</v>
      </c>
      <c r="QH1" s="484" t="s">
        <v>1104</v>
      </c>
      <c r="QI1" s="484" t="s">
        <v>1105</v>
      </c>
      <c r="QJ1" s="484" t="s">
        <v>1106</v>
      </c>
      <c r="QK1" s="484" t="s">
        <v>1107</v>
      </c>
      <c r="QL1" s="484" t="s">
        <v>1108</v>
      </c>
      <c r="QM1" s="484" t="s">
        <v>1109</v>
      </c>
      <c r="QN1" s="484" t="s">
        <v>1110</v>
      </c>
      <c r="QO1" s="484" t="s">
        <v>1111</v>
      </c>
      <c r="QP1" s="484" t="s">
        <v>1112</v>
      </c>
      <c r="QQ1" s="484" t="s">
        <v>1113</v>
      </c>
      <c r="QR1" s="484" t="s">
        <v>1114</v>
      </c>
      <c r="QS1" s="484" t="s">
        <v>1115</v>
      </c>
      <c r="QT1" s="484" t="s">
        <v>1116</v>
      </c>
      <c r="QU1" s="484" t="s">
        <v>1117</v>
      </c>
      <c r="QV1" s="484" t="s">
        <v>1118</v>
      </c>
      <c r="QW1" s="484" t="s">
        <v>1119</v>
      </c>
      <c r="QX1" s="484" t="s">
        <v>1120</v>
      </c>
      <c r="QY1" s="484" t="s">
        <v>1121</v>
      </c>
      <c r="QZ1" s="484" t="s">
        <v>1122</v>
      </c>
      <c r="RA1" s="484" t="s">
        <v>1123</v>
      </c>
      <c r="RB1" s="484" t="s">
        <v>1124</v>
      </c>
      <c r="RC1" s="484" t="s">
        <v>1125</v>
      </c>
      <c r="RD1" s="484" t="s">
        <v>1126</v>
      </c>
      <c r="RE1" s="484" t="s">
        <v>1127</v>
      </c>
      <c r="RF1" s="484" t="s">
        <v>1128</v>
      </c>
      <c r="RG1" s="484" t="s">
        <v>1129</v>
      </c>
      <c r="RH1" s="484" t="s">
        <v>1130</v>
      </c>
      <c r="RI1" s="484" t="s">
        <v>1131</v>
      </c>
      <c r="RJ1" s="484" t="s">
        <v>1132</v>
      </c>
      <c r="RK1" s="484" t="s">
        <v>1133</v>
      </c>
      <c r="RL1" s="484" t="s">
        <v>1134</v>
      </c>
      <c r="RM1" s="484" t="s">
        <v>1135</v>
      </c>
      <c r="RN1" s="484" t="s">
        <v>1136</v>
      </c>
      <c r="RO1" s="484" t="s">
        <v>1137</v>
      </c>
      <c r="RP1" s="484" t="s">
        <v>1138</v>
      </c>
      <c r="RQ1" s="484" t="s">
        <v>1139</v>
      </c>
      <c r="RR1" s="484" t="s">
        <v>1140</v>
      </c>
      <c r="RS1" s="484" t="s">
        <v>1141</v>
      </c>
      <c r="RT1" s="484" t="s">
        <v>1142</v>
      </c>
      <c r="RU1" s="484" t="s">
        <v>1143</v>
      </c>
      <c r="RV1" s="484" t="s">
        <v>1144</v>
      </c>
      <c r="RW1" s="484" t="s">
        <v>1145</v>
      </c>
      <c r="RX1" s="484" t="s">
        <v>1146</v>
      </c>
      <c r="RY1" s="484" t="s">
        <v>1147</v>
      </c>
      <c r="RZ1" s="484" t="s">
        <v>1148</v>
      </c>
      <c r="SA1" s="484" t="s">
        <v>1149</v>
      </c>
      <c r="SB1" s="484" t="s">
        <v>1150</v>
      </c>
      <c r="SC1" s="484" t="s">
        <v>1151</v>
      </c>
      <c r="SD1" s="484" t="s">
        <v>1152</v>
      </c>
      <c r="SE1" s="484" t="s">
        <v>1153</v>
      </c>
      <c r="SF1" s="484" t="s">
        <v>1154</v>
      </c>
      <c r="SG1" s="484" t="s">
        <v>1155</v>
      </c>
      <c r="SH1" s="484" t="s">
        <v>1156</v>
      </c>
      <c r="SI1" s="484" t="s">
        <v>1157</v>
      </c>
      <c r="SJ1" s="484" t="s">
        <v>1158</v>
      </c>
      <c r="SK1" s="484" t="s">
        <v>1159</v>
      </c>
      <c r="SL1" s="484" t="s">
        <v>1160</v>
      </c>
      <c r="SM1" s="484" t="s">
        <v>1161</v>
      </c>
      <c r="SN1" s="484" t="s">
        <v>1162</v>
      </c>
      <c r="SO1" s="484" t="s">
        <v>1163</v>
      </c>
      <c r="SP1" s="484" t="s">
        <v>1164</v>
      </c>
      <c r="SQ1" s="484" t="s">
        <v>1165</v>
      </c>
      <c r="SR1" s="484" t="s">
        <v>1166</v>
      </c>
      <c r="SS1" s="484" t="s">
        <v>1167</v>
      </c>
      <c r="ST1" s="484" t="s">
        <v>1168</v>
      </c>
      <c r="SU1" s="484" t="s">
        <v>1169</v>
      </c>
      <c r="SV1" s="484" t="s">
        <v>1170</v>
      </c>
      <c r="SW1" s="484" t="s">
        <v>1171</v>
      </c>
      <c r="SX1" s="484" t="s">
        <v>1172</v>
      </c>
      <c r="SY1" s="484" t="s">
        <v>1173</v>
      </c>
      <c r="SZ1" s="484" t="s">
        <v>1174</v>
      </c>
      <c r="TA1" s="484" t="s">
        <v>1175</v>
      </c>
      <c r="TB1" s="484" t="s">
        <v>1176</v>
      </c>
      <c r="TC1" s="484" t="s">
        <v>1177</v>
      </c>
      <c r="TD1" s="484" t="s">
        <v>1178</v>
      </c>
      <c r="TE1" s="484" t="s">
        <v>1179</v>
      </c>
      <c r="TF1" s="484" t="s">
        <v>1180</v>
      </c>
      <c r="TG1" s="484" t="s">
        <v>1181</v>
      </c>
      <c r="TH1" s="484" t="s">
        <v>1182</v>
      </c>
      <c r="TI1" s="484" t="s">
        <v>1183</v>
      </c>
      <c r="TJ1" s="484" t="s">
        <v>1184</v>
      </c>
      <c r="TK1" s="484" t="s">
        <v>1185</v>
      </c>
      <c r="TL1" s="484" t="s">
        <v>1186</v>
      </c>
      <c r="TM1" s="484" t="s">
        <v>1187</v>
      </c>
      <c r="TN1" s="484" t="s">
        <v>1188</v>
      </c>
      <c r="TO1" s="484" t="s">
        <v>1189</v>
      </c>
      <c r="TP1" s="484" t="s">
        <v>1190</v>
      </c>
      <c r="TQ1" s="484" t="s">
        <v>1191</v>
      </c>
      <c r="TR1" s="484" t="s">
        <v>1192</v>
      </c>
      <c r="TS1" s="484" t="s">
        <v>1193</v>
      </c>
      <c r="TT1" s="484" t="s">
        <v>1194</v>
      </c>
      <c r="TU1" s="484" t="s">
        <v>1195</v>
      </c>
      <c r="TV1" s="484" t="s">
        <v>1196</v>
      </c>
      <c r="TW1" s="484" t="s">
        <v>1197</v>
      </c>
      <c r="TX1" s="484" t="s">
        <v>1198</v>
      </c>
      <c r="TY1" s="484" t="s">
        <v>1199</v>
      </c>
      <c r="TZ1" s="484" t="s">
        <v>1200</v>
      </c>
      <c r="UA1" s="484" t="s">
        <v>1201</v>
      </c>
      <c r="UB1" s="484" t="s">
        <v>1202</v>
      </c>
      <c r="UC1" s="484" t="s">
        <v>1203</v>
      </c>
      <c r="UD1" s="484" t="s">
        <v>1204</v>
      </c>
      <c r="UE1" s="484" t="s">
        <v>1205</v>
      </c>
      <c r="UF1" s="484" t="s">
        <v>1206</v>
      </c>
      <c r="UG1" s="484" t="s">
        <v>1207</v>
      </c>
      <c r="UH1" s="484" t="s">
        <v>1208</v>
      </c>
      <c r="UI1" s="484" t="s">
        <v>1209</v>
      </c>
      <c r="UJ1" s="484" t="s">
        <v>1210</v>
      </c>
      <c r="UK1" s="484" t="s">
        <v>1211</v>
      </c>
      <c r="UL1" s="484" t="s">
        <v>1212</v>
      </c>
      <c r="UM1" s="484" t="s">
        <v>1213</v>
      </c>
      <c r="UN1" s="484" t="s">
        <v>1214</v>
      </c>
      <c r="UO1" s="484" t="s">
        <v>1215</v>
      </c>
      <c r="UP1" s="484" t="s">
        <v>1216</v>
      </c>
      <c r="UQ1" s="484" t="s">
        <v>1217</v>
      </c>
      <c r="UR1" s="484" t="s">
        <v>1218</v>
      </c>
      <c r="US1" s="484" t="s">
        <v>1219</v>
      </c>
      <c r="UT1" s="484" t="s">
        <v>1220</v>
      </c>
      <c r="UU1" s="484" t="s">
        <v>1221</v>
      </c>
      <c r="UV1" s="484" t="s">
        <v>1222</v>
      </c>
      <c r="UW1" s="484" t="s">
        <v>1223</v>
      </c>
      <c r="UX1" s="484" t="s">
        <v>1224</v>
      </c>
      <c r="UY1" s="484" t="s">
        <v>1225</v>
      </c>
      <c r="UZ1" s="484" t="s">
        <v>1226</v>
      </c>
      <c r="VA1" s="484" t="s">
        <v>1227</v>
      </c>
      <c r="VB1" s="484" t="s">
        <v>1228</v>
      </c>
      <c r="VC1" s="484" t="s">
        <v>1229</v>
      </c>
      <c r="VD1" s="484" t="s">
        <v>1230</v>
      </c>
      <c r="VE1" s="484" t="s">
        <v>1231</v>
      </c>
      <c r="VF1" s="484" t="s">
        <v>1232</v>
      </c>
      <c r="VG1" s="484" t="s">
        <v>1233</v>
      </c>
      <c r="VH1" s="484" t="s">
        <v>1234</v>
      </c>
      <c r="VI1" s="484" t="s">
        <v>1235</v>
      </c>
      <c r="VJ1" s="484" t="s">
        <v>1236</v>
      </c>
      <c r="VK1" s="484" t="s">
        <v>1237</v>
      </c>
      <c r="VL1" s="484" t="s">
        <v>1238</v>
      </c>
      <c r="VM1" s="484" t="s">
        <v>1239</v>
      </c>
      <c r="VN1" s="484" t="s">
        <v>1240</v>
      </c>
      <c r="VO1" s="484" t="s">
        <v>1241</v>
      </c>
      <c r="VP1" s="484" t="s">
        <v>1242</v>
      </c>
      <c r="VQ1" s="484" t="s">
        <v>1243</v>
      </c>
      <c r="VR1" s="484" t="s">
        <v>1244</v>
      </c>
      <c r="VS1" s="484" t="s">
        <v>1245</v>
      </c>
      <c r="VT1" s="484" t="s">
        <v>1246</v>
      </c>
      <c r="VU1" s="484" t="s">
        <v>1247</v>
      </c>
      <c r="VV1" s="484" t="s">
        <v>1248</v>
      </c>
      <c r="VW1" s="484" t="s">
        <v>1249</v>
      </c>
      <c r="VX1" s="484" t="s">
        <v>1250</v>
      </c>
      <c r="VY1" s="484" t="s">
        <v>1251</v>
      </c>
      <c r="VZ1" s="484" t="s">
        <v>1252</v>
      </c>
      <c r="WA1" s="484" t="s">
        <v>1253</v>
      </c>
      <c r="WB1" s="484" t="s">
        <v>1254</v>
      </c>
      <c r="WC1" s="484" t="s">
        <v>1255</v>
      </c>
      <c r="WD1" s="484" t="s">
        <v>1256</v>
      </c>
      <c r="WE1" s="484" t="s">
        <v>1257</v>
      </c>
      <c r="WF1" s="484" t="s">
        <v>1258</v>
      </c>
      <c r="WG1" s="484" t="s">
        <v>1259</v>
      </c>
      <c r="WH1" s="484" t="s">
        <v>1260</v>
      </c>
      <c r="WI1" s="484" t="s">
        <v>1261</v>
      </c>
      <c r="WJ1" s="484" t="s">
        <v>1262</v>
      </c>
      <c r="WK1" s="484" t="s">
        <v>1263</v>
      </c>
      <c r="WL1" s="484" t="s">
        <v>1264</v>
      </c>
      <c r="WM1" s="484" t="s">
        <v>1265</v>
      </c>
      <c r="WN1" s="484" t="s">
        <v>1266</v>
      </c>
      <c r="WO1" s="484" t="s">
        <v>1267</v>
      </c>
      <c r="WP1" s="484" t="s">
        <v>1268</v>
      </c>
      <c r="WQ1" s="484" t="s">
        <v>1269</v>
      </c>
      <c r="WR1" s="484" t="s">
        <v>1270</v>
      </c>
      <c r="WS1" s="484" t="s">
        <v>1271</v>
      </c>
      <c r="WT1" s="484" t="s">
        <v>1272</v>
      </c>
      <c r="WU1" s="484" t="s">
        <v>1273</v>
      </c>
      <c r="WV1" s="484" t="s">
        <v>1274</v>
      </c>
      <c r="WW1" s="484" t="s">
        <v>1275</v>
      </c>
      <c r="WX1" s="484" t="s">
        <v>1276</v>
      </c>
      <c r="WY1" s="484" t="s">
        <v>1277</v>
      </c>
      <c r="WZ1" s="484" t="s">
        <v>1278</v>
      </c>
      <c r="XA1" s="484" t="s">
        <v>1279</v>
      </c>
      <c r="XB1" s="484" t="s">
        <v>1280</v>
      </c>
      <c r="XC1" s="484" t="s">
        <v>1281</v>
      </c>
      <c r="XD1" s="484" t="s">
        <v>1282</v>
      </c>
      <c r="XE1" s="484" t="s">
        <v>1283</v>
      </c>
      <c r="XF1" s="484" t="s">
        <v>1284</v>
      </c>
      <c r="XG1" s="484" t="s">
        <v>1285</v>
      </c>
      <c r="XH1" s="484" t="s">
        <v>1286</v>
      </c>
      <c r="XI1" s="484" t="s">
        <v>1287</v>
      </c>
      <c r="XJ1" s="484" t="s">
        <v>1288</v>
      </c>
      <c r="XK1" s="484" t="s">
        <v>1289</v>
      </c>
      <c r="XL1" s="484" t="s">
        <v>1290</v>
      </c>
      <c r="XM1" s="484" t="s">
        <v>1291</v>
      </c>
      <c r="XN1" s="484" t="s">
        <v>1292</v>
      </c>
      <c r="XO1" s="484" t="s">
        <v>1293</v>
      </c>
      <c r="XP1" s="484" t="s">
        <v>1294</v>
      </c>
      <c r="XQ1" s="484" t="s">
        <v>1295</v>
      </c>
      <c r="XR1" s="484" t="s">
        <v>1296</v>
      </c>
      <c r="XS1" s="484" t="s">
        <v>1297</v>
      </c>
      <c r="XT1" s="484" t="s">
        <v>1298</v>
      </c>
      <c r="XU1" s="484" t="s">
        <v>1299</v>
      </c>
      <c r="XV1" s="484" t="s">
        <v>1300</v>
      </c>
      <c r="XW1" s="484" t="s">
        <v>1301</v>
      </c>
      <c r="XX1" s="484" t="s">
        <v>1302</v>
      </c>
      <c r="XY1" s="484" t="s">
        <v>1303</v>
      </c>
      <c r="XZ1" s="484" t="s">
        <v>1304</v>
      </c>
      <c r="YA1" s="484" t="s">
        <v>1305</v>
      </c>
      <c r="YB1" s="484" t="s">
        <v>1306</v>
      </c>
      <c r="YC1" s="484" t="s">
        <v>1307</v>
      </c>
      <c r="YD1" s="484" t="s">
        <v>1308</v>
      </c>
      <c r="YE1" s="484" t="s">
        <v>1309</v>
      </c>
      <c r="YF1" s="484" t="s">
        <v>1310</v>
      </c>
      <c r="YG1" s="484" t="s">
        <v>1311</v>
      </c>
      <c r="YH1" s="484" t="s">
        <v>1312</v>
      </c>
      <c r="YI1" s="484" t="s">
        <v>1313</v>
      </c>
      <c r="YJ1" s="484" t="s">
        <v>1314</v>
      </c>
      <c r="YK1" s="484" t="s">
        <v>1315</v>
      </c>
      <c r="YL1" s="484" t="s">
        <v>1316</v>
      </c>
      <c r="YM1" s="484" t="s">
        <v>1317</v>
      </c>
      <c r="YN1" s="484" t="s">
        <v>1318</v>
      </c>
      <c r="YO1" s="484" t="s">
        <v>1319</v>
      </c>
      <c r="YP1" s="484" t="s">
        <v>1320</v>
      </c>
      <c r="YQ1" s="484" t="s">
        <v>1321</v>
      </c>
      <c r="YR1" s="484" t="s">
        <v>1322</v>
      </c>
      <c r="YS1" s="484" t="s">
        <v>1323</v>
      </c>
      <c r="YT1" s="484" t="s">
        <v>1324</v>
      </c>
      <c r="YU1" s="484" t="s">
        <v>1325</v>
      </c>
      <c r="YV1" s="484" t="s">
        <v>1326</v>
      </c>
      <c r="YW1" s="484" t="s">
        <v>1327</v>
      </c>
      <c r="YX1" s="484" t="s">
        <v>1328</v>
      </c>
      <c r="YY1" s="484" t="s">
        <v>1329</v>
      </c>
      <c r="YZ1" s="484" t="s">
        <v>1330</v>
      </c>
      <c r="ZA1" s="484" t="s">
        <v>1331</v>
      </c>
      <c r="ZB1" s="484" t="s">
        <v>1332</v>
      </c>
      <c r="ZC1" s="484" t="s">
        <v>1333</v>
      </c>
      <c r="ZD1" s="484" t="s">
        <v>1334</v>
      </c>
      <c r="ZE1" s="484" t="s">
        <v>1335</v>
      </c>
      <c r="ZF1" s="484" t="s">
        <v>1336</v>
      </c>
      <c r="ZG1" s="484" t="s">
        <v>1337</v>
      </c>
      <c r="ZH1" s="484" t="s">
        <v>1338</v>
      </c>
      <c r="ZI1" s="484" t="s">
        <v>1339</v>
      </c>
      <c r="ZJ1" s="484" t="s">
        <v>1340</v>
      </c>
      <c r="ZK1" s="484" t="s">
        <v>1341</v>
      </c>
      <c r="ZL1" s="484" t="s">
        <v>1342</v>
      </c>
      <c r="ZM1" s="484" t="s">
        <v>1343</v>
      </c>
      <c r="ZN1" s="484" t="s">
        <v>1344</v>
      </c>
      <c r="ZO1" s="484" t="s">
        <v>1345</v>
      </c>
      <c r="ZP1" s="484" t="s">
        <v>1346</v>
      </c>
      <c r="ZQ1" s="484" t="s">
        <v>1347</v>
      </c>
      <c r="ZR1" s="484" t="s">
        <v>1348</v>
      </c>
      <c r="ZS1" s="484" t="s">
        <v>1349</v>
      </c>
      <c r="ZT1" s="484" t="s">
        <v>1350</v>
      </c>
      <c r="ZU1" s="484" t="s">
        <v>1351</v>
      </c>
      <c r="ZV1" s="484" t="s">
        <v>1352</v>
      </c>
      <c r="ZW1" s="484" t="s">
        <v>1353</v>
      </c>
      <c r="ZX1" s="484" t="s">
        <v>1354</v>
      </c>
      <c r="ZY1" s="484" t="s">
        <v>1355</v>
      </c>
      <c r="ZZ1" s="484" t="s">
        <v>1356</v>
      </c>
      <c r="AAA1" s="484" t="s">
        <v>1357</v>
      </c>
      <c r="AAB1" s="484" t="s">
        <v>1358</v>
      </c>
      <c r="AAC1" s="484" t="s">
        <v>1359</v>
      </c>
      <c r="AAD1" s="484" t="s">
        <v>1360</v>
      </c>
      <c r="AAE1" s="484" t="s">
        <v>1361</v>
      </c>
      <c r="AAF1" s="484" t="s">
        <v>1362</v>
      </c>
      <c r="AAG1" s="484" t="s">
        <v>1363</v>
      </c>
      <c r="AAH1" s="484" t="s">
        <v>1364</v>
      </c>
      <c r="AAI1" s="484" t="s">
        <v>1365</v>
      </c>
      <c r="AAJ1" s="484" t="s">
        <v>1366</v>
      </c>
      <c r="AAK1" s="484" t="s">
        <v>1367</v>
      </c>
      <c r="AAL1" s="484" t="s">
        <v>1368</v>
      </c>
      <c r="AAM1" s="484" t="s">
        <v>1369</v>
      </c>
      <c r="AAN1" s="484" t="s">
        <v>1370</v>
      </c>
      <c r="AAO1" s="484" t="s">
        <v>1371</v>
      </c>
      <c r="AAP1" s="484" t="s">
        <v>1372</v>
      </c>
      <c r="AAQ1" s="484" t="s">
        <v>1373</v>
      </c>
      <c r="AAR1" s="484" t="s">
        <v>1374</v>
      </c>
      <c r="AAS1" s="484" t="s">
        <v>1375</v>
      </c>
      <c r="AAT1" s="484" t="s">
        <v>1376</v>
      </c>
      <c r="AAU1" s="484" t="s">
        <v>1377</v>
      </c>
      <c r="AAV1" s="484" t="s">
        <v>1378</v>
      </c>
      <c r="AAW1" s="484" t="s">
        <v>1379</v>
      </c>
      <c r="AAX1" s="484" t="s">
        <v>1380</v>
      </c>
      <c r="AAY1" s="484" t="s">
        <v>1381</v>
      </c>
      <c r="AAZ1" s="484" t="s">
        <v>1382</v>
      </c>
      <c r="ABA1" s="484" t="s">
        <v>1383</v>
      </c>
      <c r="ABB1" s="484" t="s">
        <v>1384</v>
      </c>
      <c r="ABC1" s="484" t="s">
        <v>1385</v>
      </c>
      <c r="ABD1" s="484" t="s">
        <v>1386</v>
      </c>
      <c r="ABE1" s="484" t="s">
        <v>1387</v>
      </c>
      <c r="ABF1" s="484" t="s">
        <v>1388</v>
      </c>
      <c r="ABG1" s="484" t="s">
        <v>1389</v>
      </c>
      <c r="ABH1" s="484" t="s">
        <v>1390</v>
      </c>
      <c r="ABI1" s="484" t="s">
        <v>1391</v>
      </c>
      <c r="ABJ1" s="484" t="s">
        <v>1392</v>
      </c>
      <c r="ABK1" s="484" t="s">
        <v>1393</v>
      </c>
      <c r="ABL1" s="484" t="s">
        <v>1394</v>
      </c>
      <c r="ABM1" s="484" t="s">
        <v>1395</v>
      </c>
      <c r="ABN1" s="484" t="s">
        <v>1396</v>
      </c>
      <c r="ABO1" s="484" t="s">
        <v>1397</v>
      </c>
      <c r="ABP1" s="484" t="s">
        <v>1398</v>
      </c>
      <c r="ABQ1" s="484" t="s">
        <v>1399</v>
      </c>
      <c r="ABR1" s="484" t="s">
        <v>1400</v>
      </c>
      <c r="ABS1" s="484" t="s">
        <v>1401</v>
      </c>
      <c r="ABT1" s="484" t="s">
        <v>1402</v>
      </c>
      <c r="ABU1" s="484" t="s">
        <v>1403</v>
      </c>
      <c r="ABV1" s="484" t="s">
        <v>1404</v>
      </c>
      <c r="ABW1" s="484" t="s">
        <v>1405</v>
      </c>
      <c r="ABX1" s="484" t="s">
        <v>1406</v>
      </c>
      <c r="ABY1" s="484" t="s">
        <v>1407</v>
      </c>
      <c r="ABZ1" s="484" t="s">
        <v>1408</v>
      </c>
      <c r="ACA1" s="484" t="s">
        <v>1409</v>
      </c>
      <c r="ACB1" s="484" t="s">
        <v>1410</v>
      </c>
      <c r="ACC1" s="484" t="s">
        <v>1411</v>
      </c>
      <c r="ACD1" s="484" t="s">
        <v>1412</v>
      </c>
      <c r="ACE1" s="484" t="s">
        <v>1413</v>
      </c>
      <c r="ACF1" s="484" t="s">
        <v>1414</v>
      </c>
      <c r="ACG1" s="484" t="s">
        <v>1415</v>
      </c>
      <c r="ACH1" s="484" t="s">
        <v>1416</v>
      </c>
      <c r="ACI1" s="484" t="s">
        <v>1417</v>
      </c>
      <c r="ACJ1" s="484" t="s">
        <v>1418</v>
      </c>
      <c r="ACK1" s="484" t="s">
        <v>1419</v>
      </c>
      <c r="ACL1" s="484" t="s">
        <v>1420</v>
      </c>
      <c r="ACM1" s="484" t="s">
        <v>1421</v>
      </c>
      <c r="ACN1" s="484" t="s">
        <v>1422</v>
      </c>
      <c r="ACO1" s="484" t="s">
        <v>1423</v>
      </c>
      <c r="ACP1" s="484" t="s">
        <v>1424</v>
      </c>
      <c r="ACQ1" s="484" t="s">
        <v>1425</v>
      </c>
      <c r="ACR1" s="484" t="s">
        <v>1426</v>
      </c>
      <c r="ACS1" s="484" t="s">
        <v>1427</v>
      </c>
      <c r="ACT1" s="484" t="s">
        <v>1428</v>
      </c>
      <c r="ACU1" s="484" t="s">
        <v>1429</v>
      </c>
      <c r="ACV1" s="484" t="s">
        <v>1430</v>
      </c>
      <c r="ACW1" s="484" t="s">
        <v>1431</v>
      </c>
      <c r="ACX1" s="484" t="s">
        <v>1432</v>
      </c>
      <c r="ACY1" s="484" t="s">
        <v>1433</v>
      </c>
      <c r="ACZ1" s="484" t="s">
        <v>1434</v>
      </c>
      <c r="ADA1" s="484" t="s">
        <v>1435</v>
      </c>
      <c r="ADB1" s="484" t="s">
        <v>1436</v>
      </c>
      <c r="ADC1" s="484" t="s">
        <v>1437</v>
      </c>
      <c r="ADD1" s="484" t="s">
        <v>1438</v>
      </c>
      <c r="ADE1" s="484" t="s">
        <v>1439</v>
      </c>
      <c r="ADF1" s="484" t="s">
        <v>1440</v>
      </c>
      <c r="ADG1" s="484" t="s">
        <v>1441</v>
      </c>
      <c r="ADH1" s="484" t="s">
        <v>1442</v>
      </c>
      <c r="ADI1" s="484" t="s">
        <v>1443</v>
      </c>
      <c r="ADJ1" s="484" t="s">
        <v>1444</v>
      </c>
      <c r="ADK1" s="484" t="s">
        <v>1445</v>
      </c>
      <c r="ADL1" s="484" t="s">
        <v>1446</v>
      </c>
      <c r="ADM1" s="484" t="s">
        <v>1447</v>
      </c>
      <c r="ADN1" s="484" t="s">
        <v>1448</v>
      </c>
      <c r="ADO1" s="484" t="s">
        <v>1449</v>
      </c>
      <c r="ADP1" s="484" t="s">
        <v>1450</v>
      </c>
      <c r="ADQ1" s="484" t="s">
        <v>1451</v>
      </c>
      <c r="ADR1" s="484" t="s">
        <v>1452</v>
      </c>
      <c r="ADS1" s="484" t="s">
        <v>1453</v>
      </c>
      <c r="ADT1" s="484" t="s">
        <v>1454</v>
      </c>
      <c r="ADU1" s="484" t="s">
        <v>1455</v>
      </c>
      <c r="ADV1" s="484" t="s">
        <v>1456</v>
      </c>
      <c r="ADW1" s="484" t="s">
        <v>1457</v>
      </c>
      <c r="ADX1" s="484" t="s">
        <v>1458</v>
      </c>
      <c r="ADY1" s="484" t="s">
        <v>1459</v>
      </c>
      <c r="ADZ1" s="484" t="s">
        <v>1460</v>
      </c>
      <c r="AEA1" s="484" t="s">
        <v>1461</v>
      </c>
      <c r="AEB1" s="484" t="s">
        <v>1462</v>
      </c>
      <c r="AEC1" s="484" t="s">
        <v>1463</v>
      </c>
      <c r="AED1" s="484" t="s">
        <v>1464</v>
      </c>
      <c r="AEE1" s="484" t="s">
        <v>1465</v>
      </c>
      <c r="AEF1" s="484" t="s">
        <v>1466</v>
      </c>
      <c r="AEG1" s="484" t="s">
        <v>1467</v>
      </c>
      <c r="AEH1" s="484" t="s">
        <v>1468</v>
      </c>
      <c r="AEI1" s="484" t="s">
        <v>1469</v>
      </c>
      <c r="AEJ1" s="484" t="s">
        <v>1470</v>
      </c>
      <c r="AEK1" s="484" t="s">
        <v>1471</v>
      </c>
      <c r="AEL1" s="484" t="s">
        <v>1472</v>
      </c>
      <c r="AEM1" s="484" t="s">
        <v>1473</v>
      </c>
      <c r="AEN1" s="484" t="s">
        <v>1474</v>
      </c>
      <c r="AEO1" s="484" t="s">
        <v>1475</v>
      </c>
      <c r="AEP1" s="484" t="s">
        <v>1476</v>
      </c>
      <c r="AEQ1" s="484" t="s">
        <v>1477</v>
      </c>
      <c r="AER1" s="484" t="s">
        <v>1478</v>
      </c>
      <c r="AES1" s="484" t="s">
        <v>1479</v>
      </c>
      <c r="AET1" s="484" t="s">
        <v>1480</v>
      </c>
      <c r="AEU1" s="484" t="s">
        <v>1481</v>
      </c>
      <c r="AEV1" s="484" t="s">
        <v>1482</v>
      </c>
      <c r="AEW1" s="484" t="s">
        <v>1483</v>
      </c>
      <c r="AEX1" s="484" t="s">
        <v>1484</v>
      </c>
      <c r="AEY1" s="484" t="s">
        <v>1485</v>
      </c>
      <c r="AEZ1" s="484" t="s">
        <v>1486</v>
      </c>
      <c r="AFA1" s="484" t="s">
        <v>1487</v>
      </c>
      <c r="AFB1" s="484" t="s">
        <v>1488</v>
      </c>
      <c r="AFC1" s="484" t="s">
        <v>1489</v>
      </c>
      <c r="AFD1" s="484" t="s">
        <v>1490</v>
      </c>
      <c r="AFE1" s="484" t="s">
        <v>1491</v>
      </c>
      <c r="AFF1" s="484" t="s">
        <v>1492</v>
      </c>
      <c r="AFG1" s="484" t="s">
        <v>1493</v>
      </c>
      <c r="AFH1" s="484" t="s">
        <v>1494</v>
      </c>
      <c r="AFI1" s="484" t="s">
        <v>1495</v>
      </c>
      <c r="AFJ1" s="484" t="s">
        <v>1496</v>
      </c>
      <c r="AFK1" s="484" t="s">
        <v>1497</v>
      </c>
      <c r="AFL1" s="484" t="s">
        <v>1498</v>
      </c>
      <c r="AFM1" s="484" t="s">
        <v>1499</v>
      </c>
      <c r="AFN1" s="484" t="s">
        <v>1500</v>
      </c>
      <c r="AFO1" s="484" t="s">
        <v>1501</v>
      </c>
      <c r="AFP1" s="484" t="s">
        <v>1502</v>
      </c>
      <c r="AFQ1" s="484" t="s">
        <v>1503</v>
      </c>
      <c r="AFR1" s="484" t="s">
        <v>1504</v>
      </c>
      <c r="AFS1" s="484" t="s">
        <v>1505</v>
      </c>
      <c r="AFT1" s="484" t="s">
        <v>1506</v>
      </c>
      <c r="AFU1" s="484" t="s">
        <v>1507</v>
      </c>
      <c r="AFV1" s="484" t="s">
        <v>1508</v>
      </c>
      <c r="AFW1" s="484" t="s">
        <v>1509</v>
      </c>
      <c r="AFX1" s="484" t="s">
        <v>1510</v>
      </c>
      <c r="AFY1" s="484" t="s">
        <v>1511</v>
      </c>
      <c r="AFZ1" s="484" t="s">
        <v>1512</v>
      </c>
      <c r="AGA1" s="484" t="s">
        <v>1513</v>
      </c>
      <c r="AGB1" s="484" t="s">
        <v>1514</v>
      </c>
      <c r="AGC1" s="484" t="s">
        <v>1515</v>
      </c>
      <c r="AGD1" s="484" t="s">
        <v>1516</v>
      </c>
      <c r="AGE1" s="484" t="s">
        <v>1517</v>
      </c>
      <c r="AGF1" s="484" t="s">
        <v>1518</v>
      </c>
      <c r="AGG1" s="484" t="s">
        <v>1519</v>
      </c>
      <c r="AGH1" s="484" t="s">
        <v>1520</v>
      </c>
      <c r="AGI1" s="484" t="s">
        <v>1521</v>
      </c>
      <c r="AGJ1" s="484" t="s">
        <v>1522</v>
      </c>
      <c r="AGK1" s="484" t="s">
        <v>1523</v>
      </c>
      <c r="AGL1" s="484" t="s">
        <v>1524</v>
      </c>
      <c r="AGM1" s="484" t="s">
        <v>1525</v>
      </c>
      <c r="AGN1" s="484" t="s">
        <v>1526</v>
      </c>
      <c r="AGO1" s="484" t="s">
        <v>1527</v>
      </c>
      <c r="AGP1" s="484" t="s">
        <v>1528</v>
      </c>
      <c r="AGQ1" s="484" t="s">
        <v>1529</v>
      </c>
      <c r="AGR1" s="484" t="s">
        <v>1530</v>
      </c>
      <c r="AGS1" s="484" t="s">
        <v>1531</v>
      </c>
      <c r="AGT1" s="484" t="s">
        <v>1532</v>
      </c>
      <c r="AGU1" s="484" t="s">
        <v>1533</v>
      </c>
      <c r="AGV1" s="484" t="s">
        <v>1534</v>
      </c>
      <c r="AGW1" s="484" t="s">
        <v>1535</v>
      </c>
      <c r="AGX1" s="484" t="s">
        <v>1536</v>
      </c>
      <c r="AGY1" s="484" t="s">
        <v>1537</v>
      </c>
      <c r="AGZ1" s="484" t="s">
        <v>1538</v>
      </c>
      <c r="AHA1" s="484" t="s">
        <v>1539</v>
      </c>
      <c r="AHB1" s="484" t="s">
        <v>1540</v>
      </c>
      <c r="AHC1" s="484" t="s">
        <v>1541</v>
      </c>
      <c r="AHD1" s="484" t="s">
        <v>1542</v>
      </c>
      <c r="AHE1" s="484" t="s">
        <v>1543</v>
      </c>
      <c r="AHF1" s="484" t="s">
        <v>1544</v>
      </c>
      <c r="AHG1" s="484" t="s">
        <v>1545</v>
      </c>
      <c r="AHH1" s="484" t="s">
        <v>1546</v>
      </c>
      <c r="AHI1" s="484" t="s">
        <v>1547</v>
      </c>
      <c r="AHJ1" s="484" t="s">
        <v>1548</v>
      </c>
      <c r="AHK1" s="484" t="s">
        <v>1549</v>
      </c>
      <c r="AHL1" s="484" t="s">
        <v>1550</v>
      </c>
      <c r="AHM1" s="484" t="s">
        <v>1551</v>
      </c>
      <c r="AHN1" s="484" t="s">
        <v>1552</v>
      </c>
      <c r="AHO1" s="484" t="s">
        <v>1553</v>
      </c>
      <c r="AHP1" s="484" t="s">
        <v>1554</v>
      </c>
      <c r="AHQ1" s="484" t="s">
        <v>1555</v>
      </c>
      <c r="AHR1" s="484" t="s">
        <v>1556</v>
      </c>
      <c r="AHS1" s="484" t="s">
        <v>1557</v>
      </c>
      <c r="AHT1" s="484" t="s">
        <v>1558</v>
      </c>
      <c r="AHU1" s="484" t="s">
        <v>1559</v>
      </c>
      <c r="AHV1" s="484" t="s">
        <v>1560</v>
      </c>
      <c r="AHW1" s="484" t="s">
        <v>1561</v>
      </c>
      <c r="AHX1" s="484" t="s">
        <v>1562</v>
      </c>
      <c r="AHY1" s="484" t="s">
        <v>1563</v>
      </c>
      <c r="AHZ1" s="484" t="s">
        <v>1564</v>
      </c>
      <c r="AIA1" s="484" t="s">
        <v>1565</v>
      </c>
      <c r="AIB1" s="484" t="s">
        <v>1566</v>
      </c>
      <c r="AIC1" s="484" t="s">
        <v>1567</v>
      </c>
      <c r="AID1" s="484" t="s">
        <v>1568</v>
      </c>
      <c r="AIE1" s="484" t="s">
        <v>1569</v>
      </c>
      <c r="AIF1" s="484" t="s">
        <v>1570</v>
      </c>
      <c r="AIG1" s="484" t="s">
        <v>1571</v>
      </c>
      <c r="AIH1" s="484" t="s">
        <v>1572</v>
      </c>
      <c r="AII1" s="484" t="s">
        <v>1573</v>
      </c>
      <c r="AIJ1" s="484" t="s">
        <v>1574</v>
      </c>
      <c r="AIK1" s="484" t="s">
        <v>1575</v>
      </c>
      <c r="AIL1" s="484" t="s">
        <v>1576</v>
      </c>
      <c r="AIM1" s="484" t="s">
        <v>1577</v>
      </c>
      <c r="AIN1" s="484" t="s">
        <v>1578</v>
      </c>
      <c r="AIO1" s="484" t="s">
        <v>1579</v>
      </c>
      <c r="AIP1" s="484" t="s">
        <v>1580</v>
      </c>
      <c r="AIQ1" s="484" t="s">
        <v>1581</v>
      </c>
      <c r="AIR1" s="484" t="s">
        <v>1582</v>
      </c>
      <c r="AIS1" s="484" t="s">
        <v>1583</v>
      </c>
      <c r="AIT1" s="484" t="s">
        <v>1584</v>
      </c>
      <c r="AIU1" s="484" t="s">
        <v>1585</v>
      </c>
      <c r="AIV1" s="484" t="s">
        <v>1586</v>
      </c>
      <c r="AIW1" s="484" t="s">
        <v>1587</v>
      </c>
      <c r="AIX1" s="484" t="s">
        <v>1588</v>
      </c>
      <c r="AIY1" s="484" t="s">
        <v>1589</v>
      </c>
      <c r="AIZ1" s="484" t="s">
        <v>1590</v>
      </c>
      <c r="AJA1" s="484" t="s">
        <v>1591</v>
      </c>
      <c r="AJB1" s="484" t="s">
        <v>1592</v>
      </c>
      <c r="AJC1" s="484" t="s">
        <v>1593</v>
      </c>
      <c r="AJD1" s="484" t="s">
        <v>1594</v>
      </c>
      <c r="AJE1" s="484" t="s">
        <v>1595</v>
      </c>
      <c r="AJF1" s="484" t="s">
        <v>1596</v>
      </c>
      <c r="AJG1" s="484" t="s">
        <v>1597</v>
      </c>
      <c r="AJH1" s="484" t="s">
        <v>1598</v>
      </c>
      <c r="AJI1" s="484" t="s">
        <v>1599</v>
      </c>
      <c r="AJJ1" s="484" t="s">
        <v>1600</v>
      </c>
      <c r="AJK1" s="484" t="s">
        <v>1601</v>
      </c>
      <c r="AJL1" s="484" t="s">
        <v>1602</v>
      </c>
      <c r="AJM1" s="484" t="s">
        <v>1603</v>
      </c>
      <c r="AJN1" s="484" t="s">
        <v>1604</v>
      </c>
      <c r="AJO1" s="484" t="s">
        <v>1605</v>
      </c>
      <c r="AJP1" s="484" t="s">
        <v>1606</v>
      </c>
      <c r="AJQ1" s="484" t="s">
        <v>1607</v>
      </c>
      <c r="AJR1" s="484" t="s">
        <v>1608</v>
      </c>
      <c r="AJS1" s="484" t="s">
        <v>1609</v>
      </c>
      <c r="AJT1" s="484" t="s">
        <v>1610</v>
      </c>
      <c r="AJU1" s="484" t="s">
        <v>1611</v>
      </c>
      <c r="AJV1" s="484" t="s">
        <v>1612</v>
      </c>
      <c r="AJW1" s="484" t="s">
        <v>1613</v>
      </c>
      <c r="AJX1" s="484" t="s">
        <v>1614</v>
      </c>
      <c r="AJY1" s="484" t="s">
        <v>1615</v>
      </c>
      <c r="AJZ1" s="484" t="s">
        <v>1616</v>
      </c>
      <c r="AKA1" s="484" t="s">
        <v>1617</v>
      </c>
      <c r="AKB1" s="484" t="s">
        <v>1618</v>
      </c>
      <c r="AKC1" s="484" t="s">
        <v>1619</v>
      </c>
      <c r="AKD1" s="484" t="s">
        <v>1620</v>
      </c>
      <c r="AKE1" s="484" t="s">
        <v>1621</v>
      </c>
      <c r="AKF1" s="484" t="s">
        <v>1622</v>
      </c>
      <c r="AKG1" s="484" t="s">
        <v>1623</v>
      </c>
      <c r="AKH1" s="484" t="s">
        <v>1624</v>
      </c>
      <c r="AKI1" s="484" t="s">
        <v>1625</v>
      </c>
      <c r="AKJ1" s="484" t="s">
        <v>1626</v>
      </c>
      <c r="AKK1" s="484" t="s">
        <v>1627</v>
      </c>
      <c r="AKL1" s="484" t="s">
        <v>1628</v>
      </c>
      <c r="AKM1" s="484" t="s">
        <v>1629</v>
      </c>
      <c r="AKN1" s="484" t="s">
        <v>1630</v>
      </c>
      <c r="AKO1" s="484" t="s">
        <v>1631</v>
      </c>
      <c r="AKP1" s="484" t="s">
        <v>1632</v>
      </c>
      <c r="AKQ1" s="484" t="s">
        <v>1633</v>
      </c>
      <c r="AKR1" s="484" t="s">
        <v>1634</v>
      </c>
      <c r="AKS1" s="484" t="s">
        <v>1635</v>
      </c>
      <c r="AKT1" s="484" t="s">
        <v>1636</v>
      </c>
      <c r="AKU1" s="484" t="s">
        <v>1637</v>
      </c>
      <c r="AKV1" s="484" t="s">
        <v>1638</v>
      </c>
      <c r="AKW1" s="484" t="s">
        <v>1639</v>
      </c>
      <c r="AKX1" s="484" t="s">
        <v>1640</v>
      </c>
      <c r="AKY1" s="484" t="s">
        <v>1641</v>
      </c>
      <c r="AKZ1" s="484" t="s">
        <v>1642</v>
      </c>
      <c r="ALA1" s="484" t="s">
        <v>1643</v>
      </c>
      <c r="ALB1" s="484" t="s">
        <v>1644</v>
      </c>
      <c r="ALC1" s="484" t="s">
        <v>1645</v>
      </c>
      <c r="ALD1" s="484" t="s">
        <v>1646</v>
      </c>
      <c r="ALE1" s="484" t="s">
        <v>1647</v>
      </c>
      <c r="ALF1" s="484" t="s">
        <v>1648</v>
      </c>
      <c r="ALG1" s="484" t="s">
        <v>1649</v>
      </c>
      <c r="ALH1" s="484" t="s">
        <v>1650</v>
      </c>
      <c r="ALI1" s="484" t="s">
        <v>1651</v>
      </c>
      <c r="ALJ1" s="484" t="s">
        <v>1652</v>
      </c>
      <c r="ALK1" s="484" t="s">
        <v>1653</v>
      </c>
      <c r="ALL1" s="484" t="s">
        <v>1654</v>
      </c>
      <c r="ALM1" s="484" t="s">
        <v>1655</v>
      </c>
      <c r="ALN1" s="484" t="s">
        <v>1656</v>
      </c>
      <c r="ALO1" s="484" t="s">
        <v>1657</v>
      </c>
      <c r="ALP1" s="484" t="s">
        <v>1658</v>
      </c>
      <c r="ALQ1" s="484" t="s">
        <v>1659</v>
      </c>
      <c r="ALR1" s="484" t="s">
        <v>1660</v>
      </c>
      <c r="ALS1" s="484" t="s">
        <v>1661</v>
      </c>
      <c r="ALT1" s="484" t="s">
        <v>1662</v>
      </c>
      <c r="ALU1" s="484" t="s">
        <v>1663</v>
      </c>
      <c r="ALV1" s="484" t="s">
        <v>1664</v>
      </c>
      <c r="ALW1" s="484" t="s">
        <v>1665</v>
      </c>
      <c r="ALX1" s="484" t="s">
        <v>1666</v>
      </c>
      <c r="ALY1" s="484" t="s">
        <v>1667</v>
      </c>
      <c r="ALZ1" s="484" t="s">
        <v>1668</v>
      </c>
      <c r="AMA1" s="484" t="s">
        <v>1669</v>
      </c>
      <c r="AMB1" s="484" t="s">
        <v>1670</v>
      </c>
      <c r="AMC1" s="484" t="s">
        <v>1671</v>
      </c>
      <c r="AMD1" s="484" t="s">
        <v>1672</v>
      </c>
      <c r="AME1" s="484" t="s">
        <v>1673</v>
      </c>
      <c r="AMF1" s="484" t="s">
        <v>1674</v>
      </c>
      <c r="AMG1" s="484" t="s">
        <v>1675</v>
      </c>
      <c r="AMH1" s="484" t="s">
        <v>1676</v>
      </c>
      <c r="AMI1" s="484" t="s">
        <v>1677</v>
      </c>
      <c r="AMJ1" s="484" t="s">
        <v>1678</v>
      </c>
      <c r="AMK1" s="484" t="s">
        <v>1679</v>
      </c>
      <c r="AML1" s="484" t="s">
        <v>1680</v>
      </c>
      <c r="AMM1" s="484" t="s">
        <v>1681</v>
      </c>
      <c r="AMN1" s="484" t="s">
        <v>1682</v>
      </c>
      <c r="AMO1" s="484" t="s">
        <v>1683</v>
      </c>
      <c r="AMP1" s="484" t="s">
        <v>1684</v>
      </c>
      <c r="AMQ1" s="484" t="s">
        <v>1685</v>
      </c>
      <c r="AMR1" s="484" t="s">
        <v>1686</v>
      </c>
      <c r="AMS1" s="484" t="s">
        <v>1687</v>
      </c>
      <c r="AMT1" s="484" t="s">
        <v>1688</v>
      </c>
      <c r="AMU1" s="484" t="s">
        <v>1689</v>
      </c>
      <c r="AMV1" s="484" t="s">
        <v>1690</v>
      </c>
      <c r="AMW1" s="484" t="s">
        <v>1691</v>
      </c>
      <c r="AMX1" s="484" t="s">
        <v>1692</v>
      </c>
      <c r="AMY1" s="484" t="s">
        <v>1693</v>
      </c>
      <c r="AMZ1" s="484" t="s">
        <v>1694</v>
      </c>
      <c r="ANA1" s="484" t="s">
        <v>1695</v>
      </c>
      <c r="ANB1" s="484" t="s">
        <v>1696</v>
      </c>
      <c r="ANC1" s="484" t="s">
        <v>1697</v>
      </c>
      <c r="AND1" s="484" t="s">
        <v>1698</v>
      </c>
      <c r="ANE1" s="484" t="s">
        <v>1699</v>
      </c>
      <c r="ANF1" s="484" t="s">
        <v>1700</v>
      </c>
      <c r="ANG1" s="484" t="s">
        <v>1701</v>
      </c>
      <c r="ANH1" s="484" t="s">
        <v>1702</v>
      </c>
      <c r="ANI1" s="484" t="s">
        <v>1703</v>
      </c>
      <c r="ANJ1" s="484" t="s">
        <v>1704</v>
      </c>
      <c r="ANK1" s="484" t="s">
        <v>1705</v>
      </c>
      <c r="ANL1" s="484" t="s">
        <v>1706</v>
      </c>
      <c r="ANM1" s="484" t="s">
        <v>1707</v>
      </c>
      <c r="ANN1" s="484" t="s">
        <v>1708</v>
      </c>
      <c r="ANO1" s="484" t="s">
        <v>1709</v>
      </c>
      <c r="ANP1" s="484" t="s">
        <v>1710</v>
      </c>
      <c r="ANQ1" s="484" t="s">
        <v>1711</v>
      </c>
      <c r="ANR1" s="484" t="s">
        <v>1712</v>
      </c>
      <c r="ANS1" s="484" t="s">
        <v>1713</v>
      </c>
      <c r="ANT1" s="484" t="s">
        <v>1714</v>
      </c>
      <c r="ANU1" s="484" t="s">
        <v>1715</v>
      </c>
      <c r="ANV1" s="484" t="s">
        <v>1716</v>
      </c>
      <c r="ANW1" s="484" t="s">
        <v>1717</v>
      </c>
      <c r="ANX1" s="484" t="s">
        <v>1718</v>
      </c>
      <c r="ANY1" s="484" t="s">
        <v>1719</v>
      </c>
      <c r="ANZ1" s="484" t="s">
        <v>1720</v>
      </c>
      <c r="AOA1" s="484" t="s">
        <v>1721</v>
      </c>
      <c r="AOB1" s="484" t="s">
        <v>1722</v>
      </c>
      <c r="AOC1" s="484" t="s">
        <v>1723</v>
      </c>
      <c r="AOD1" s="484" t="s">
        <v>1724</v>
      </c>
      <c r="AOE1" s="484" t="s">
        <v>1725</v>
      </c>
      <c r="AOF1" s="484" t="s">
        <v>1726</v>
      </c>
      <c r="AOG1" s="484" t="s">
        <v>1727</v>
      </c>
      <c r="AOH1" s="484" t="s">
        <v>1728</v>
      </c>
      <c r="AOI1" s="484" t="s">
        <v>1729</v>
      </c>
      <c r="AOJ1" s="484" t="s">
        <v>1730</v>
      </c>
      <c r="AOK1" s="484" t="s">
        <v>1731</v>
      </c>
      <c r="AOL1" s="484" t="s">
        <v>1732</v>
      </c>
      <c r="AOM1" s="484" t="s">
        <v>1733</v>
      </c>
      <c r="AON1" s="484" t="s">
        <v>1734</v>
      </c>
      <c r="AOO1" s="484" t="s">
        <v>1735</v>
      </c>
      <c r="AOP1" s="484" t="s">
        <v>1736</v>
      </c>
      <c r="AOQ1" s="484" t="s">
        <v>1737</v>
      </c>
      <c r="AOR1" s="484" t="s">
        <v>1738</v>
      </c>
      <c r="AOS1" s="484" t="s">
        <v>1739</v>
      </c>
      <c r="AOT1" s="484" t="s">
        <v>1740</v>
      </c>
      <c r="AOU1" s="484" t="s">
        <v>1741</v>
      </c>
      <c r="AOV1" s="484" t="s">
        <v>1742</v>
      </c>
      <c r="AOW1" s="484" t="s">
        <v>1743</v>
      </c>
      <c r="AOX1" s="484" t="s">
        <v>1744</v>
      </c>
      <c r="AOY1" s="484" t="s">
        <v>1745</v>
      </c>
      <c r="AOZ1" s="484" t="s">
        <v>1746</v>
      </c>
      <c r="APA1" s="484" t="s">
        <v>1747</v>
      </c>
      <c r="APB1" s="484" t="s">
        <v>1748</v>
      </c>
      <c r="APC1" s="484" t="s">
        <v>1749</v>
      </c>
      <c r="APD1" s="484" t="s">
        <v>1750</v>
      </c>
      <c r="APE1" s="484" t="s">
        <v>1751</v>
      </c>
      <c r="APF1" s="484" t="s">
        <v>1752</v>
      </c>
      <c r="APG1" s="484" t="s">
        <v>1753</v>
      </c>
      <c r="APH1" s="484" t="s">
        <v>1754</v>
      </c>
      <c r="API1" s="484" t="s">
        <v>1755</v>
      </c>
      <c r="APJ1" s="484" t="s">
        <v>1756</v>
      </c>
      <c r="APK1" s="484" t="s">
        <v>1757</v>
      </c>
      <c r="APL1" s="484" t="s">
        <v>1758</v>
      </c>
      <c r="APM1" s="484" t="s">
        <v>1759</v>
      </c>
      <c r="APN1" s="484" t="s">
        <v>1760</v>
      </c>
      <c r="APO1" s="484" t="s">
        <v>1761</v>
      </c>
      <c r="APP1" s="484" t="s">
        <v>1762</v>
      </c>
      <c r="APQ1" s="484" t="s">
        <v>1763</v>
      </c>
      <c r="APR1" s="484" t="s">
        <v>1764</v>
      </c>
      <c r="APS1" s="484" t="s">
        <v>1765</v>
      </c>
      <c r="APT1" s="484" t="s">
        <v>1766</v>
      </c>
      <c r="APU1" s="484" t="s">
        <v>1767</v>
      </c>
      <c r="APV1" s="484" t="s">
        <v>1768</v>
      </c>
      <c r="APW1" s="484" t="s">
        <v>1769</v>
      </c>
      <c r="APX1" s="484" t="s">
        <v>1770</v>
      </c>
      <c r="APY1" s="484" t="s">
        <v>1771</v>
      </c>
      <c r="APZ1" s="484" t="s">
        <v>1772</v>
      </c>
      <c r="AQA1" s="484" t="s">
        <v>1773</v>
      </c>
      <c r="AQB1" s="484" t="s">
        <v>1774</v>
      </c>
      <c r="AQC1" s="484" t="s">
        <v>1775</v>
      </c>
      <c r="AQD1" s="484" t="s">
        <v>1776</v>
      </c>
      <c r="AQE1" s="484" t="s">
        <v>1777</v>
      </c>
      <c r="AQF1" s="484" t="s">
        <v>1778</v>
      </c>
      <c r="AQG1" s="484" t="s">
        <v>1779</v>
      </c>
      <c r="AQH1" s="484" t="s">
        <v>1780</v>
      </c>
      <c r="AQI1" s="484" t="s">
        <v>1781</v>
      </c>
      <c r="AQJ1" s="484" t="s">
        <v>1782</v>
      </c>
      <c r="AQK1" s="484" t="s">
        <v>1783</v>
      </c>
      <c r="AQL1" s="484" t="s">
        <v>1784</v>
      </c>
      <c r="AQM1" s="484" t="s">
        <v>1785</v>
      </c>
      <c r="AQN1" s="484" t="s">
        <v>1786</v>
      </c>
      <c r="AQO1" s="484" t="s">
        <v>1787</v>
      </c>
      <c r="AQP1" s="484" t="s">
        <v>1788</v>
      </c>
      <c r="AQQ1" s="484" t="s">
        <v>1789</v>
      </c>
      <c r="AQR1" s="484" t="s">
        <v>1790</v>
      </c>
      <c r="AQS1" s="484" t="s">
        <v>1791</v>
      </c>
      <c r="AQT1" s="484" t="s">
        <v>1792</v>
      </c>
      <c r="AQU1" s="484" t="s">
        <v>1793</v>
      </c>
      <c r="AQV1" s="484" t="s">
        <v>1794</v>
      </c>
      <c r="AQW1" s="484" t="s">
        <v>1795</v>
      </c>
      <c r="AQX1" s="484" t="s">
        <v>1796</v>
      </c>
      <c r="AQY1" s="484" t="s">
        <v>1797</v>
      </c>
      <c r="AQZ1" s="484" t="s">
        <v>1798</v>
      </c>
      <c r="ARA1" s="484" t="s">
        <v>1799</v>
      </c>
      <c r="ARB1" s="484" t="s">
        <v>1800</v>
      </c>
      <c r="ARC1" s="484" t="s">
        <v>1801</v>
      </c>
      <c r="ARD1" s="484" t="s">
        <v>1802</v>
      </c>
      <c r="ARE1" s="484" t="s">
        <v>1803</v>
      </c>
      <c r="ARF1" s="484" t="s">
        <v>1804</v>
      </c>
      <c r="ARG1" s="484" t="s">
        <v>1805</v>
      </c>
      <c r="ARH1" s="484" t="s">
        <v>1806</v>
      </c>
      <c r="ARI1" s="484" t="s">
        <v>1807</v>
      </c>
      <c r="ARJ1" s="484" t="s">
        <v>1808</v>
      </c>
      <c r="ARK1" s="484" t="s">
        <v>1809</v>
      </c>
      <c r="ARL1" s="484" t="s">
        <v>1810</v>
      </c>
      <c r="ARM1" s="484" t="s">
        <v>1811</v>
      </c>
      <c r="ARN1" s="484" t="s">
        <v>1812</v>
      </c>
      <c r="ARO1" s="484" t="s">
        <v>1813</v>
      </c>
      <c r="ARP1" s="484" t="s">
        <v>1814</v>
      </c>
      <c r="ARQ1" s="484" t="s">
        <v>1815</v>
      </c>
      <c r="ARR1" s="484" t="s">
        <v>1816</v>
      </c>
      <c r="ARS1" s="484" t="s">
        <v>1817</v>
      </c>
      <c r="ART1" s="484" t="s">
        <v>1818</v>
      </c>
      <c r="ARU1" s="484" t="s">
        <v>1819</v>
      </c>
      <c r="ARV1" s="484" t="s">
        <v>1820</v>
      </c>
      <c r="ARW1" s="484" t="s">
        <v>1821</v>
      </c>
      <c r="ARX1" s="484" t="s">
        <v>1822</v>
      </c>
      <c r="ARY1" s="484" t="s">
        <v>1823</v>
      </c>
      <c r="ARZ1" s="484" t="s">
        <v>1824</v>
      </c>
      <c r="ASA1" s="484" t="s">
        <v>1825</v>
      </c>
      <c r="ASB1" s="484" t="s">
        <v>1826</v>
      </c>
      <c r="ASC1" s="484" t="s">
        <v>1827</v>
      </c>
      <c r="ASD1" s="484" t="s">
        <v>1828</v>
      </c>
      <c r="ASE1" s="484" t="s">
        <v>1829</v>
      </c>
      <c r="ASF1" s="484" t="s">
        <v>1830</v>
      </c>
      <c r="ASG1" s="484" t="s">
        <v>1831</v>
      </c>
      <c r="ASH1" s="484" t="s">
        <v>1832</v>
      </c>
      <c r="ASI1" s="484" t="s">
        <v>1833</v>
      </c>
      <c r="ASJ1" s="484" t="s">
        <v>1834</v>
      </c>
      <c r="ASK1" s="484" t="s">
        <v>1835</v>
      </c>
      <c r="ASL1" s="484" t="s">
        <v>1836</v>
      </c>
      <c r="ASM1" s="484" t="s">
        <v>1837</v>
      </c>
      <c r="ASN1" s="484" t="s">
        <v>1838</v>
      </c>
      <c r="ASO1" s="484" t="s">
        <v>1839</v>
      </c>
      <c r="ASP1" s="484" t="s">
        <v>1840</v>
      </c>
      <c r="ASQ1" s="484" t="s">
        <v>1826</v>
      </c>
      <c r="ASR1" s="484" t="s">
        <v>1841</v>
      </c>
      <c r="ASS1" s="484" t="s">
        <v>1842</v>
      </c>
      <c r="AST1" s="484" t="s">
        <v>1843</v>
      </c>
      <c r="ASU1" s="484" t="s">
        <v>1844</v>
      </c>
      <c r="ASV1" s="484" t="s">
        <v>1845</v>
      </c>
      <c r="ASW1" s="484" t="s">
        <v>1846</v>
      </c>
      <c r="ASX1" s="484" t="s">
        <v>1847</v>
      </c>
      <c r="ASY1" s="484" t="s">
        <v>1848</v>
      </c>
      <c r="ASZ1" s="484" t="s">
        <v>1849</v>
      </c>
      <c r="ATA1" s="484" t="s">
        <v>1850</v>
      </c>
      <c r="ATB1" s="484" t="s">
        <v>1851</v>
      </c>
      <c r="ATC1" s="484" t="s">
        <v>1852</v>
      </c>
      <c r="ATD1" s="484" t="s">
        <v>1853</v>
      </c>
      <c r="ATE1" s="484" t="s">
        <v>1854</v>
      </c>
      <c r="ATF1" s="484" t="s">
        <v>1855</v>
      </c>
      <c r="ATG1" s="484" t="s">
        <v>1856</v>
      </c>
      <c r="ATH1" s="484" t="s">
        <v>1857</v>
      </c>
      <c r="ATI1" s="484" t="s">
        <v>1858</v>
      </c>
      <c r="ATJ1" s="484" t="s">
        <v>1859</v>
      </c>
      <c r="ATK1" s="484" t="s">
        <v>1860</v>
      </c>
      <c r="ATL1" s="484" t="s">
        <v>1861</v>
      </c>
      <c r="ATM1" s="484" t="s">
        <v>1862</v>
      </c>
      <c r="ATN1" s="484" t="s">
        <v>1863</v>
      </c>
      <c r="ATO1" s="484" t="s">
        <v>1864</v>
      </c>
      <c r="ATP1" s="484" t="s">
        <v>1865</v>
      </c>
      <c r="ATQ1" s="484" t="s">
        <v>1866</v>
      </c>
      <c r="ATR1" s="484" t="s">
        <v>1867</v>
      </c>
      <c r="ATS1" s="484" t="s">
        <v>1868</v>
      </c>
      <c r="ATT1" s="484" t="s">
        <v>1869</v>
      </c>
      <c r="ATU1" s="484" t="s">
        <v>1870</v>
      </c>
      <c r="ATV1" s="484" t="s">
        <v>1871</v>
      </c>
      <c r="ATW1" s="484" t="s">
        <v>1872</v>
      </c>
      <c r="ATX1" s="484" t="s">
        <v>1873</v>
      </c>
      <c r="ATY1" s="484" t="s">
        <v>1874</v>
      </c>
      <c r="ATZ1" s="484" t="s">
        <v>1875</v>
      </c>
      <c r="AUA1" s="484" t="s">
        <v>1876</v>
      </c>
      <c r="AUB1" s="484" t="s">
        <v>1877</v>
      </c>
      <c r="AUC1" s="484" t="s">
        <v>1878</v>
      </c>
      <c r="AUD1" s="484" t="s">
        <v>1879</v>
      </c>
      <c r="AUE1" s="484" t="s">
        <v>1880</v>
      </c>
      <c r="AUF1" s="484" t="s">
        <v>1881</v>
      </c>
      <c r="AUG1" s="484" t="s">
        <v>1882</v>
      </c>
      <c r="AUH1" s="484" t="s">
        <v>1883</v>
      </c>
      <c r="AUI1" s="484" t="s">
        <v>1884</v>
      </c>
      <c r="AUJ1" s="484" t="s">
        <v>1885</v>
      </c>
      <c r="AUK1" s="484" t="s">
        <v>1886</v>
      </c>
      <c r="AUL1" s="484" t="s">
        <v>1887</v>
      </c>
      <c r="AUM1" s="484" t="s">
        <v>1888</v>
      </c>
      <c r="AUN1" s="484" t="s">
        <v>1889</v>
      </c>
      <c r="AUO1" s="484" t="s">
        <v>1890</v>
      </c>
      <c r="AUP1" s="484" t="s">
        <v>1891</v>
      </c>
      <c r="AUQ1" s="484" t="s">
        <v>1892</v>
      </c>
      <c r="AUR1" s="484" t="s">
        <v>1893</v>
      </c>
      <c r="AUS1" s="484" t="s">
        <v>1894</v>
      </c>
      <c r="AUT1" s="484" t="s">
        <v>1895</v>
      </c>
      <c r="AUU1" s="484" t="s">
        <v>1896</v>
      </c>
      <c r="AUV1" s="484" t="s">
        <v>1897</v>
      </c>
      <c r="AUW1" s="484" t="s">
        <v>1898</v>
      </c>
      <c r="AUX1" s="484" t="s">
        <v>1899</v>
      </c>
      <c r="AUY1" s="484" t="s">
        <v>1900</v>
      </c>
      <c r="AUZ1" s="484" t="s">
        <v>1901</v>
      </c>
      <c r="AVA1" s="484" t="s">
        <v>1902</v>
      </c>
      <c r="AVB1" s="484" t="s">
        <v>1903</v>
      </c>
      <c r="AVC1" s="484" t="s">
        <v>1904</v>
      </c>
      <c r="AVD1" s="484" t="s">
        <v>1905</v>
      </c>
      <c r="AVE1" s="484" t="s">
        <v>1906</v>
      </c>
      <c r="AVF1" s="484" t="s">
        <v>1907</v>
      </c>
      <c r="AVG1" s="484" t="s">
        <v>1908</v>
      </c>
      <c r="AVH1" s="484" t="s">
        <v>1909</v>
      </c>
      <c r="AVI1" s="484" t="s">
        <v>1910</v>
      </c>
      <c r="AVJ1" s="484" t="s">
        <v>1911</v>
      </c>
      <c r="AVK1" s="484" t="s">
        <v>1912</v>
      </c>
      <c r="AVL1" s="484" t="s">
        <v>1913</v>
      </c>
      <c r="AVM1" s="484" t="s">
        <v>1914</v>
      </c>
      <c r="AVN1" s="484" t="s">
        <v>1915</v>
      </c>
      <c r="AVO1" s="484" t="s">
        <v>1916</v>
      </c>
      <c r="AVP1" s="484" t="s">
        <v>1917</v>
      </c>
      <c r="AVQ1" s="484" t="s">
        <v>1918</v>
      </c>
      <c r="AVR1" s="484" t="s">
        <v>1919</v>
      </c>
      <c r="AVS1" s="484" t="s">
        <v>1920</v>
      </c>
      <c r="AVT1" s="484" t="s">
        <v>1921</v>
      </c>
      <c r="AVU1" s="484" t="s">
        <v>1922</v>
      </c>
      <c r="AVV1" s="484" t="s">
        <v>1923</v>
      </c>
      <c r="AVW1" s="484" t="s">
        <v>1924</v>
      </c>
      <c r="AVX1" s="484" t="s">
        <v>1925</v>
      </c>
      <c r="AVY1" s="484" t="s">
        <v>1926</v>
      </c>
      <c r="AVZ1" s="484" t="s">
        <v>1927</v>
      </c>
      <c r="AWA1" s="484" t="s">
        <v>1928</v>
      </c>
      <c r="AWB1" s="484" t="s">
        <v>1929</v>
      </c>
      <c r="AWC1" s="484" t="s">
        <v>1930</v>
      </c>
      <c r="AWD1" s="484" t="s">
        <v>1931</v>
      </c>
      <c r="AWE1" s="484" t="s">
        <v>1932</v>
      </c>
      <c r="AWF1" s="484" t="s">
        <v>1933</v>
      </c>
      <c r="AWG1" s="484" t="s">
        <v>1934</v>
      </c>
      <c r="AWH1" s="484" t="s">
        <v>1935</v>
      </c>
      <c r="AWI1" s="484" t="s">
        <v>1936</v>
      </c>
      <c r="AWJ1" s="484" t="s">
        <v>1937</v>
      </c>
      <c r="AWK1" s="484" t="s">
        <v>1938</v>
      </c>
      <c r="AWL1" s="484" t="s">
        <v>1939</v>
      </c>
      <c r="AWM1" s="484" t="s">
        <v>1940</v>
      </c>
      <c r="AWN1" s="484" t="s">
        <v>1941</v>
      </c>
      <c r="AWO1" s="484" t="s">
        <v>1942</v>
      </c>
      <c r="AWP1" s="484" t="s">
        <v>1943</v>
      </c>
      <c r="AWQ1" s="484" t="s">
        <v>1944</v>
      </c>
      <c r="AWR1" s="484" t="s">
        <v>1945</v>
      </c>
      <c r="AWS1" s="484" t="s">
        <v>1946</v>
      </c>
      <c r="AWT1" s="484" t="s">
        <v>1947</v>
      </c>
      <c r="AWU1" s="484" t="s">
        <v>1948</v>
      </c>
      <c r="AWV1" s="484" t="s">
        <v>1949</v>
      </c>
      <c r="AWW1" s="484" t="s">
        <v>1950</v>
      </c>
      <c r="AWX1" s="484" t="s">
        <v>1951</v>
      </c>
      <c r="AWY1" s="484" t="s">
        <v>1952</v>
      </c>
      <c r="AWZ1" s="484" t="s">
        <v>1953</v>
      </c>
      <c r="AXA1" s="484" t="s">
        <v>1954</v>
      </c>
      <c r="AXB1" s="484" t="s">
        <v>1955</v>
      </c>
      <c r="AXC1" s="484" t="s">
        <v>1956</v>
      </c>
      <c r="AXD1" s="484" t="s">
        <v>1957</v>
      </c>
      <c r="AXE1" s="484" t="s">
        <v>1958</v>
      </c>
      <c r="AXF1" s="484" t="s">
        <v>1959</v>
      </c>
      <c r="AXG1" s="484" t="s">
        <v>1960</v>
      </c>
      <c r="AXH1" s="484" t="s">
        <v>1961</v>
      </c>
      <c r="AXI1" s="484" t="s">
        <v>1962</v>
      </c>
      <c r="AXJ1" s="484" t="s">
        <v>1963</v>
      </c>
      <c r="AXK1" s="484" t="s">
        <v>1964</v>
      </c>
      <c r="AXL1" s="484" t="s">
        <v>1965</v>
      </c>
      <c r="AXM1" s="484" t="s">
        <v>1966</v>
      </c>
      <c r="AXN1" s="484" t="s">
        <v>1967</v>
      </c>
      <c r="AXO1" s="484" t="s">
        <v>1968</v>
      </c>
      <c r="AXP1" s="484" t="s">
        <v>1969</v>
      </c>
      <c r="AXQ1" s="484" t="s">
        <v>1970</v>
      </c>
      <c r="AXR1" s="484" t="s">
        <v>1971</v>
      </c>
      <c r="AXS1" s="484" t="s">
        <v>1972</v>
      </c>
      <c r="AXT1" s="484" t="s">
        <v>1973</v>
      </c>
      <c r="AXU1" s="484" t="s">
        <v>1974</v>
      </c>
      <c r="AXV1" s="484" t="s">
        <v>1975</v>
      </c>
      <c r="AXW1" s="484" t="s">
        <v>1976</v>
      </c>
      <c r="AXX1" s="484" t="s">
        <v>1977</v>
      </c>
      <c r="AXY1" s="484" t="s">
        <v>1978</v>
      </c>
      <c r="AXZ1" s="484" t="s">
        <v>1979</v>
      </c>
      <c r="AYA1" s="484" t="s">
        <v>1980</v>
      </c>
      <c r="AYB1" s="484" t="s">
        <v>1981</v>
      </c>
      <c r="AYC1" s="484" t="s">
        <v>1982</v>
      </c>
      <c r="AYD1" s="484" t="s">
        <v>1983</v>
      </c>
      <c r="AYE1" s="484" t="s">
        <v>1984</v>
      </c>
      <c r="AYF1" s="484" t="s">
        <v>1985</v>
      </c>
      <c r="AYG1" s="484" t="s">
        <v>1986</v>
      </c>
      <c r="AYH1" s="484" t="s">
        <v>1987</v>
      </c>
      <c r="AYI1" s="484" t="s">
        <v>1988</v>
      </c>
      <c r="AYJ1" s="484" t="s">
        <v>1989</v>
      </c>
      <c r="AYK1" s="484" t="s">
        <v>1990</v>
      </c>
      <c r="AYL1" s="484" t="s">
        <v>1991</v>
      </c>
      <c r="AYM1" s="484" t="s">
        <v>1992</v>
      </c>
      <c r="AYN1" s="484" t="s">
        <v>1993</v>
      </c>
      <c r="AYO1" s="484" t="s">
        <v>1994</v>
      </c>
      <c r="AYP1" s="484" t="s">
        <v>1995</v>
      </c>
      <c r="AYQ1" s="484" t="s">
        <v>1996</v>
      </c>
      <c r="AYR1" s="484" t="s">
        <v>1997</v>
      </c>
      <c r="AYS1" s="484" t="s">
        <v>1998</v>
      </c>
      <c r="AYT1" s="484" t="s">
        <v>1999</v>
      </c>
      <c r="AYU1" s="484" t="s">
        <v>2000</v>
      </c>
      <c r="AYV1" s="484" t="s">
        <v>2001</v>
      </c>
      <c r="AYW1" s="484" t="s">
        <v>2002</v>
      </c>
      <c r="AYX1" s="484" t="s">
        <v>2003</v>
      </c>
      <c r="AYY1" s="484" t="s">
        <v>2004</v>
      </c>
      <c r="AYZ1" s="484" t="s">
        <v>2005</v>
      </c>
      <c r="AZA1" s="484" t="s">
        <v>2006</v>
      </c>
      <c r="AZB1" s="484" t="s">
        <v>2007</v>
      </c>
      <c r="AZC1" s="484" t="s">
        <v>2008</v>
      </c>
      <c r="AZD1" s="484" t="s">
        <v>2009</v>
      </c>
      <c r="AZE1" s="484" t="s">
        <v>2010</v>
      </c>
      <c r="AZF1" s="484" t="s">
        <v>2011</v>
      </c>
      <c r="AZG1" s="484" t="s">
        <v>2012</v>
      </c>
      <c r="AZH1" s="484" t="s">
        <v>2013</v>
      </c>
      <c r="AZI1" s="484" t="s">
        <v>2014</v>
      </c>
      <c r="AZJ1" s="484" t="s">
        <v>2015</v>
      </c>
      <c r="AZK1" s="484" t="s">
        <v>2016</v>
      </c>
      <c r="AZL1" s="484" t="s">
        <v>2017</v>
      </c>
      <c r="AZM1" s="484" t="s">
        <v>2018</v>
      </c>
      <c r="AZN1" s="484" t="s">
        <v>2019</v>
      </c>
      <c r="AZO1" s="484" t="s">
        <v>2020</v>
      </c>
      <c r="AZP1" s="484" t="s">
        <v>2021</v>
      </c>
      <c r="AZQ1" s="484" t="s">
        <v>2022</v>
      </c>
      <c r="AZR1" s="484" t="s">
        <v>2023</v>
      </c>
      <c r="AZS1" s="484" t="s">
        <v>2024</v>
      </c>
      <c r="AZT1" s="484" t="s">
        <v>2025</v>
      </c>
      <c r="AZU1" s="484" t="s">
        <v>2026</v>
      </c>
      <c r="AZV1" s="484" t="s">
        <v>2027</v>
      </c>
      <c r="AZW1" s="484" t="s">
        <v>2028</v>
      </c>
      <c r="AZX1" s="484" t="s">
        <v>2029</v>
      </c>
      <c r="AZY1" s="484" t="s">
        <v>2030</v>
      </c>
      <c r="AZZ1" s="484" t="s">
        <v>2031</v>
      </c>
      <c r="BAA1" s="484" t="s">
        <v>2032</v>
      </c>
      <c r="BAB1" s="484" t="s">
        <v>2033</v>
      </c>
      <c r="BAC1" s="484" t="s">
        <v>2034</v>
      </c>
      <c r="BAD1" s="484" t="s">
        <v>2035</v>
      </c>
      <c r="BAE1" s="484" t="s">
        <v>2036</v>
      </c>
      <c r="BAF1" s="484" t="s">
        <v>2037</v>
      </c>
      <c r="BAG1" s="484" t="s">
        <v>2038</v>
      </c>
      <c r="BAH1" s="484" t="s">
        <v>2039</v>
      </c>
      <c r="BAI1" s="484" t="s">
        <v>2040</v>
      </c>
      <c r="BAJ1" s="484" t="s">
        <v>2041</v>
      </c>
      <c r="BAK1" s="484" t="s">
        <v>2042</v>
      </c>
      <c r="BAL1" s="484" t="s">
        <v>2043</v>
      </c>
      <c r="BAM1" s="484" t="s">
        <v>2044</v>
      </c>
      <c r="BAN1" s="484" t="s">
        <v>2045</v>
      </c>
      <c r="BAO1" s="484" t="s">
        <v>2046</v>
      </c>
      <c r="BAP1" s="484" t="s">
        <v>2047</v>
      </c>
      <c r="BAQ1" s="484" t="s">
        <v>2048</v>
      </c>
      <c r="BAR1" s="484" t="s">
        <v>2049</v>
      </c>
      <c r="BAS1" s="484" t="s">
        <v>2050</v>
      </c>
      <c r="BAT1" s="484" t="s">
        <v>2051</v>
      </c>
      <c r="BAU1" s="484" t="s">
        <v>2052</v>
      </c>
      <c r="BAV1" s="484" t="s">
        <v>2053</v>
      </c>
      <c r="BAW1" s="484" t="s">
        <v>2054</v>
      </c>
      <c r="BAX1" s="484" t="s">
        <v>2055</v>
      </c>
      <c r="BAY1" s="484" t="s">
        <v>2056</v>
      </c>
      <c r="BAZ1" s="484" t="s">
        <v>2057</v>
      </c>
      <c r="BBA1" s="484" t="s">
        <v>2058</v>
      </c>
      <c r="BBB1" s="484" t="s">
        <v>2059</v>
      </c>
      <c r="BBC1" s="484" t="s">
        <v>2060</v>
      </c>
      <c r="BBD1" s="484" t="s">
        <v>2061</v>
      </c>
      <c r="BBE1" s="484" t="s">
        <v>2062</v>
      </c>
      <c r="BBF1" s="484" t="s">
        <v>2063</v>
      </c>
      <c r="BBG1" s="484" t="s">
        <v>2064</v>
      </c>
      <c r="BBH1" s="484" t="s">
        <v>2065</v>
      </c>
      <c r="BBI1" s="484" t="s">
        <v>2066</v>
      </c>
      <c r="BBJ1" s="484" t="s">
        <v>2067</v>
      </c>
      <c r="BBK1" s="484" t="s">
        <v>2068</v>
      </c>
      <c r="BBL1" s="484" t="s">
        <v>2069</v>
      </c>
      <c r="BBM1" s="484" t="s">
        <v>2070</v>
      </c>
      <c r="BBN1" s="484" t="s">
        <v>2071</v>
      </c>
      <c r="BBO1" s="484" t="s">
        <v>2072</v>
      </c>
      <c r="BBP1" s="484" t="s">
        <v>2073</v>
      </c>
      <c r="BBQ1" s="484" t="s">
        <v>2074</v>
      </c>
      <c r="BBR1" s="484" t="s">
        <v>2075</v>
      </c>
      <c r="BBS1" s="484" t="s">
        <v>2076</v>
      </c>
      <c r="BBT1" s="484" t="s">
        <v>2077</v>
      </c>
      <c r="BBU1" s="484" t="s">
        <v>2078</v>
      </c>
      <c r="BBV1" s="484" t="s">
        <v>2079</v>
      </c>
      <c r="BBW1" s="484" t="s">
        <v>2080</v>
      </c>
      <c r="BBX1" s="484" t="s">
        <v>2081</v>
      </c>
      <c r="BBY1" s="484" t="s">
        <v>2082</v>
      </c>
      <c r="BBZ1" s="484" t="s">
        <v>2083</v>
      </c>
      <c r="BCA1" s="484" t="s">
        <v>2084</v>
      </c>
      <c r="BCB1" s="484" t="s">
        <v>2085</v>
      </c>
      <c r="BCC1" s="484" t="s">
        <v>2086</v>
      </c>
      <c r="BCD1" s="484" t="s">
        <v>2087</v>
      </c>
      <c r="BCE1" s="484" t="s">
        <v>2088</v>
      </c>
      <c r="BCF1" s="484" t="s">
        <v>2089</v>
      </c>
      <c r="BCG1" s="484" t="s">
        <v>2090</v>
      </c>
      <c r="BCH1" s="484" t="s">
        <v>2091</v>
      </c>
      <c r="BCI1" s="484" t="s">
        <v>2092</v>
      </c>
      <c r="BCJ1" s="484" t="s">
        <v>2093</v>
      </c>
      <c r="BCK1" s="484" t="s">
        <v>2094</v>
      </c>
      <c r="BCL1" s="484" t="s">
        <v>2095</v>
      </c>
      <c r="BCM1" s="484" t="s">
        <v>2096</v>
      </c>
      <c r="BCN1" s="484" t="s">
        <v>2097</v>
      </c>
      <c r="BCO1" s="484" t="s">
        <v>2098</v>
      </c>
      <c r="BCP1" s="484" t="s">
        <v>2099</v>
      </c>
      <c r="BCQ1" s="484" t="s">
        <v>2100</v>
      </c>
      <c r="BCR1" s="484" t="s">
        <v>2101</v>
      </c>
      <c r="BCS1" s="484" t="s">
        <v>2102</v>
      </c>
      <c r="BCT1" s="484" t="s">
        <v>2103</v>
      </c>
      <c r="BCU1" s="484" t="s">
        <v>2104</v>
      </c>
      <c r="BCV1" s="484" t="s">
        <v>2105</v>
      </c>
      <c r="BCW1" s="484" t="s">
        <v>2106</v>
      </c>
      <c r="BCX1" s="484" t="s">
        <v>2107</v>
      </c>
      <c r="BCY1" s="484" t="s">
        <v>2108</v>
      </c>
      <c r="BCZ1" s="484" t="s">
        <v>2109</v>
      </c>
      <c r="BDA1" s="484" t="s">
        <v>2110</v>
      </c>
      <c r="BDB1" s="484" t="s">
        <v>2111</v>
      </c>
      <c r="BDC1" s="484" t="s">
        <v>2112</v>
      </c>
      <c r="BDD1" s="484" t="s">
        <v>2113</v>
      </c>
      <c r="BDE1" s="484" t="s">
        <v>2114</v>
      </c>
      <c r="BDF1" s="484" t="s">
        <v>2115</v>
      </c>
      <c r="BDG1" s="484" t="s">
        <v>2116</v>
      </c>
      <c r="BDH1" s="484" t="s">
        <v>2117</v>
      </c>
      <c r="BDI1" s="484" t="s">
        <v>2118</v>
      </c>
      <c r="BDJ1" s="484" t="s">
        <v>2119</v>
      </c>
      <c r="BDK1" s="484" t="s">
        <v>2120</v>
      </c>
      <c r="BDL1" s="484" t="s">
        <v>2121</v>
      </c>
      <c r="BDM1" s="484" t="s">
        <v>2122</v>
      </c>
      <c r="BDN1" s="484" t="s">
        <v>2123</v>
      </c>
      <c r="BDO1" s="484" t="s">
        <v>2124</v>
      </c>
      <c r="BDP1" s="484" t="s">
        <v>2125</v>
      </c>
      <c r="BDQ1" s="484" t="s">
        <v>2126</v>
      </c>
      <c r="BDR1" s="484" t="s">
        <v>2127</v>
      </c>
      <c r="BDS1" s="484" t="s">
        <v>2128</v>
      </c>
      <c r="BDT1" s="484" t="s">
        <v>2129</v>
      </c>
      <c r="BDU1" s="484" t="s">
        <v>2130</v>
      </c>
      <c r="BDV1" s="484" t="s">
        <v>2131</v>
      </c>
      <c r="BDW1" s="484" t="s">
        <v>2132</v>
      </c>
      <c r="BDX1" s="484" t="s">
        <v>2133</v>
      </c>
      <c r="BDY1" s="484" t="s">
        <v>2134</v>
      </c>
      <c r="BDZ1" s="484" t="s">
        <v>2135</v>
      </c>
      <c r="BEA1" s="484" t="s">
        <v>2136</v>
      </c>
      <c r="BEB1" s="484" t="s">
        <v>2137</v>
      </c>
      <c r="BEC1" s="484" t="s">
        <v>2138</v>
      </c>
      <c r="BED1" s="484" t="s">
        <v>2139</v>
      </c>
      <c r="BEE1" s="484" t="s">
        <v>2140</v>
      </c>
      <c r="BEF1" s="484" t="s">
        <v>2141</v>
      </c>
      <c r="BEG1" s="484" t="s">
        <v>2142</v>
      </c>
      <c r="BEH1" s="484" t="s">
        <v>2143</v>
      </c>
      <c r="BEI1" s="484" t="s">
        <v>2144</v>
      </c>
      <c r="BEJ1" s="484" t="s">
        <v>2145</v>
      </c>
      <c r="BEK1" s="484" t="s">
        <v>2146</v>
      </c>
      <c r="BEL1" s="484" t="s">
        <v>2147</v>
      </c>
      <c r="BEM1" s="484" t="s">
        <v>2148</v>
      </c>
      <c r="BEN1" s="484" t="s">
        <v>2149</v>
      </c>
      <c r="BEO1" s="484" t="s">
        <v>2150</v>
      </c>
      <c r="BEP1" s="484" t="s">
        <v>2151</v>
      </c>
      <c r="BEQ1" s="484" t="s">
        <v>2152</v>
      </c>
      <c r="BER1" s="484" t="s">
        <v>2153</v>
      </c>
      <c r="BES1" s="484" t="s">
        <v>2154</v>
      </c>
      <c r="BET1" s="484" t="s">
        <v>2155</v>
      </c>
      <c r="BEU1" s="484" t="s">
        <v>2156</v>
      </c>
      <c r="BEV1" s="484" t="s">
        <v>2157</v>
      </c>
      <c r="BEW1" s="484" t="s">
        <v>2158</v>
      </c>
      <c r="BEX1" s="484" t="s">
        <v>2159</v>
      </c>
      <c r="BEY1" s="484" t="s">
        <v>2160</v>
      </c>
      <c r="BEZ1" s="484" t="s">
        <v>2161</v>
      </c>
      <c r="BFA1" s="484" t="s">
        <v>2162</v>
      </c>
      <c r="BFB1" s="484" t="s">
        <v>2163</v>
      </c>
      <c r="BFC1" s="484" t="s">
        <v>2164</v>
      </c>
      <c r="BFD1" s="484" t="s">
        <v>2165</v>
      </c>
      <c r="BFE1" s="484" t="s">
        <v>2166</v>
      </c>
      <c r="BFF1" s="484" t="s">
        <v>2167</v>
      </c>
      <c r="BFG1" s="484" t="s">
        <v>2168</v>
      </c>
      <c r="BFH1" s="484" t="s">
        <v>2169</v>
      </c>
      <c r="BFI1" s="484" t="s">
        <v>2170</v>
      </c>
      <c r="BFJ1" s="484" t="s">
        <v>2171</v>
      </c>
      <c r="BFK1" s="484" t="s">
        <v>2172</v>
      </c>
      <c r="BFL1" s="484" t="s">
        <v>2173</v>
      </c>
      <c r="BFM1" s="484" t="s">
        <v>2174</v>
      </c>
      <c r="BFN1" s="484" t="s">
        <v>2175</v>
      </c>
      <c r="BFO1" s="484" t="s">
        <v>2176</v>
      </c>
      <c r="BFP1" s="484" t="s">
        <v>2177</v>
      </c>
      <c r="BFQ1" s="484" t="s">
        <v>2178</v>
      </c>
      <c r="BFR1" s="484" t="s">
        <v>2179</v>
      </c>
      <c r="BFS1" s="484" t="s">
        <v>2180</v>
      </c>
      <c r="BFT1" s="484" t="s">
        <v>2181</v>
      </c>
      <c r="BFU1" s="484" t="s">
        <v>2182</v>
      </c>
      <c r="BFV1" s="484" t="s">
        <v>2183</v>
      </c>
      <c r="BFW1" s="484" t="s">
        <v>2184</v>
      </c>
      <c r="BFX1" s="484" t="s">
        <v>2185</v>
      </c>
      <c r="BFY1" s="484" t="s">
        <v>2186</v>
      </c>
      <c r="BFZ1" s="484" t="s">
        <v>2187</v>
      </c>
      <c r="BGA1" s="484" t="s">
        <v>2188</v>
      </c>
      <c r="BGB1" s="484" t="s">
        <v>2189</v>
      </c>
      <c r="BGC1" s="485" t="s">
        <v>2190</v>
      </c>
      <c r="BGD1" s="485" t="s">
        <v>2191</v>
      </c>
      <c r="BGE1" s="485" t="s">
        <v>2192</v>
      </c>
      <c r="BGF1" s="485" t="s">
        <v>2193</v>
      </c>
      <c r="BGG1" s="485" t="s">
        <v>2194</v>
      </c>
      <c r="BGH1" s="485" t="s">
        <v>2195</v>
      </c>
      <c r="BGI1" s="485" t="s">
        <v>2196</v>
      </c>
      <c r="BGJ1" s="485" t="s">
        <v>2197</v>
      </c>
      <c r="BGK1" s="485" t="s">
        <v>2198</v>
      </c>
      <c r="BGL1" s="485" t="s">
        <v>2199</v>
      </c>
      <c r="BGM1" s="485" t="s">
        <v>2200</v>
      </c>
      <c r="BGN1" s="485" t="s">
        <v>2201</v>
      </c>
      <c r="BGO1" s="485" t="s">
        <v>2202</v>
      </c>
      <c r="BGP1" s="485" t="s">
        <v>2203</v>
      </c>
      <c r="BGQ1" s="485" t="s">
        <v>2204</v>
      </c>
      <c r="BGR1" s="485" t="s">
        <v>2205</v>
      </c>
      <c r="BGS1" s="485" t="s">
        <v>2206</v>
      </c>
      <c r="BGT1" s="485" t="s">
        <v>2207</v>
      </c>
      <c r="BGU1" s="485" t="s">
        <v>2208</v>
      </c>
      <c r="BGV1" s="485" t="s">
        <v>2209</v>
      </c>
      <c r="BGW1" s="485" t="s">
        <v>2210</v>
      </c>
      <c r="BGX1" s="485" t="s">
        <v>2211</v>
      </c>
      <c r="BGY1" s="485" t="s">
        <v>2212</v>
      </c>
      <c r="BGZ1" s="485" t="s">
        <v>2213</v>
      </c>
      <c r="BHA1" s="485" t="s">
        <v>2214</v>
      </c>
      <c r="BHB1" s="485" t="s">
        <v>2215</v>
      </c>
      <c r="BHC1" s="485" t="s">
        <v>2216</v>
      </c>
      <c r="BHD1" s="485" t="s">
        <v>2217</v>
      </c>
      <c r="BHE1" s="485" t="s">
        <v>2218</v>
      </c>
      <c r="BHF1" s="485" t="s">
        <v>2219</v>
      </c>
      <c r="BHG1" s="485" t="s">
        <v>2220</v>
      </c>
      <c r="BHH1" s="485" t="s">
        <v>2221</v>
      </c>
      <c r="BHI1" s="485" t="s">
        <v>2222</v>
      </c>
      <c r="BHJ1" s="485" t="s">
        <v>2223</v>
      </c>
      <c r="BHK1" s="485" t="s">
        <v>2224</v>
      </c>
      <c r="BHL1" s="485" t="s">
        <v>2225</v>
      </c>
      <c r="BHM1" s="485" t="s">
        <v>2226</v>
      </c>
      <c r="BHN1" s="485" t="s">
        <v>2227</v>
      </c>
      <c r="BHO1" s="485" t="s">
        <v>2228</v>
      </c>
      <c r="BHP1" s="485" t="s">
        <v>2229</v>
      </c>
      <c r="BHQ1" s="485" t="s">
        <v>2230</v>
      </c>
      <c r="BHR1" s="485" t="s">
        <v>2231</v>
      </c>
      <c r="BHS1" s="485" t="s">
        <v>2232</v>
      </c>
      <c r="BHT1" s="485" t="s">
        <v>2233</v>
      </c>
      <c r="BHU1" s="485" t="s">
        <v>2234</v>
      </c>
      <c r="BHV1" s="485" t="s">
        <v>2235</v>
      </c>
      <c r="BHW1" s="485" t="s">
        <v>2236</v>
      </c>
      <c r="BHX1" s="485" t="s">
        <v>2237</v>
      </c>
      <c r="BHY1" s="485" t="s">
        <v>2238</v>
      </c>
      <c r="BHZ1" s="485" t="s">
        <v>2239</v>
      </c>
      <c r="BIA1" s="485" t="s">
        <v>2240</v>
      </c>
      <c r="BIB1" s="485" t="s">
        <v>2241</v>
      </c>
      <c r="BIC1" s="485" t="s">
        <v>2242</v>
      </c>
      <c r="BID1" s="485" t="s">
        <v>2243</v>
      </c>
      <c r="BIE1" s="485" t="s">
        <v>2244</v>
      </c>
      <c r="BIF1" s="485" t="s">
        <v>2245</v>
      </c>
      <c r="BIG1" s="485" t="s">
        <v>2246</v>
      </c>
      <c r="BIH1" s="485" t="s">
        <v>2247</v>
      </c>
      <c r="BII1" s="485" t="s">
        <v>2248</v>
      </c>
      <c r="BIJ1" s="485" t="s">
        <v>2249</v>
      </c>
      <c r="BIK1" s="485" t="s">
        <v>2250</v>
      </c>
      <c r="BIL1" s="485" t="s">
        <v>2251</v>
      </c>
      <c r="BIM1" s="485" t="s">
        <v>2252</v>
      </c>
      <c r="BIN1" s="485" t="s">
        <v>2253</v>
      </c>
      <c r="BIO1" s="485" t="s">
        <v>2254</v>
      </c>
      <c r="BIP1" s="485" t="s">
        <v>2255</v>
      </c>
      <c r="BIQ1" s="485" t="s">
        <v>2256</v>
      </c>
      <c r="BIR1" s="485" t="s">
        <v>2257</v>
      </c>
      <c r="BIS1" s="485" t="s">
        <v>2258</v>
      </c>
      <c r="BIT1" s="485" t="s">
        <v>2259</v>
      </c>
      <c r="BIU1" s="485" t="s">
        <v>2260</v>
      </c>
      <c r="BIV1" s="485" t="s">
        <v>2261</v>
      </c>
      <c r="BIW1" s="484" t="s">
        <v>2262</v>
      </c>
      <c r="BIX1" s="484" t="s">
        <v>2263</v>
      </c>
      <c r="BIY1" s="484" t="s">
        <v>2264</v>
      </c>
      <c r="BIZ1" s="484" t="s">
        <v>2265</v>
      </c>
      <c r="BJA1" s="485" t="s">
        <v>2266</v>
      </c>
      <c r="BJB1" s="485" t="s">
        <v>2267</v>
      </c>
      <c r="BJC1" s="485" t="s">
        <v>2268</v>
      </c>
      <c r="BJD1" s="485" t="s">
        <v>2269</v>
      </c>
      <c r="BJE1" s="485" t="s">
        <v>2270</v>
      </c>
      <c r="BJF1" s="485" t="s">
        <v>2271</v>
      </c>
      <c r="BJG1" s="485" t="s">
        <v>2272</v>
      </c>
      <c r="BJH1" s="485" t="s">
        <v>2273</v>
      </c>
      <c r="BJI1" s="485" t="s">
        <v>2274</v>
      </c>
      <c r="BJJ1" s="485" t="s">
        <v>2275</v>
      </c>
      <c r="BJK1" s="485" t="s">
        <v>2276</v>
      </c>
      <c r="BJL1" s="485" t="s">
        <v>2277</v>
      </c>
      <c r="BJM1" s="485" t="s">
        <v>2278</v>
      </c>
      <c r="BJN1" s="485" t="s">
        <v>2279</v>
      </c>
      <c r="BJO1" s="485" t="s">
        <v>2280</v>
      </c>
      <c r="BJP1" s="485" t="s">
        <v>2281</v>
      </c>
      <c r="BJQ1" s="485" t="s">
        <v>2282</v>
      </c>
      <c r="BJR1" s="485" t="s">
        <v>2283</v>
      </c>
      <c r="BJS1" s="485" t="s">
        <v>2284</v>
      </c>
      <c r="BJT1" s="485" t="s">
        <v>2285</v>
      </c>
      <c r="BJU1" s="485" t="s">
        <v>2286</v>
      </c>
      <c r="BJV1" s="485" t="s">
        <v>2287</v>
      </c>
      <c r="BJW1" s="485" t="s">
        <v>2288</v>
      </c>
      <c r="BJX1" s="485" t="s">
        <v>2289</v>
      </c>
      <c r="BJY1" s="485" t="s">
        <v>2290</v>
      </c>
      <c r="BJZ1" s="485" t="s">
        <v>2291</v>
      </c>
      <c r="BKA1" s="485" t="s">
        <v>2292</v>
      </c>
      <c r="BKB1" s="485" t="s">
        <v>2293</v>
      </c>
      <c r="BKC1" s="485" t="s">
        <v>2294</v>
      </c>
      <c r="BKD1" s="485" t="s">
        <v>2295</v>
      </c>
      <c r="BKE1" s="485" t="s">
        <v>2296</v>
      </c>
      <c r="BKF1" s="485" t="s">
        <v>2297</v>
      </c>
      <c r="BKG1" s="485" t="s">
        <v>2298</v>
      </c>
      <c r="BKH1" s="485" t="s">
        <v>2299</v>
      </c>
      <c r="BKI1" s="485" t="s">
        <v>2300</v>
      </c>
      <c r="BKJ1" s="485" t="s">
        <v>2301</v>
      </c>
      <c r="BKK1" s="485" t="s">
        <v>2302</v>
      </c>
      <c r="BKL1" s="485" t="s">
        <v>2303</v>
      </c>
      <c r="BKM1" s="485" t="s">
        <v>2304</v>
      </c>
      <c r="BKN1" s="485" t="s">
        <v>2305</v>
      </c>
      <c r="BKO1" s="485" t="s">
        <v>2306</v>
      </c>
      <c r="BKP1" s="485" t="s">
        <v>2307</v>
      </c>
      <c r="BKQ1" s="485" t="s">
        <v>2308</v>
      </c>
      <c r="BKR1" s="485" t="s">
        <v>2309</v>
      </c>
      <c r="BKS1" s="485" t="s">
        <v>2310</v>
      </c>
      <c r="BKT1" s="485" t="s">
        <v>2311</v>
      </c>
      <c r="BKU1" s="485" t="s">
        <v>2312</v>
      </c>
      <c r="BKV1" s="485" t="s">
        <v>2313</v>
      </c>
      <c r="BKW1" s="485" t="s">
        <v>2314</v>
      </c>
      <c r="BKX1" s="485" t="s">
        <v>2315</v>
      </c>
      <c r="BKY1" s="485" t="s">
        <v>2316</v>
      </c>
      <c r="BKZ1" s="485" t="s">
        <v>2317</v>
      </c>
      <c r="BLA1" s="485" t="s">
        <v>2318</v>
      </c>
      <c r="BLB1" s="485" t="s">
        <v>2319</v>
      </c>
      <c r="BLC1" s="485" t="s">
        <v>2320</v>
      </c>
      <c r="BLD1" s="485" t="s">
        <v>2321</v>
      </c>
      <c r="BLE1" s="485" t="s">
        <v>2322</v>
      </c>
      <c r="BLF1" s="485" t="s">
        <v>2323</v>
      </c>
      <c r="BLG1" s="485" t="s">
        <v>2324</v>
      </c>
      <c r="BLH1" s="485" t="s">
        <v>2325</v>
      </c>
      <c r="BLI1" s="485" t="s">
        <v>2326</v>
      </c>
      <c r="BLJ1" s="485" t="s">
        <v>2327</v>
      </c>
      <c r="BLK1" s="485" t="s">
        <v>2328</v>
      </c>
      <c r="BLL1" s="485" t="s">
        <v>2329</v>
      </c>
      <c r="BLM1" s="485" t="s">
        <v>2330</v>
      </c>
      <c r="BLN1" s="485" t="s">
        <v>2331</v>
      </c>
      <c r="BLO1" s="485" t="s">
        <v>2332</v>
      </c>
      <c r="BLP1" s="485" t="s">
        <v>2333</v>
      </c>
      <c r="BLQ1" s="485" t="s">
        <v>2334</v>
      </c>
      <c r="BLR1" s="485" t="s">
        <v>2335</v>
      </c>
      <c r="BLS1" s="485" t="s">
        <v>2336</v>
      </c>
      <c r="BLT1" s="485" t="s">
        <v>2337</v>
      </c>
      <c r="BLU1" s="484" t="s">
        <v>2338</v>
      </c>
      <c r="BLV1" s="484" t="s">
        <v>2339</v>
      </c>
      <c r="BLW1" s="484" t="s">
        <v>2340</v>
      </c>
      <c r="BLX1" s="484" t="s">
        <v>2341</v>
      </c>
      <c r="BLY1" s="485" t="s">
        <v>2342</v>
      </c>
      <c r="BLZ1" s="485" t="s">
        <v>2343</v>
      </c>
      <c r="BMA1" s="485" t="s">
        <v>2344</v>
      </c>
      <c r="BMB1" s="485" t="s">
        <v>2345</v>
      </c>
      <c r="BMC1" s="485" t="s">
        <v>2346</v>
      </c>
      <c r="BMD1" s="485" t="s">
        <v>2347</v>
      </c>
      <c r="BME1" s="485" t="s">
        <v>2348</v>
      </c>
      <c r="BMF1" s="485" t="s">
        <v>2349</v>
      </c>
      <c r="BMG1" s="485" t="s">
        <v>2350</v>
      </c>
      <c r="BMH1" s="485" t="s">
        <v>2351</v>
      </c>
      <c r="BMI1" s="485" t="s">
        <v>2352</v>
      </c>
      <c r="BMJ1" s="485" t="s">
        <v>2353</v>
      </c>
      <c r="BMK1" s="485" t="s">
        <v>2354</v>
      </c>
      <c r="BML1" s="485" t="s">
        <v>2355</v>
      </c>
      <c r="BMM1" s="485" t="s">
        <v>2356</v>
      </c>
      <c r="BMN1" s="485" t="s">
        <v>2357</v>
      </c>
      <c r="BMO1" s="485" t="s">
        <v>2358</v>
      </c>
      <c r="BMP1" s="485" t="s">
        <v>2359</v>
      </c>
      <c r="BMQ1" s="485" t="s">
        <v>2360</v>
      </c>
      <c r="BMR1" s="485" t="s">
        <v>2361</v>
      </c>
      <c r="BMS1" s="485" t="s">
        <v>2362</v>
      </c>
      <c r="BMT1" s="485" t="s">
        <v>2363</v>
      </c>
      <c r="BMU1" s="485" t="s">
        <v>2364</v>
      </c>
      <c r="BMV1" s="485" t="s">
        <v>2365</v>
      </c>
      <c r="BMW1" s="485" t="s">
        <v>2366</v>
      </c>
      <c r="BMX1" s="485" t="s">
        <v>2367</v>
      </c>
      <c r="BMY1" s="485" t="s">
        <v>2368</v>
      </c>
      <c r="BMZ1" s="485" t="s">
        <v>2369</v>
      </c>
      <c r="BNA1" s="485" t="s">
        <v>2370</v>
      </c>
      <c r="BNB1" s="485" t="s">
        <v>2371</v>
      </c>
      <c r="BNC1" s="485" t="s">
        <v>2372</v>
      </c>
      <c r="BND1" s="485" t="s">
        <v>2373</v>
      </c>
      <c r="BNE1" s="485" t="s">
        <v>2374</v>
      </c>
      <c r="BNF1" s="485" t="s">
        <v>2375</v>
      </c>
      <c r="BNG1" s="485" t="s">
        <v>2376</v>
      </c>
      <c r="BNH1" s="485" t="s">
        <v>2377</v>
      </c>
      <c r="BNI1" s="485" t="s">
        <v>2378</v>
      </c>
      <c r="BNJ1" s="485" t="s">
        <v>2379</v>
      </c>
      <c r="BNK1" s="485" t="s">
        <v>2380</v>
      </c>
      <c r="BNL1" s="485" t="s">
        <v>2381</v>
      </c>
      <c r="BNM1" s="485" t="s">
        <v>2382</v>
      </c>
      <c r="BNN1" s="485" t="s">
        <v>2383</v>
      </c>
      <c r="BNO1" s="485" t="s">
        <v>2384</v>
      </c>
      <c r="BNP1" s="485" t="s">
        <v>2385</v>
      </c>
      <c r="BNQ1" s="485" t="s">
        <v>2386</v>
      </c>
      <c r="BNR1" s="485" t="s">
        <v>2387</v>
      </c>
      <c r="BNS1" s="485" t="s">
        <v>2388</v>
      </c>
      <c r="BNT1" s="485" t="s">
        <v>2389</v>
      </c>
      <c r="BNU1" s="485" t="s">
        <v>2390</v>
      </c>
      <c r="BNV1" s="485" t="s">
        <v>2391</v>
      </c>
      <c r="BNW1" s="485" t="s">
        <v>2392</v>
      </c>
      <c r="BNX1" s="485" t="s">
        <v>2393</v>
      </c>
      <c r="BNY1" s="485" t="s">
        <v>2394</v>
      </c>
      <c r="BNZ1" s="485" t="s">
        <v>2395</v>
      </c>
      <c r="BOA1" s="485" t="s">
        <v>2396</v>
      </c>
      <c r="BOB1" s="485" t="s">
        <v>2397</v>
      </c>
      <c r="BOC1" s="485" t="s">
        <v>2398</v>
      </c>
      <c r="BOD1" s="485" t="s">
        <v>2399</v>
      </c>
      <c r="BOE1" s="485" t="s">
        <v>2400</v>
      </c>
      <c r="BOF1" s="485" t="s">
        <v>2401</v>
      </c>
      <c r="BOG1" s="485" t="s">
        <v>2402</v>
      </c>
      <c r="BOH1" s="485" t="s">
        <v>2403</v>
      </c>
      <c r="BOI1" s="485" t="s">
        <v>2404</v>
      </c>
      <c r="BOJ1" s="485" t="s">
        <v>2405</v>
      </c>
      <c r="BOK1" s="485" t="s">
        <v>2406</v>
      </c>
      <c r="BOL1" s="485" t="s">
        <v>2407</v>
      </c>
      <c r="BOM1" s="485" t="s">
        <v>2408</v>
      </c>
      <c r="BON1" s="485" t="s">
        <v>2409</v>
      </c>
      <c r="BOO1" s="485" t="s">
        <v>2410</v>
      </c>
      <c r="BOP1" s="485" t="s">
        <v>2411</v>
      </c>
      <c r="BOQ1" s="485" t="s">
        <v>2412</v>
      </c>
      <c r="BOR1" s="485" t="s">
        <v>2413</v>
      </c>
      <c r="BOS1" s="484" t="s">
        <v>2414</v>
      </c>
      <c r="BOT1" s="484" t="s">
        <v>2415</v>
      </c>
      <c r="BOU1" s="484" t="s">
        <v>2416</v>
      </c>
      <c r="BOV1" s="484" t="s">
        <v>2417</v>
      </c>
      <c r="BOW1" s="485" t="s">
        <v>2418</v>
      </c>
      <c r="BOX1" s="485" t="s">
        <v>2419</v>
      </c>
      <c r="BOY1" s="485" t="s">
        <v>2420</v>
      </c>
      <c r="BOZ1" s="485" t="s">
        <v>2421</v>
      </c>
      <c r="BPA1" s="485" t="s">
        <v>2422</v>
      </c>
      <c r="BPB1" s="485" t="s">
        <v>2423</v>
      </c>
      <c r="BPC1" s="485" t="s">
        <v>2424</v>
      </c>
      <c r="BPD1" s="485" t="s">
        <v>2425</v>
      </c>
      <c r="BPE1" s="485" t="s">
        <v>2426</v>
      </c>
      <c r="BPF1" s="485" t="s">
        <v>2427</v>
      </c>
      <c r="BPG1" s="485" t="s">
        <v>2428</v>
      </c>
      <c r="BPH1" s="485" t="s">
        <v>2429</v>
      </c>
      <c r="BPI1" s="485" t="s">
        <v>2430</v>
      </c>
      <c r="BPJ1" s="485" t="s">
        <v>2431</v>
      </c>
      <c r="BPK1" s="485" t="s">
        <v>2432</v>
      </c>
      <c r="BPL1" s="485" t="s">
        <v>2433</v>
      </c>
      <c r="BPM1" s="485" t="s">
        <v>2434</v>
      </c>
      <c r="BPN1" s="485" t="s">
        <v>2435</v>
      </c>
      <c r="BPO1" s="485" t="s">
        <v>2436</v>
      </c>
      <c r="BPP1" s="485" t="s">
        <v>2437</v>
      </c>
      <c r="BPQ1" s="485" t="s">
        <v>2438</v>
      </c>
      <c r="BPR1" s="485" t="s">
        <v>2439</v>
      </c>
      <c r="BPS1" s="485" t="s">
        <v>2440</v>
      </c>
      <c r="BPT1" s="485" t="s">
        <v>2441</v>
      </c>
      <c r="BPU1" s="485" t="s">
        <v>2442</v>
      </c>
      <c r="BPV1" s="485" t="s">
        <v>2443</v>
      </c>
      <c r="BPW1" s="485" t="s">
        <v>2444</v>
      </c>
      <c r="BPX1" s="485" t="s">
        <v>2445</v>
      </c>
      <c r="BPY1" s="485" t="s">
        <v>2446</v>
      </c>
      <c r="BPZ1" s="485" t="s">
        <v>2447</v>
      </c>
      <c r="BQA1" s="485" t="s">
        <v>2448</v>
      </c>
      <c r="BQB1" s="485" t="s">
        <v>2449</v>
      </c>
      <c r="BQC1" s="485" t="s">
        <v>2450</v>
      </c>
      <c r="BQD1" s="485" t="s">
        <v>2451</v>
      </c>
      <c r="BQE1" s="485" t="s">
        <v>2452</v>
      </c>
      <c r="BQF1" s="485" t="s">
        <v>2453</v>
      </c>
      <c r="BQG1" s="485" t="s">
        <v>2454</v>
      </c>
      <c r="BQH1" s="485" t="s">
        <v>2455</v>
      </c>
      <c r="BQI1" s="485" t="s">
        <v>2456</v>
      </c>
      <c r="BQJ1" s="485" t="s">
        <v>2457</v>
      </c>
      <c r="BQK1" s="485" t="s">
        <v>2458</v>
      </c>
      <c r="BQL1" s="485" t="s">
        <v>2459</v>
      </c>
      <c r="BQM1" s="485" t="s">
        <v>2460</v>
      </c>
      <c r="BQN1" s="485" t="s">
        <v>2461</v>
      </c>
      <c r="BQO1" s="485" t="s">
        <v>2462</v>
      </c>
      <c r="BQP1" s="485" t="s">
        <v>2463</v>
      </c>
      <c r="BQQ1" s="485" t="s">
        <v>2464</v>
      </c>
      <c r="BQR1" s="485" t="s">
        <v>2465</v>
      </c>
      <c r="BQS1" s="485" t="s">
        <v>2466</v>
      </c>
      <c r="BQT1" s="485" t="s">
        <v>2467</v>
      </c>
      <c r="BQU1" s="485" t="s">
        <v>2468</v>
      </c>
      <c r="BQV1" s="485" t="s">
        <v>2469</v>
      </c>
      <c r="BQW1" s="485" t="s">
        <v>2470</v>
      </c>
      <c r="BQX1" s="485" t="s">
        <v>2471</v>
      </c>
      <c r="BQY1" s="485" t="s">
        <v>2472</v>
      </c>
      <c r="BQZ1" s="485" t="s">
        <v>2473</v>
      </c>
      <c r="BRA1" s="485" t="s">
        <v>2474</v>
      </c>
      <c r="BRB1" s="485" t="s">
        <v>2475</v>
      </c>
      <c r="BRC1" s="485" t="s">
        <v>2476</v>
      </c>
      <c r="BRD1" s="485" t="s">
        <v>2477</v>
      </c>
      <c r="BRE1" s="485" t="s">
        <v>2478</v>
      </c>
      <c r="BRF1" s="485" t="s">
        <v>2479</v>
      </c>
      <c r="BRG1" s="485" t="s">
        <v>2480</v>
      </c>
      <c r="BRH1" s="485" t="s">
        <v>2481</v>
      </c>
      <c r="BRI1" s="485" t="s">
        <v>2482</v>
      </c>
      <c r="BRJ1" s="485" t="s">
        <v>2483</v>
      </c>
      <c r="BRK1" s="485" t="s">
        <v>2484</v>
      </c>
      <c r="BRL1" s="485" t="s">
        <v>2485</v>
      </c>
      <c r="BRM1" s="485" t="s">
        <v>2486</v>
      </c>
      <c r="BRN1" s="485" t="s">
        <v>2487</v>
      </c>
      <c r="BRO1" s="485" t="s">
        <v>2488</v>
      </c>
      <c r="BRP1" s="485" t="s">
        <v>2489</v>
      </c>
      <c r="BRQ1" s="484" t="s">
        <v>2490</v>
      </c>
      <c r="BRR1" s="484" t="s">
        <v>2491</v>
      </c>
      <c r="BRS1" s="484" t="s">
        <v>2492</v>
      </c>
      <c r="BRT1" s="484" t="s">
        <v>2493</v>
      </c>
      <c r="BRU1" s="485" t="s">
        <v>2494</v>
      </c>
      <c r="BRV1" s="485" t="s">
        <v>2495</v>
      </c>
      <c r="BRW1" s="485" t="s">
        <v>2496</v>
      </c>
      <c r="BRX1" s="485" t="s">
        <v>2497</v>
      </c>
      <c r="BRY1" s="485" t="s">
        <v>2498</v>
      </c>
      <c r="BRZ1" s="485" t="s">
        <v>2499</v>
      </c>
      <c r="BSA1" s="485" t="s">
        <v>2500</v>
      </c>
      <c r="BSB1" s="485" t="s">
        <v>2501</v>
      </c>
      <c r="BSC1" s="485" t="s">
        <v>2502</v>
      </c>
      <c r="BSD1" s="485" t="s">
        <v>2503</v>
      </c>
      <c r="BSE1" s="485" t="s">
        <v>2504</v>
      </c>
      <c r="BSF1" s="485" t="s">
        <v>2505</v>
      </c>
      <c r="BSG1" s="485" t="s">
        <v>2506</v>
      </c>
      <c r="BSH1" s="485" t="s">
        <v>2507</v>
      </c>
      <c r="BSI1" s="485" t="s">
        <v>2508</v>
      </c>
      <c r="BSJ1" s="485" t="s">
        <v>2509</v>
      </c>
      <c r="BSK1" s="485" t="s">
        <v>2510</v>
      </c>
      <c r="BSL1" s="485" t="s">
        <v>2511</v>
      </c>
      <c r="BSM1" s="485" t="s">
        <v>2512</v>
      </c>
      <c r="BSN1" s="485" t="s">
        <v>2513</v>
      </c>
      <c r="BSO1" s="485" t="s">
        <v>2514</v>
      </c>
      <c r="BSP1" s="485" t="s">
        <v>2515</v>
      </c>
      <c r="BSQ1" s="485" t="s">
        <v>2516</v>
      </c>
      <c r="BSR1" s="485" t="s">
        <v>2517</v>
      </c>
      <c r="BSS1" s="485" t="s">
        <v>2518</v>
      </c>
      <c r="BST1" s="485" t="s">
        <v>2519</v>
      </c>
      <c r="BSU1" s="485" t="s">
        <v>2520</v>
      </c>
      <c r="BSV1" s="485" t="s">
        <v>2521</v>
      </c>
      <c r="BSW1" s="485" t="s">
        <v>2522</v>
      </c>
      <c r="BSX1" s="485" t="s">
        <v>2523</v>
      </c>
      <c r="BSY1" s="485" t="s">
        <v>2524</v>
      </c>
      <c r="BSZ1" s="485" t="s">
        <v>2525</v>
      </c>
      <c r="BTA1" s="485" t="s">
        <v>2526</v>
      </c>
      <c r="BTB1" s="485" t="s">
        <v>2527</v>
      </c>
      <c r="BTC1" s="485" t="s">
        <v>2528</v>
      </c>
      <c r="BTD1" s="485" t="s">
        <v>2529</v>
      </c>
      <c r="BTE1" s="485" t="s">
        <v>2530</v>
      </c>
      <c r="BTF1" s="485" t="s">
        <v>2531</v>
      </c>
      <c r="BTG1" s="485" t="s">
        <v>2532</v>
      </c>
      <c r="BTH1" s="485" t="s">
        <v>2533</v>
      </c>
      <c r="BTI1" s="485" t="s">
        <v>2534</v>
      </c>
      <c r="BTJ1" s="485" t="s">
        <v>2535</v>
      </c>
      <c r="BTK1" s="485" t="s">
        <v>2536</v>
      </c>
      <c r="BTL1" s="485" t="s">
        <v>2537</v>
      </c>
      <c r="BTM1" s="485" t="s">
        <v>2538</v>
      </c>
      <c r="BTN1" s="485" t="s">
        <v>2539</v>
      </c>
      <c r="BTO1" s="485" t="s">
        <v>2540</v>
      </c>
      <c r="BTP1" s="485" t="s">
        <v>2541</v>
      </c>
      <c r="BTQ1" s="485" t="s">
        <v>2542</v>
      </c>
      <c r="BTR1" s="485" t="s">
        <v>2543</v>
      </c>
      <c r="BTS1" s="485" t="s">
        <v>2544</v>
      </c>
      <c r="BTT1" s="485" t="s">
        <v>2545</v>
      </c>
      <c r="BTU1" s="485" t="s">
        <v>2546</v>
      </c>
      <c r="BTV1" s="485" t="s">
        <v>2547</v>
      </c>
      <c r="BTW1" s="485" t="s">
        <v>2548</v>
      </c>
      <c r="BTX1" s="485" t="s">
        <v>2549</v>
      </c>
      <c r="BTY1" s="485" t="s">
        <v>2550</v>
      </c>
      <c r="BTZ1" s="485" t="s">
        <v>2551</v>
      </c>
      <c r="BUA1" s="485" t="s">
        <v>2552</v>
      </c>
      <c r="BUB1" s="485" t="s">
        <v>2553</v>
      </c>
      <c r="BUC1" s="485" t="s">
        <v>2554</v>
      </c>
      <c r="BUD1" s="485" t="s">
        <v>2555</v>
      </c>
      <c r="BUE1" s="485" t="s">
        <v>2556</v>
      </c>
      <c r="BUF1" s="485" t="s">
        <v>2557</v>
      </c>
      <c r="BUG1" s="485" t="s">
        <v>2558</v>
      </c>
      <c r="BUH1" s="485" t="s">
        <v>2559</v>
      </c>
      <c r="BUI1" s="485" t="s">
        <v>2560</v>
      </c>
      <c r="BUJ1" s="485" t="s">
        <v>2561</v>
      </c>
      <c r="BUK1" s="485" t="s">
        <v>2562</v>
      </c>
      <c r="BUL1" s="485" t="s">
        <v>2563</v>
      </c>
      <c r="BUM1" s="485" t="s">
        <v>2564</v>
      </c>
      <c r="BUN1" s="485" t="s">
        <v>2565</v>
      </c>
      <c r="BUO1" s="484" t="s">
        <v>2566</v>
      </c>
      <c r="BUP1" s="484" t="s">
        <v>2567</v>
      </c>
      <c r="BUQ1" s="484" t="s">
        <v>2568</v>
      </c>
      <c r="BUR1" s="484" t="s">
        <v>2569</v>
      </c>
      <c r="BUS1" s="485" t="s">
        <v>2570</v>
      </c>
      <c r="BUT1" s="485" t="s">
        <v>2571</v>
      </c>
      <c r="BUU1" s="485" t="s">
        <v>2572</v>
      </c>
      <c r="BUV1" s="485" t="s">
        <v>2573</v>
      </c>
      <c r="BUW1" s="485" t="s">
        <v>2574</v>
      </c>
      <c r="BUX1" s="485" t="s">
        <v>2575</v>
      </c>
      <c r="BUY1" s="485" t="s">
        <v>2576</v>
      </c>
      <c r="BUZ1" s="485" t="s">
        <v>2577</v>
      </c>
      <c r="BVA1" s="485" t="s">
        <v>2578</v>
      </c>
      <c r="BVB1" s="485" t="s">
        <v>2579</v>
      </c>
      <c r="BVC1" s="485" t="s">
        <v>2580</v>
      </c>
      <c r="BVD1" s="485" t="s">
        <v>2581</v>
      </c>
      <c r="BVE1" s="485" t="s">
        <v>2582</v>
      </c>
      <c r="BVF1" s="485" t="s">
        <v>2583</v>
      </c>
      <c r="BVG1" s="485" t="s">
        <v>2584</v>
      </c>
      <c r="BVH1" s="485" t="s">
        <v>2585</v>
      </c>
      <c r="BVI1" s="485" t="s">
        <v>2586</v>
      </c>
      <c r="BVJ1" s="485" t="s">
        <v>2587</v>
      </c>
      <c r="BVK1" s="485" t="s">
        <v>2588</v>
      </c>
      <c r="BVL1" s="485" t="s">
        <v>2589</v>
      </c>
      <c r="BVM1" s="485" t="s">
        <v>2590</v>
      </c>
      <c r="BVN1" s="485" t="s">
        <v>2591</v>
      </c>
      <c r="BVO1" s="485" t="s">
        <v>2592</v>
      </c>
      <c r="BVP1" s="485" t="s">
        <v>2593</v>
      </c>
      <c r="BVQ1" s="485" t="s">
        <v>2594</v>
      </c>
      <c r="BVR1" s="485" t="s">
        <v>2595</v>
      </c>
      <c r="BVS1" s="485" t="s">
        <v>2596</v>
      </c>
      <c r="BVT1" s="485" t="s">
        <v>2597</v>
      </c>
      <c r="BVU1" s="485" t="s">
        <v>2598</v>
      </c>
      <c r="BVV1" s="485" t="s">
        <v>2599</v>
      </c>
      <c r="BVW1" s="485" t="s">
        <v>2600</v>
      </c>
      <c r="BVX1" s="485" t="s">
        <v>2601</v>
      </c>
      <c r="BVY1" s="485" t="s">
        <v>2602</v>
      </c>
      <c r="BVZ1" s="485" t="s">
        <v>2603</v>
      </c>
      <c r="BWA1" s="485" t="s">
        <v>2604</v>
      </c>
      <c r="BWB1" s="485" t="s">
        <v>2605</v>
      </c>
      <c r="BWC1" s="485" t="s">
        <v>2606</v>
      </c>
      <c r="BWD1" s="485" t="s">
        <v>2607</v>
      </c>
      <c r="BWE1" s="485" t="s">
        <v>2608</v>
      </c>
      <c r="BWF1" s="485" t="s">
        <v>2609</v>
      </c>
      <c r="BWG1" s="485" t="s">
        <v>2610</v>
      </c>
      <c r="BWH1" s="485" t="s">
        <v>2611</v>
      </c>
      <c r="BWI1" s="485" t="s">
        <v>2612</v>
      </c>
      <c r="BWJ1" s="485" t="s">
        <v>2613</v>
      </c>
      <c r="BWK1" s="485" t="s">
        <v>2614</v>
      </c>
      <c r="BWL1" s="485" t="s">
        <v>2615</v>
      </c>
      <c r="BWM1" s="485" t="s">
        <v>2616</v>
      </c>
      <c r="BWN1" s="485" t="s">
        <v>2617</v>
      </c>
      <c r="BWO1" s="485" t="s">
        <v>2618</v>
      </c>
      <c r="BWP1" s="485" t="s">
        <v>2619</v>
      </c>
      <c r="BWQ1" s="485" t="s">
        <v>2620</v>
      </c>
      <c r="BWR1" s="485" t="s">
        <v>2621</v>
      </c>
      <c r="BWS1" s="485" t="s">
        <v>2622</v>
      </c>
      <c r="BWT1" s="485" t="s">
        <v>2623</v>
      </c>
      <c r="BWU1" s="485" t="s">
        <v>2624</v>
      </c>
      <c r="BWV1" s="485" t="s">
        <v>2625</v>
      </c>
      <c r="BWW1" s="485" t="s">
        <v>2626</v>
      </c>
      <c r="BWX1" s="485" t="s">
        <v>2627</v>
      </c>
      <c r="BWY1" s="485" t="s">
        <v>2628</v>
      </c>
      <c r="BWZ1" s="485" t="s">
        <v>2629</v>
      </c>
      <c r="BXA1" s="485" t="s">
        <v>2630</v>
      </c>
      <c r="BXB1" s="485" t="s">
        <v>2631</v>
      </c>
      <c r="BXC1" s="485" t="s">
        <v>2632</v>
      </c>
      <c r="BXD1" s="485" t="s">
        <v>2633</v>
      </c>
      <c r="BXE1" s="485" t="s">
        <v>2634</v>
      </c>
      <c r="BXF1" s="485" t="s">
        <v>2635</v>
      </c>
      <c r="BXG1" s="485" t="s">
        <v>2636</v>
      </c>
      <c r="BXH1" s="485" t="s">
        <v>2637</v>
      </c>
      <c r="BXI1" s="485" t="s">
        <v>2638</v>
      </c>
      <c r="BXJ1" s="485" t="s">
        <v>2639</v>
      </c>
      <c r="BXK1" s="485" t="s">
        <v>2640</v>
      </c>
      <c r="BXL1" s="485" t="s">
        <v>2641</v>
      </c>
      <c r="BXM1" s="484" t="s">
        <v>2642</v>
      </c>
      <c r="BXN1" s="484" t="s">
        <v>2643</v>
      </c>
      <c r="BXO1" s="484" t="s">
        <v>2644</v>
      </c>
      <c r="BXP1" s="484" t="s">
        <v>2645</v>
      </c>
      <c r="BXQ1" s="485" t="s">
        <v>2646</v>
      </c>
      <c r="BXR1" s="485" t="s">
        <v>2647</v>
      </c>
      <c r="BXS1" s="485" t="s">
        <v>2648</v>
      </c>
      <c r="BXT1" s="485" t="s">
        <v>2649</v>
      </c>
      <c r="BXU1" s="485" t="s">
        <v>2650</v>
      </c>
      <c r="BXV1" s="485" t="s">
        <v>2651</v>
      </c>
      <c r="BXW1" s="485" t="s">
        <v>2652</v>
      </c>
      <c r="BXX1" s="485" t="s">
        <v>2653</v>
      </c>
      <c r="BXY1" s="485" t="s">
        <v>2654</v>
      </c>
      <c r="BXZ1" s="485" t="s">
        <v>2655</v>
      </c>
      <c r="BYA1" s="485" t="s">
        <v>2656</v>
      </c>
      <c r="BYB1" s="485" t="s">
        <v>2657</v>
      </c>
      <c r="BYC1" s="485" t="s">
        <v>2658</v>
      </c>
      <c r="BYD1" s="485" t="s">
        <v>2659</v>
      </c>
      <c r="BYE1" s="485" t="s">
        <v>2660</v>
      </c>
      <c r="BYF1" s="485" t="s">
        <v>2661</v>
      </c>
      <c r="BYG1" s="485" t="s">
        <v>2662</v>
      </c>
      <c r="BYH1" s="485" t="s">
        <v>2663</v>
      </c>
      <c r="BYI1" s="485" t="s">
        <v>2664</v>
      </c>
      <c r="BYJ1" s="485" t="s">
        <v>2665</v>
      </c>
      <c r="BYK1" s="485" t="s">
        <v>2666</v>
      </c>
      <c r="BYL1" s="485" t="s">
        <v>2667</v>
      </c>
      <c r="BYM1" s="485" t="s">
        <v>2668</v>
      </c>
      <c r="BYN1" s="485" t="s">
        <v>2669</v>
      </c>
      <c r="BYO1" s="485" t="s">
        <v>2670</v>
      </c>
      <c r="BYP1" s="485" t="s">
        <v>2671</v>
      </c>
      <c r="BYQ1" s="485" t="s">
        <v>2672</v>
      </c>
      <c r="BYR1" s="485" t="s">
        <v>2673</v>
      </c>
      <c r="BYS1" s="485" t="s">
        <v>2674</v>
      </c>
      <c r="BYT1" s="485" t="s">
        <v>2675</v>
      </c>
      <c r="BYU1" s="485" t="s">
        <v>2676</v>
      </c>
      <c r="BYV1" s="485" t="s">
        <v>2677</v>
      </c>
      <c r="BYW1" s="485" t="s">
        <v>2678</v>
      </c>
      <c r="BYX1" s="485" t="s">
        <v>2679</v>
      </c>
      <c r="BYY1" s="485" t="s">
        <v>2680</v>
      </c>
      <c r="BYZ1" s="485" t="s">
        <v>2681</v>
      </c>
      <c r="BZA1" s="485" t="s">
        <v>2682</v>
      </c>
      <c r="BZB1" s="485" t="s">
        <v>2683</v>
      </c>
      <c r="BZC1" s="485" t="s">
        <v>2684</v>
      </c>
      <c r="BZD1" s="485" t="s">
        <v>2685</v>
      </c>
      <c r="BZE1" s="485" t="s">
        <v>2686</v>
      </c>
      <c r="BZF1" s="485" t="s">
        <v>2687</v>
      </c>
      <c r="BZG1" s="485" t="s">
        <v>2688</v>
      </c>
      <c r="BZH1" s="485" t="s">
        <v>2689</v>
      </c>
      <c r="BZI1" s="485" t="s">
        <v>2690</v>
      </c>
      <c r="BZJ1" s="485" t="s">
        <v>2691</v>
      </c>
      <c r="BZK1" s="485" t="s">
        <v>2692</v>
      </c>
      <c r="BZL1" s="485" t="s">
        <v>2693</v>
      </c>
      <c r="BZM1" s="485" t="s">
        <v>2694</v>
      </c>
      <c r="BZN1" s="485" t="s">
        <v>2695</v>
      </c>
      <c r="BZO1" s="485" t="s">
        <v>2696</v>
      </c>
      <c r="BZP1" s="485" t="s">
        <v>2697</v>
      </c>
      <c r="BZQ1" s="485" t="s">
        <v>2698</v>
      </c>
      <c r="BZR1" s="485" t="s">
        <v>2699</v>
      </c>
      <c r="BZS1" s="485" t="s">
        <v>2700</v>
      </c>
      <c r="BZT1" s="485" t="s">
        <v>2701</v>
      </c>
      <c r="BZU1" s="485" t="s">
        <v>2702</v>
      </c>
      <c r="BZV1" s="485" t="s">
        <v>2703</v>
      </c>
      <c r="BZW1" s="485" t="s">
        <v>2704</v>
      </c>
      <c r="BZX1" s="485" t="s">
        <v>2705</v>
      </c>
      <c r="BZY1" s="485" t="s">
        <v>2706</v>
      </c>
      <c r="BZZ1" s="485" t="s">
        <v>2707</v>
      </c>
      <c r="CAA1" s="485" t="s">
        <v>2708</v>
      </c>
      <c r="CAB1" s="485" t="s">
        <v>2709</v>
      </c>
      <c r="CAC1" s="485" t="s">
        <v>2710</v>
      </c>
      <c r="CAD1" s="485" t="s">
        <v>2711</v>
      </c>
      <c r="CAE1" s="485" t="s">
        <v>2712</v>
      </c>
      <c r="CAF1" s="485" t="s">
        <v>2713</v>
      </c>
      <c r="CAG1" s="485" t="s">
        <v>2714</v>
      </c>
      <c r="CAH1" s="485" t="s">
        <v>2715</v>
      </c>
      <c r="CAI1" s="485" t="s">
        <v>2716</v>
      </c>
      <c r="CAJ1" s="485" t="s">
        <v>2489</v>
      </c>
      <c r="CAK1" s="484" t="s">
        <v>2717</v>
      </c>
      <c r="CAL1" s="484" t="s">
        <v>2718</v>
      </c>
      <c r="CAM1" s="484" t="s">
        <v>2719</v>
      </c>
      <c r="CAN1" s="484" t="s">
        <v>2720</v>
      </c>
      <c r="CAO1" s="485" t="s">
        <v>2721</v>
      </c>
      <c r="CAP1" s="485" t="s">
        <v>2722</v>
      </c>
      <c r="CAQ1" s="485" t="s">
        <v>2723</v>
      </c>
      <c r="CAR1" s="485" t="s">
        <v>2724</v>
      </c>
      <c r="CAS1" s="485" t="s">
        <v>2725</v>
      </c>
      <c r="CAT1" s="485" t="s">
        <v>2726</v>
      </c>
      <c r="CAU1" s="485" t="s">
        <v>2727</v>
      </c>
      <c r="CAV1" s="485" t="s">
        <v>2728</v>
      </c>
      <c r="CAW1" s="485" t="s">
        <v>2729</v>
      </c>
      <c r="CAX1" s="485" t="s">
        <v>2730</v>
      </c>
      <c r="CAY1" s="485" t="s">
        <v>2731</v>
      </c>
      <c r="CAZ1" s="485" t="s">
        <v>2732</v>
      </c>
      <c r="CBA1" s="485" t="s">
        <v>2733</v>
      </c>
      <c r="CBB1" s="485" t="s">
        <v>2734</v>
      </c>
      <c r="CBC1" s="485" t="s">
        <v>2735</v>
      </c>
      <c r="CBD1" s="485" t="s">
        <v>2736</v>
      </c>
      <c r="CBE1" s="485" t="s">
        <v>2737</v>
      </c>
      <c r="CBF1" s="485" t="s">
        <v>2738</v>
      </c>
      <c r="CBG1" s="485" t="s">
        <v>2739</v>
      </c>
      <c r="CBH1" s="485" t="s">
        <v>2740</v>
      </c>
      <c r="CBI1" s="485" t="s">
        <v>2741</v>
      </c>
      <c r="CBJ1" s="485" t="s">
        <v>2742</v>
      </c>
      <c r="CBK1" s="485" t="s">
        <v>2743</v>
      </c>
      <c r="CBL1" s="485" t="s">
        <v>2744</v>
      </c>
      <c r="CBM1" s="485" t="s">
        <v>2745</v>
      </c>
      <c r="CBN1" s="485" t="s">
        <v>2746</v>
      </c>
      <c r="CBO1" s="485" t="s">
        <v>2747</v>
      </c>
      <c r="CBP1" s="485" t="s">
        <v>2748</v>
      </c>
      <c r="CBQ1" s="485" t="s">
        <v>2749</v>
      </c>
      <c r="CBR1" s="485" t="s">
        <v>2750</v>
      </c>
      <c r="CBS1" s="485" t="s">
        <v>2751</v>
      </c>
      <c r="CBT1" s="485" t="s">
        <v>2752</v>
      </c>
      <c r="CBU1" s="485" t="s">
        <v>2753</v>
      </c>
      <c r="CBV1" s="485" t="s">
        <v>2754</v>
      </c>
      <c r="CBW1" s="485" t="s">
        <v>2755</v>
      </c>
      <c r="CBX1" s="485" t="s">
        <v>2756</v>
      </c>
      <c r="CBY1" s="485" t="s">
        <v>2757</v>
      </c>
      <c r="CBZ1" s="485" t="s">
        <v>2758</v>
      </c>
      <c r="CCA1" s="485" t="s">
        <v>2759</v>
      </c>
      <c r="CCB1" s="485" t="s">
        <v>2760</v>
      </c>
      <c r="CCC1" s="485" t="s">
        <v>2761</v>
      </c>
      <c r="CCD1" s="485" t="s">
        <v>2762</v>
      </c>
      <c r="CCE1" s="485" t="s">
        <v>2763</v>
      </c>
      <c r="CCF1" s="485" t="s">
        <v>2764</v>
      </c>
      <c r="CCG1" s="485" t="s">
        <v>2765</v>
      </c>
      <c r="CCH1" s="485" t="s">
        <v>2766</v>
      </c>
      <c r="CCI1" s="485" t="s">
        <v>2767</v>
      </c>
      <c r="CCJ1" s="485" t="s">
        <v>2768</v>
      </c>
      <c r="CCK1" s="485" t="s">
        <v>2769</v>
      </c>
      <c r="CCL1" s="485" t="s">
        <v>2770</v>
      </c>
      <c r="CCM1" s="485" t="s">
        <v>2771</v>
      </c>
      <c r="CCN1" s="485" t="s">
        <v>2772</v>
      </c>
      <c r="CCO1" s="485" t="s">
        <v>2773</v>
      </c>
      <c r="CCP1" s="485" t="s">
        <v>2774</v>
      </c>
      <c r="CCQ1" s="485" t="s">
        <v>2775</v>
      </c>
      <c r="CCR1" s="485" t="s">
        <v>2776</v>
      </c>
      <c r="CCS1" s="485" t="s">
        <v>2777</v>
      </c>
      <c r="CCT1" s="485" t="s">
        <v>2778</v>
      </c>
      <c r="CCU1" s="485" t="s">
        <v>2779</v>
      </c>
      <c r="CCV1" s="485" t="s">
        <v>2780</v>
      </c>
      <c r="CCW1" s="485" t="s">
        <v>2781</v>
      </c>
      <c r="CCX1" s="485" t="s">
        <v>2782</v>
      </c>
      <c r="CCY1" s="485" t="s">
        <v>2783</v>
      </c>
      <c r="CCZ1" s="485" t="s">
        <v>2784</v>
      </c>
      <c r="CDA1" s="485" t="s">
        <v>2785</v>
      </c>
      <c r="CDB1" s="485" t="s">
        <v>2786</v>
      </c>
      <c r="CDC1" s="485" t="s">
        <v>2787</v>
      </c>
      <c r="CDD1" s="485" t="s">
        <v>2788</v>
      </c>
      <c r="CDE1" s="485" t="s">
        <v>2789</v>
      </c>
      <c r="CDF1" s="485" t="s">
        <v>2790</v>
      </c>
      <c r="CDG1" s="485" t="s">
        <v>2791</v>
      </c>
      <c r="CDH1" s="485" t="s">
        <v>2792</v>
      </c>
      <c r="CDI1" s="484" t="s">
        <v>2793</v>
      </c>
      <c r="CDJ1" s="484" t="s">
        <v>2794</v>
      </c>
      <c r="CDK1" s="484" t="s">
        <v>2795</v>
      </c>
      <c r="CDL1" s="484" t="s">
        <v>2796</v>
      </c>
      <c r="CDM1" s="485" t="s">
        <v>2797</v>
      </c>
      <c r="CDN1" s="485" t="s">
        <v>2798</v>
      </c>
      <c r="CDO1" s="485" t="s">
        <v>2799</v>
      </c>
      <c r="CDP1" s="485" t="s">
        <v>2800</v>
      </c>
      <c r="CDQ1" s="485" t="s">
        <v>2801</v>
      </c>
      <c r="CDR1" s="485" t="s">
        <v>2802</v>
      </c>
      <c r="CDS1" s="485" t="s">
        <v>2803</v>
      </c>
      <c r="CDT1" s="485" t="s">
        <v>2804</v>
      </c>
      <c r="CDU1" s="485" t="s">
        <v>2805</v>
      </c>
      <c r="CDV1" s="485" t="s">
        <v>2806</v>
      </c>
      <c r="CDW1" s="485" t="s">
        <v>2807</v>
      </c>
      <c r="CDX1" s="485" t="s">
        <v>2808</v>
      </c>
      <c r="CDY1" s="485" t="s">
        <v>2809</v>
      </c>
      <c r="CDZ1" s="485" t="s">
        <v>2810</v>
      </c>
      <c r="CEA1" s="485" t="s">
        <v>2811</v>
      </c>
      <c r="CEB1" s="485" t="s">
        <v>2812</v>
      </c>
      <c r="CEC1" s="485" t="s">
        <v>2813</v>
      </c>
      <c r="CED1" s="485" t="s">
        <v>2814</v>
      </c>
      <c r="CEE1" s="485" t="s">
        <v>2815</v>
      </c>
      <c r="CEF1" s="485" t="s">
        <v>2816</v>
      </c>
      <c r="CEG1" s="485" t="s">
        <v>2817</v>
      </c>
      <c r="CEH1" s="485" t="s">
        <v>2818</v>
      </c>
      <c r="CEI1" s="485" t="s">
        <v>2819</v>
      </c>
      <c r="CEJ1" s="485" t="s">
        <v>2820</v>
      </c>
      <c r="CEK1" s="485" t="s">
        <v>2821</v>
      </c>
      <c r="CEL1" s="485" t="s">
        <v>2822</v>
      </c>
      <c r="CEM1" s="485" t="s">
        <v>2823</v>
      </c>
      <c r="CEN1" s="485" t="s">
        <v>2824</v>
      </c>
      <c r="CEO1" s="485" t="s">
        <v>2825</v>
      </c>
      <c r="CEP1" s="485" t="s">
        <v>2826</v>
      </c>
      <c r="CEQ1" s="485" t="s">
        <v>2827</v>
      </c>
      <c r="CER1" s="485" t="s">
        <v>2828</v>
      </c>
      <c r="CES1" s="485" t="s">
        <v>2829</v>
      </c>
      <c r="CET1" s="485" t="s">
        <v>2830</v>
      </c>
      <c r="CEU1" s="485" t="s">
        <v>2831</v>
      </c>
      <c r="CEV1" s="485" t="s">
        <v>2832</v>
      </c>
      <c r="CEW1" s="485" t="s">
        <v>2833</v>
      </c>
      <c r="CEX1" s="485" t="s">
        <v>2834</v>
      </c>
      <c r="CEY1" s="485" t="s">
        <v>2835</v>
      </c>
      <c r="CEZ1" s="485" t="s">
        <v>2836</v>
      </c>
      <c r="CFA1" s="485" t="s">
        <v>2837</v>
      </c>
      <c r="CFB1" s="485" t="s">
        <v>2838</v>
      </c>
      <c r="CFC1" s="485" t="s">
        <v>2839</v>
      </c>
      <c r="CFD1" s="485" t="s">
        <v>2840</v>
      </c>
      <c r="CFE1" s="485" t="s">
        <v>2841</v>
      </c>
      <c r="CFF1" s="485" t="s">
        <v>2842</v>
      </c>
      <c r="CFG1" s="485" t="s">
        <v>2843</v>
      </c>
      <c r="CFH1" s="485" t="s">
        <v>2844</v>
      </c>
      <c r="CFI1" s="485" t="s">
        <v>2845</v>
      </c>
      <c r="CFJ1" s="485" t="s">
        <v>2846</v>
      </c>
      <c r="CFK1" s="485" t="s">
        <v>2847</v>
      </c>
      <c r="CFL1" s="485" t="s">
        <v>2848</v>
      </c>
      <c r="CFM1" s="485" t="s">
        <v>2849</v>
      </c>
      <c r="CFN1" s="485" t="s">
        <v>2850</v>
      </c>
      <c r="CFO1" s="485" t="s">
        <v>2851</v>
      </c>
      <c r="CFP1" s="485" t="s">
        <v>2852</v>
      </c>
      <c r="CFQ1" s="485" t="s">
        <v>2853</v>
      </c>
      <c r="CFR1" s="485" t="s">
        <v>2854</v>
      </c>
      <c r="CFS1" s="485" t="s">
        <v>2855</v>
      </c>
      <c r="CFT1" s="485" t="s">
        <v>2856</v>
      </c>
      <c r="CFU1" s="485" t="s">
        <v>2857</v>
      </c>
      <c r="CFV1" s="485" t="s">
        <v>2858</v>
      </c>
      <c r="CFW1" s="485" t="s">
        <v>2859</v>
      </c>
      <c r="CFX1" s="485" t="s">
        <v>2860</v>
      </c>
      <c r="CFY1" s="485" t="s">
        <v>2861</v>
      </c>
      <c r="CFZ1" s="485" t="s">
        <v>2862</v>
      </c>
      <c r="CGA1" s="485" t="s">
        <v>2863</v>
      </c>
      <c r="CGB1" s="485" t="s">
        <v>2864</v>
      </c>
      <c r="CGC1" s="485" t="s">
        <v>2865</v>
      </c>
      <c r="CGD1" s="485" t="s">
        <v>2866</v>
      </c>
      <c r="CGE1" s="485" t="s">
        <v>2867</v>
      </c>
      <c r="CGF1" s="485" t="s">
        <v>2868</v>
      </c>
      <c r="CGG1" s="484" t="s">
        <v>2869</v>
      </c>
      <c r="CGH1" s="484" t="s">
        <v>2870</v>
      </c>
      <c r="CGI1" s="484" t="s">
        <v>2871</v>
      </c>
      <c r="CGJ1" s="484" t="s">
        <v>2872</v>
      </c>
      <c r="CGK1" s="485" t="s">
        <v>2873</v>
      </c>
      <c r="CGL1" s="485" t="s">
        <v>2874</v>
      </c>
      <c r="CGM1" s="485" t="s">
        <v>2875</v>
      </c>
      <c r="CGN1" s="485" t="s">
        <v>2876</v>
      </c>
      <c r="CGO1" s="485" t="s">
        <v>2877</v>
      </c>
      <c r="CGP1" s="485" t="s">
        <v>2878</v>
      </c>
      <c r="CGQ1" s="485" t="s">
        <v>2879</v>
      </c>
      <c r="CGR1" s="485" t="s">
        <v>2880</v>
      </c>
      <c r="CGS1" s="485" t="s">
        <v>2881</v>
      </c>
      <c r="CGT1" s="485" t="s">
        <v>2882</v>
      </c>
      <c r="CGU1" s="485" t="s">
        <v>2883</v>
      </c>
      <c r="CGV1" s="485" t="s">
        <v>2884</v>
      </c>
      <c r="CGW1" s="485" t="s">
        <v>2885</v>
      </c>
      <c r="CGX1" s="485" t="s">
        <v>2886</v>
      </c>
      <c r="CGY1" s="485" t="s">
        <v>2887</v>
      </c>
      <c r="CGZ1" s="485" t="s">
        <v>2888</v>
      </c>
      <c r="CHA1" s="485" t="s">
        <v>2889</v>
      </c>
      <c r="CHB1" s="485" t="s">
        <v>2890</v>
      </c>
      <c r="CHC1" s="485" t="s">
        <v>2891</v>
      </c>
      <c r="CHD1" s="485" t="s">
        <v>2892</v>
      </c>
      <c r="CHE1" s="485" t="s">
        <v>2893</v>
      </c>
      <c r="CHF1" s="485" t="s">
        <v>2894</v>
      </c>
      <c r="CHG1" s="485" t="s">
        <v>2895</v>
      </c>
      <c r="CHH1" s="485" t="s">
        <v>2896</v>
      </c>
      <c r="CHI1" s="485" t="s">
        <v>2897</v>
      </c>
      <c r="CHJ1" s="485" t="s">
        <v>2898</v>
      </c>
      <c r="CHK1" s="485" t="s">
        <v>2899</v>
      </c>
      <c r="CHL1" s="485" t="s">
        <v>2900</v>
      </c>
      <c r="CHM1" s="485" t="s">
        <v>2901</v>
      </c>
      <c r="CHN1" s="485" t="s">
        <v>2902</v>
      </c>
      <c r="CHO1" s="485" t="s">
        <v>2903</v>
      </c>
      <c r="CHP1" s="485" t="s">
        <v>2904</v>
      </c>
      <c r="CHQ1" s="485" t="s">
        <v>2905</v>
      </c>
      <c r="CHR1" s="485" t="s">
        <v>2906</v>
      </c>
      <c r="CHS1" s="485" t="s">
        <v>2907</v>
      </c>
      <c r="CHT1" s="485" t="s">
        <v>2908</v>
      </c>
      <c r="CHU1" s="485" t="s">
        <v>2909</v>
      </c>
      <c r="CHV1" s="485" t="s">
        <v>2910</v>
      </c>
      <c r="CHW1" s="485" t="s">
        <v>2911</v>
      </c>
      <c r="CHX1" s="485" t="s">
        <v>2912</v>
      </c>
      <c r="CHY1" s="485" t="s">
        <v>2913</v>
      </c>
      <c r="CHZ1" s="485" t="s">
        <v>2914</v>
      </c>
      <c r="CIA1" s="485" t="s">
        <v>2915</v>
      </c>
      <c r="CIB1" s="485" t="s">
        <v>2916</v>
      </c>
      <c r="CIC1" s="485" t="s">
        <v>2917</v>
      </c>
      <c r="CID1" s="485" t="s">
        <v>2918</v>
      </c>
      <c r="CIE1" s="485" t="s">
        <v>2919</v>
      </c>
      <c r="CIF1" s="485" t="s">
        <v>2920</v>
      </c>
      <c r="CIG1" s="485" t="s">
        <v>2921</v>
      </c>
      <c r="CIH1" s="485" t="s">
        <v>2922</v>
      </c>
      <c r="CII1" s="485" t="s">
        <v>2923</v>
      </c>
      <c r="CIJ1" s="485" t="s">
        <v>2924</v>
      </c>
      <c r="CIK1" s="485" t="s">
        <v>2925</v>
      </c>
      <c r="CIL1" s="485" t="s">
        <v>2926</v>
      </c>
      <c r="CIM1" s="485" t="s">
        <v>2927</v>
      </c>
      <c r="CIN1" s="485" t="s">
        <v>2928</v>
      </c>
      <c r="CIO1" s="485" t="s">
        <v>2929</v>
      </c>
      <c r="CIP1" s="485" t="s">
        <v>2930</v>
      </c>
      <c r="CIQ1" s="485" t="s">
        <v>2931</v>
      </c>
      <c r="CIR1" s="485" t="s">
        <v>2932</v>
      </c>
      <c r="CIS1" s="485" t="s">
        <v>2933</v>
      </c>
      <c r="CIT1" s="485" t="s">
        <v>2934</v>
      </c>
      <c r="CIU1" s="485" t="s">
        <v>2935</v>
      </c>
      <c r="CIV1" s="485" t="s">
        <v>2936</v>
      </c>
      <c r="CIW1" s="485" t="s">
        <v>2937</v>
      </c>
      <c r="CIX1" s="485" t="s">
        <v>2938</v>
      </c>
      <c r="CIY1" s="485" t="s">
        <v>2939</v>
      </c>
      <c r="CIZ1" s="485" t="s">
        <v>2940</v>
      </c>
      <c r="CJA1" s="485" t="s">
        <v>2941</v>
      </c>
      <c r="CJB1" s="485" t="s">
        <v>2942</v>
      </c>
      <c r="CJC1" s="485" t="s">
        <v>2943</v>
      </c>
      <c r="CJD1" s="485" t="s">
        <v>2944</v>
      </c>
      <c r="CJE1" s="484" t="s">
        <v>2945</v>
      </c>
      <c r="CJF1" s="484" t="s">
        <v>2946</v>
      </c>
      <c r="CJG1" s="484" t="s">
        <v>2947</v>
      </c>
      <c r="CJH1" s="484" t="s">
        <v>2948</v>
      </c>
      <c r="CJI1" s="485" t="s">
        <v>2949</v>
      </c>
      <c r="CJJ1" s="485" t="s">
        <v>2950</v>
      </c>
      <c r="CJK1" s="485" t="s">
        <v>2951</v>
      </c>
      <c r="CJL1" s="485" t="s">
        <v>2952</v>
      </c>
      <c r="CJM1" s="485" t="s">
        <v>2953</v>
      </c>
      <c r="CJN1" s="485" t="s">
        <v>2954</v>
      </c>
      <c r="CJO1" s="485" t="s">
        <v>2955</v>
      </c>
      <c r="CJP1" s="485" t="s">
        <v>2956</v>
      </c>
      <c r="CJQ1" s="485" t="s">
        <v>2957</v>
      </c>
      <c r="CJR1" s="485" t="s">
        <v>2958</v>
      </c>
      <c r="CJS1" s="485" t="s">
        <v>2959</v>
      </c>
      <c r="CJT1" s="485" t="s">
        <v>2960</v>
      </c>
      <c r="CJU1" s="485" t="s">
        <v>2961</v>
      </c>
      <c r="CJV1" s="485" t="s">
        <v>2962</v>
      </c>
      <c r="CJW1" s="485" t="s">
        <v>2963</v>
      </c>
      <c r="CJX1" s="485" t="s">
        <v>2964</v>
      </c>
      <c r="CJY1" s="485" t="s">
        <v>2965</v>
      </c>
      <c r="CJZ1" s="485" t="s">
        <v>2966</v>
      </c>
      <c r="CKA1" s="485" t="s">
        <v>2967</v>
      </c>
      <c r="CKB1" s="485" t="s">
        <v>2968</v>
      </c>
      <c r="CKC1" s="485" t="s">
        <v>2969</v>
      </c>
      <c r="CKD1" s="485" t="s">
        <v>2970</v>
      </c>
      <c r="CKE1" s="485" t="s">
        <v>2971</v>
      </c>
      <c r="CKF1" s="485" t="s">
        <v>2972</v>
      </c>
      <c r="CKG1" s="485" t="s">
        <v>2973</v>
      </c>
      <c r="CKH1" s="485" t="s">
        <v>2974</v>
      </c>
      <c r="CKI1" s="485" t="s">
        <v>2975</v>
      </c>
      <c r="CKJ1" s="485" t="s">
        <v>2976</v>
      </c>
      <c r="CKK1" s="485" t="s">
        <v>2977</v>
      </c>
      <c r="CKL1" s="485" t="s">
        <v>2978</v>
      </c>
      <c r="CKM1" s="485" t="s">
        <v>2979</v>
      </c>
      <c r="CKN1" s="485" t="s">
        <v>2980</v>
      </c>
      <c r="CKO1" s="485" t="s">
        <v>2981</v>
      </c>
      <c r="CKP1" s="485" t="s">
        <v>2982</v>
      </c>
      <c r="CKQ1" s="485" t="s">
        <v>2983</v>
      </c>
      <c r="CKR1" s="485" t="s">
        <v>2984</v>
      </c>
      <c r="CKS1" s="485" t="s">
        <v>2985</v>
      </c>
      <c r="CKT1" s="485" t="s">
        <v>2986</v>
      </c>
      <c r="CKU1" s="485" t="s">
        <v>2987</v>
      </c>
      <c r="CKV1" s="485" t="s">
        <v>2988</v>
      </c>
      <c r="CKW1" s="485" t="s">
        <v>2989</v>
      </c>
      <c r="CKX1" s="485" t="s">
        <v>2990</v>
      </c>
      <c r="CKY1" s="485" t="s">
        <v>2991</v>
      </c>
      <c r="CKZ1" s="485" t="s">
        <v>2992</v>
      </c>
      <c r="CLA1" s="485" t="s">
        <v>2993</v>
      </c>
      <c r="CLB1" s="485" t="s">
        <v>2994</v>
      </c>
      <c r="CLC1" s="485" t="s">
        <v>2995</v>
      </c>
      <c r="CLD1" s="485" t="s">
        <v>2996</v>
      </c>
      <c r="CLE1" s="485" t="s">
        <v>2997</v>
      </c>
      <c r="CLF1" s="485" t="s">
        <v>2998</v>
      </c>
      <c r="CLG1" s="485" t="s">
        <v>2999</v>
      </c>
      <c r="CLH1" s="485" t="s">
        <v>3000</v>
      </c>
      <c r="CLI1" s="485" t="s">
        <v>3001</v>
      </c>
      <c r="CLJ1" s="485" t="s">
        <v>3002</v>
      </c>
      <c r="CLK1" s="485" t="s">
        <v>3003</v>
      </c>
      <c r="CLL1" s="485" t="s">
        <v>3004</v>
      </c>
      <c r="CLM1" s="485" t="s">
        <v>3005</v>
      </c>
      <c r="CLN1" s="485" t="s">
        <v>3006</v>
      </c>
      <c r="CLO1" s="485" t="s">
        <v>3007</v>
      </c>
      <c r="CLP1" s="485" t="s">
        <v>3008</v>
      </c>
      <c r="CLQ1" s="485" t="s">
        <v>3009</v>
      </c>
      <c r="CLR1" s="485" t="s">
        <v>3010</v>
      </c>
      <c r="CLS1" s="485" t="s">
        <v>3011</v>
      </c>
      <c r="CLT1" s="485" t="s">
        <v>3012</v>
      </c>
      <c r="CLU1" s="485" t="s">
        <v>3013</v>
      </c>
      <c r="CLV1" s="485" t="s">
        <v>3014</v>
      </c>
      <c r="CLW1" s="485" t="s">
        <v>3015</v>
      </c>
      <c r="CLX1" s="485" t="s">
        <v>3016</v>
      </c>
      <c r="CLY1" s="485" t="s">
        <v>3017</v>
      </c>
      <c r="CLZ1" s="485" t="s">
        <v>3018</v>
      </c>
      <c r="CMA1" s="485" t="s">
        <v>3019</v>
      </c>
      <c r="CMB1" s="485" t="s">
        <v>3020</v>
      </c>
      <c r="CMC1" s="484" t="s">
        <v>3021</v>
      </c>
      <c r="CMD1" s="484" t="s">
        <v>3022</v>
      </c>
      <c r="CME1" s="484" t="s">
        <v>3023</v>
      </c>
      <c r="CMF1" s="484" t="s">
        <v>3024</v>
      </c>
      <c r="CMG1" s="485" t="s">
        <v>3025</v>
      </c>
      <c r="CMH1" s="485" t="s">
        <v>3026</v>
      </c>
      <c r="CMI1" s="485" t="s">
        <v>3027</v>
      </c>
      <c r="CMJ1" s="485" t="s">
        <v>3028</v>
      </c>
      <c r="CMK1" s="485" t="s">
        <v>3029</v>
      </c>
      <c r="CML1" s="485" t="s">
        <v>3030</v>
      </c>
      <c r="CMM1" s="485" t="s">
        <v>3031</v>
      </c>
      <c r="CMN1" s="485" t="s">
        <v>3032</v>
      </c>
      <c r="CMO1" s="485" t="s">
        <v>3033</v>
      </c>
      <c r="CMP1" s="485" t="s">
        <v>3034</v>
      </c>
      <c r="CMQ1" s="485" t="s">
        <v>3035</v>
      </c>
      <c r="CMR1" s="485" t="s">
        <v>3036</v>
      </c>
      <c r="CMS1" s="485" t="s">
        <v>3037</v>
      </c>
      <c r="CMT1" s="485" t="s">
        <v>3038</v>
      </c>
      <c r="CMU1" s="485" t="s">
        <v>3039</v>
      </c>
      <c r="CMV1" s="485" t="s">
        <v>3040</v>
      </c>
      <c r="CMW1" s="485" t="s">
        <v>3041</v>
      </c>
      <c r="CMX1" s="485" t="s">
        <v>3042</v>
      </c>
      <c r="CMY1" s="485" t="s">
        <v>3043</v>
      </c>
      <c r="CMZ1" s="485" t="s">
        <v>3044</v>
      </c>
      <c r="CNA1" s="485" t="s">
        <v>3045</v>
      </c>
      <c r="CNB1" s="485" t="s">
        <v>3046</v>
      </c>
      <c r="CNC1" s="485" t="s">
        <v>3047</v>
      </c>
      <c r="CND1" s="485" t="s">
        <v>3048</v>
      </c>
      <c r="CNE1" s="485" t="s">
        <v>3049</v>
      </c>
      <c r="CNF1" s="485" t="s">
        <v>3050</v>
      </c>
      <c r="CNG1" s="485" t="s">
        <v>3051</v>
      </c>
      <c r="CNH1" s="485" t="s">
        <v>3052</v>
      </c>
      <c r="CNI1" s="485" t="s">
        <v>3053</v>
      </c>
      <c r="CNJ1" s="485" t="s">
        <v>3054</v>
      </c>
      <c r="CNK1" s="485" t="s">
        <v>3055</v>
      </c>
      <c r="CNL1" s="485" t="s">
        <v>3056</v>
      </c>
      <c r="CNM1" s="485" t="s">
        <v>3057</v>
      </c>
      <c r="CNN1" s="485" t="s">
        <v>3058</v>
      </c>
      <c r="CNO1" s="485" t="s">
        <v>3059</v>
      </c>
      <c r="CNP1" s="485" t="s">
        <v>3060</v>
      </c>
      <c r="CNQ1" s="485" t="s">
        <v>3061</v>
      </c>
      <c r="CNR1" s="485" t="s">
        <v>3062</v>
      </c>
      <c r="CNS1" s="485" t="s">
        <v>3063</v>
      </c>
      <c r="CNT1" s="485" t="s">
        <v>3064</v>
      </c>
      <c r="CNU1" s="485" t="s">
        <v>3065</v>
      </c>
      <c r="CNV1" s="485" t="s">
        <v>3066</v>
      </c>
      <c r="CNW1" s="485" t="s">
        <v>3067</v>
      </c>
      <c r="CNX1" s="485" t="s">
        <v>3068</v>
      </c>
      <c r="CNY1" s="485" t="s">
        <v>3069</v>
      </c>
      <c r="CNZ1" s="485" t="s">
        <v>3070</v>
      </c>
      <c r="COA1" s="485" t="s">
        <v>3071</v>
      </c>
      <c r="COB1" s="485" t="s">
        <v>3072</v>
      </c>
      <c r="COC1" s="485" t="s">
        <v>3073</v>
      </c>
      <c r="COD1" s="485" t="s">
        <v>3074</v>
      </c>
      <c r="COE1" s="485" t="s">
        <v>3075</v>
      </c>
      <c r="COF1" s="485" t="s">
        <v>3076</v>
      </c>
      <c r="COG1" s="485" t="s">
        <v>3077</v>
      </c>
      <c r="COH1" s="485" t="s">
        <v>3078</v>
      </c>
      <c r="COI1" s="485" t="s">
        <v>3079</v>
      </c>
      <c r="COJ1" s="485" t="s">
        <v>3080</v>
      </c>
      <c r="COK1" s="485" t="s">
        <v>3081</v>
      </c>
      <c r="COL1" s="485" t="s">
        <v>3082</v>
      </c>
      <c r="COM1" s="485" t="s">
        <v>3083</v>
      </c>
      <c r="CON1" s="485" t="s">
        <v>3084</v>
      </c>
      <c r="COO1" s="485" t="s">
        <v>3085</v>
      </c>
      <c r="COP1" s="485" t="s">
        <v>3086</v>
      </c>
      <c r="COQ1" s="485" t="s">
        <v>3087</v>
      </c>
      <c r="COR1" s="485" t="s">
        <v>3088</v>
      </c>
      <c r="COS1" s="485" t="s">
        <v>3089</v>
      </c>
      <c r="COT1" s="485" t="s">
        <v>3090</v>
      </c>
      <c r="COU1" s="485" t="s">
        <v>3091</v>
      </c>
      <c r="COV1" s="485" t="s">
        <v>3092</v>
      </c>
      <c r="COW1" s="485" t="s">
        <v>3093</v>
      </c>
      <c r="COX1" s="485" t="s">
        <v>3094</v>
      </c>
      <c r="COY1" s="485" t="s">
        <v>3095</v>
      </c>
      <c r="COZ1" s="485" t="s">
        <v>3096</v>
      </c>
      <c r="CPA1" s="484" t="s">
        <v>3097</v>
      </c>
      <c r="CPB1" s="484" t="s">
        <v>3098</v>
      </c>
      <c r="CPC1" s="484" t="s">
        <v>3099</v>
      </c>
      <c r="CPD1" s="484" t="s">
        <v>3100</v>
      </c>
      <c r="CPE1" s="485" t="s">
        <v>3101</v>
      </c>
      <c r="CPF1" s="485" t="s">
        <v>3102</v>
      </c>
      <c r="CPG1" s="485" t="s">
        <v>3103</v>
      </c>
      <c r="CPH1" s="485" t="s">
        <v>3104</v>
      </c>
      <c r="CPI1" s="485" t="s">
        <v>3105</v>
      </c>
      <c r="CPJ1" s="485" t="s">
        <v>3106</v>
      </c>
      <c r="CPK1" s="485" t="s">
        <v>3107</v>
      </c>
      <c r="CPL1" s="485" t="s">
        <v>3108</v>
      </c>
      <c r="CPM1" s="485" t="s">
        <v>3109</v>
      </c>
      <c r="CPN1" s="485" t="s">
        <v>3110</v>
      </c>
      <c r="CPO1" s="485" t="s">
        <v>3111</v>
      </c>
      <c r="CPP1" s="485" t="s">
        <v>3112</v>
      </c>
      <c r="CPQ1" s="485" t="s">
        <v>3113</v>
      </c>
      <c r="CPR1" s="485" t="s">
        <v>3114</v>
      </c>
      <c r="CPS1" s="485" t="s">
        <v>3115</v>
      </c>
      <c r="CPT1" s="485" t="s">
        <v>3116</v>
      </c>
      <c r="CPU1" s="485" t="s">
        <v>3117</v>
      </c>
      <c r="CPV1" s="485" t="s">
        <v>3118</v>
      </c>
      <c r="CPW1" s="485" t="s">
        <v>3119</v>
      </c>
      <c r="CPX1" s="485" t="s">
        <v>3120</v>
      </c>
      <c r="CPY1" s="485" t="s">
        <v>3121</v>
      </c>
      <c r="CPZ1" s="485" t="s">
        <v>3122</v>
      </c>
      <c r="CQA1" s="485" t="s">
        <v>3123</v>
      </c>
      <c r="CQB1" s="485" t="s">
        <v>3124</v>
      </c>
      <c r="CQC1" s="485" t="s">
        <v>3125</v>
      </c>
      <c r="CQD1" s="485" t="s">
        <v>3126</v>
      </c>
      <c r="CQE1" s="485" t="s">
        <v>3127</v>
      </c>
      <c r="CQF1" s="485" t="s">
        <v>3128</v>
      </c>
      <c r="CQG1" s="485" t="s">
        <v>3129</v>
      </c>
      <c r="CQH1" s="485" t="s">
        <v>3130</v>
      </c>
      <c r="CQI1" s="485" t="s">
        <v>3131</v>
      </c>
      <c r="CQJ1" s="485" t="s">
        <v>3132</v>
      </c>
      <c r="CQK1" s="485" t="s">
        <v>3133</v>
      </c>
      <c r="CQL1" s="485" t="s">
        <v>3134</v>
      </c>
      <c r="CQM1" s="485" t="s">
        <v>3135</v>
      </c>
      <c r="CQN1" s="485" t="s">
        <v>3136</v>
      </c>
      <c r="CQO1" s="485" t="s">
        <v>3137</v>
      </c>
      <c r="CQP1" s="485" t="s">
        <v>3138</v>
      </c>
      <c r="CQQ1" s="485" t="s">
        <v>3139</v>
      </c>
      <c r="CQR1" s="485" t="s">
        <v>3140</v>
      </c>
      <c r="CQS1" s="485" t="s">
        <v>3141</v>
      </c>
      <c r="CQT1" s="485" t="s">
        <v>3142</v>
      </c>
      <c r="CQU1" s="485" t="s">
        <v>3143</v>
      </c>
      <c r="CQV1" s="485" t="s">
        <v>3144</v>
      </c>
      <c r="CQW1" s="485" t="s">
        <v>3145</v>
      </c>
      <c r="CQX1" s="485" t="s">
        <v>3146</v>
      </c>
      <c r="CQY1" s="485" t="s">
        <v>3147</v>
      </c>
      <c r="CQZ1" s="485" t="s">
        <v>3148</v>
      </c>
      <c r="CRA1" s="485" t="s">
        <v>3149</v>
      </c>
      <c r="CRB1" s="485" t="s">
        <v>3150</v>
      </c>
      <c r="CRC1" s="485" t="s">
        <v>3151</v>
      </c>
      <c r="CRD1" s="485" t="s">
        <v>3152</v>
      </c>
      <c r="CRE1" s="485" t="s">
        <v>3153</v>
      </c>
      <c r="CRF1" s="485" t="s">
        <v>3154</v>
      </c>
      <c r="CRG1" s="485" t="s">
        <v>3155</v>
      </c>
      <c r="CRH1" s="485" t="s">
        <v>3156</v>
      </c>
      <c r="CRI1" s="485" t="s">
        <v>3157</v>
      </c>
      <c r="CRJ1" s="485" t="s">
        <v>3158</v>
      </c>
      <c r="CRK1" s="485" t="s">
        <v>3159</v>
      </c>
      <c r="CRL1" s="485" t="s">
        <v>3160</v>
      </c>
      <c r="CRM1" s="485" t="s">
        <v>3161</v>
      </c>
      <c r="CRN1" s="485" t="s">
        <v>3162</v>
      </c>
      <c r="CRO1" s="485" t="s">
        <v>3163</v>
      </c>
      <c r="CRP1" s="485" t="s">
        <v>3164</v>
      </c>
      <c r="CRQ1" s="485" t="s">
        <v>3165</v>
      </c>
      <c r="CRR1" s="485" t="s">
        <v>3166</v>
      </c>
      <c r="CRS1" s="485" t="s">
        <v>3167</v>
      </c>
      <c r="CRT1" s="485" t="s">
        <v>3168</v>
      </c>
      <c r="CRU1" s="485" t="s">
        <v>3169</v>
      </c>
      <c r="CRV1" s="485" t="s">
        <v>3170</v>
      </c>
      <c r="CRW1" s="485" t="s">
        <v>3171</v>
      </c>
      <c r="CRX1" s="485" t="s">
        <v>3172</v>
      </c>
      <c r="CRY1" s="484" t="s">
        <v>3173</v>
      </c>
      <c r="CRZ1" s="484" t="s">
        <v>3174</v>
      </c>
      <c r="CSA1" s="484" t="s">
        <v>3175</v>
      </c>
      <c r="CSB1" s="484" t="s">
        <v>3176</v>
      </c>
      <c r="CSC1" s="485" t="s">
        <v>3177</v>
      </c>
      <c r="CSD1" s="485" t="s">
        <v>3178</v>
      </c>
      <c r="CSE1" s="485" t="s">
        <v>3179</v>
      </c>
      <c r="CSF1" s="485" t="s">
        <v>3180</v>
      </c>
      <c r="CSG1" s="485" t="s">
        <v>3181</v>
      </c>
      <c r="CSH1" s="485" t="s">
        <v>3182</v>
      </c>
      <c r="CSI1" s="485" t="s">
        <v>3183</v>
      </c>
      <c r="CSJ1" s="485" t="s">
        <v>3184</v>
      </c>
      <c r="CSK1" s="485" t="s">
        <v>3185</v>
      </c>
      <c r="CSL1" s="485" t="s">
        <v>3186</v>
      </c>
      <c r="CSM1" s="485" t="s">
        <v>3187</v>
      </c>
      <c r="CSN1" s="485" t="s">
        <v>3188</v>
      </c>
      <c r="CSO1" s="485" t="s">
        <v>3189</v>
      </c>
      <c r="CSP1" s="485" t="s">
        <v>3190</v>
      </c>
      <c r="CSQ1" s="485" t="s">
        <v>3191</v>
      </c>
      <c r="CSR1" s="485" t="s">
        <v>3192</v>
      </c>
      <c r="CSS1" s="485" t="s">
        <v>3193</v>
      </c>
      <c r="CST1" s="485" t="s">
        <v>3194</v>
      </c>
      <c r="CSU1" s="485" t="s">
        <v>3195</v>
      </c>
      <c r="CSV1" s="485" t="s">
        <v>3196</v>
      </c>
      <c r="CSW1" s="485" t="s">
        <v>3197</v>
      </c>
      <c r="CSX1" s="485" t="s">
        <v>3198</v>
      </c>
      <c r="CSY1" s="485" t="s">
        <v>3199</v>
      </c>
      <c r="CSZ1" s="485" t="s">
        <v>3200</v>
      </c>
      <c r="CTA1" s="485" t="s">
        <v>3201</v>
      </c>
      <c r="CTB1" s="485" t="s">
        <v>3202</v>
      </c>
      <c r="CTC1" s="485" t="s">
        <v>3203</v>
      </c>
      <c r="CTD1" s="485" t="s">
        <v>3204</v>
      </c>
      <c r="CTE1" s="485" t="s">
        <v>3205</v>
      </c>
      <c r="CTF1" s="485" t="s">
        <v>3206</v>
      </c>
      <c r="CTG1" s="485" t="s">
        <v>3207</v>
      </c>
      <c r="CTH1" s="485" t="s">
        <v>3208</v>
      </c>
      <c r="CTI1" s="485" t="s">
        <v>3209</v>
      </c>
      <c r="CTJ1" s="485" t="s">
        <v>3210</v>
      </c>
      <c r="CTK1" s="485" t="s">
        <v>3211</v>
      </c>
      <c r="CTL1" s="485" t="s">
        <v>3212</v>
      </c>
      <c r="CTM1" s="485" t="s">
        <v>3213</v>
      </c>
      <c r="CTN1" s="485" t="s">
        <v>3214</v>
      </c>
      <c r="CTO1" s="485" t="s">
        <v>3215</v>
      </c>
      <c r="CTP1" s="485" t="s">
        <v>3216</v>
      </c>
      <c r="CTQ1" s="485" t="s">
        <v>3217</v>
      </c>
      <c r="CTR1" s="485" t="s">
        <v>3218</v>
      </c>
      <c r="CTS1" s="485" t="s">
        <v>3219</v>
      </c>
      <c r="CTT1" s="485" t="s">
        <v>3220</v>
      </c>
      <c r="CTU1" s="485" t="s">
        <v>3221</v>
      </c>
      <c r="CTV1" s="485" t="s">
        <v>3222</v>
      </c>
      <c r="CTW1" s="485" t="s">
        <v>3223</v>
      </c>
      <c r="CTX1" s="485" t="s">
        <v>3224</v>
      </c>
      <c r="CTY1" s="485" t="s">
        <v>3225</v>
      </c>
      <c r="CTZ1" s="485" t="s">
        <v>3226</v>
      </c>
      <c r="CUA1" s="485" t="s">
        <v>3227</v>
      </c>
      <c r="CUB1" s="485" t="s">
        <v>3228</v>
      </c>
      <c r="CUC1" s="485" t="s">
        <v>3229</v>
      </c>
      <c r="CUD1" s="485" t="s">
        <v>3230</v>
      </c>
      <c r="CUE1" s="485" t="s">
        <v>3231</v>
      </c>
      <c r="CUF1" s="485" t="s">
        <v>3232</v>
      </c>
      <c r="CUG1" s="485" t="s">
        <v>3233</v>
      </c>
      <c r="CUH1" s="485" t="s">
        <v>3234</v>
      </c>
      <c r="CUI1" s="485" t="s">
        <v>3235</v>
      </c>
      <c r="CUJ1" s="485" t="s">
        <v>3236</v>
      </c>
      <c r="CUK1" s="485" t="s">
        <v>3237</v>
      </c>
      <c r="CUL1" s="485" t="s">
        <v>3238</v>
      </c>
      <c r="CUM1" s="485" t="s">
        <v>3239</v>
      </c>
      <c r="CUN1" s="485" t="s">
        <v>3240</v>
      </c>
      <c r="CUO1" s="485" t="s">
        <v>3241</v>
      </c>
      <c r="CUP1" s="485" t="s">
        <v>3242</v>
      </c>
      <c r="CUQ1" s="485" t="s">
        <v>3243</v>
      </c>
      <c r="CUR1" s="485" t="s">
        <v>3244</v>
      </c>
      <c r="CUS1" s="485" t="s">
        <v>3245</v>
      </c>
      <c r="CUT1" s="485" t="s">
        <v>3246</v>
      </c>
      <c r="CUU1" s="485" t="s">
        <v>3247</v>
      </c>
      <c r="CUV1" s="485" t="s">
        <v>3248</v>
      </c>
      <c r="CUW1" s="484" t="s">
        <v>3249</v>
      </c>
      <c r="CUX1" s="484" t="s">
        <v>3250</v>
      </c>
      <c r="CUY1" s="484" t="s">
        <v>3251</v>
      </c>
      <c r="CUZ1" s="484" t="s">
        <v>3252</v>
      </c>
      <c r="CVA1" s="485" t="s">
        <v>3253</v>
      </c>
      <c r="CVB1" s="485" t="s">
        <v>3254</v>
      </c>
      <c r="CVC1" s="485" t="s">
        <v>3255</v>
      </c>
      <c r="CVD1" s="485" t="s">
        <v>3256</v>
      </c>
      <c r="CVE1" s="485" t="s">
        <v>3257</v>
      </c>
      <c r="CVF1" s="485" t="s">
        <v>3258</v>
      </c>
      <c r="CVG1" s="485" t="s">
        <v>3259</v>
      </c>
      <c r="CVH1" s="485" t="s">
        <v>3260</v>
      </c>
      <c r="CVI1" s="485" t="s">
        <v>3261</v>
      </c>
      <c r="CVJ1" s="485" t="s">
        <v>3262</v>
      </c>
      <c r="CVK1" s="485" t="s">
        <v>3263</v>
      </c>
      <c r="CVL1" s="485" t="s">
        <v>3264</v>
      </c>
      <c r="CVM1" s="485" t="s">
        <v>3265</v>
      </c>
      <c r="CVN1" s="485" t="s">
        <v>3266</v>
      </c>
      <c r="CVO1" s="485" t="s">
        <v>3267</v>
      </c>
      <c r="CVP1" s="485" t="s">
        <v>3268</v>
      </c>
      <c r="CVQ1" s="485" t="s">
        <v>3269</v>
      </c>
      <c r="CVR1" s="485" t="s">
        <v>3270</v>
      </c>
      <c r="CVS1" s="485" t="s">
        <v>3271</v>
      </c>
      <c r="CVT1" s="485" t="s">
        <v>3272</v>
      </c>
      <c r="CVU1" s="485" t="s">
        <v>3273</v>
      </c>
      <c r="CVV1" s="485" t="s">
        <v>3274</v>
      </c>
      <c r="CVW1" s="485" t="s">
        <v>3275</v>
      </c>
      <c r="CVX1" s="485" t="s">
        <v>3276</v>
      </c>
      <c r="CVY1" s="485" t="s">
        <v>3277</v>
      </c>
      <c r="CVZ1" s="485" t="s">
        <v>3278</v>
      </c>
      <c r="CWA1" s="485" t="s">
        <v>3279</v>
      </c>
      <c r="CWB1" s="485" t="s">
        <v>3280</v>
      </c>
      <c r="CWC1" s="485" t="s">
        <v>3281</v>
      </c>
      <c r="CWD1" s="485" t="s">
        <v>3282</v>
      </c>
      <c r="CWE1" s="485" t="s">
        <v>3283</v>
      </c>
      <c r="CWF1" s="485" t="s">
        <v>3284</v>
      </c>
      <c r="CWG1" s="485" t="s">
        <v>3285</v>
      </c>
      <c r="CWH1" s="485" t="s">
        <v>3286</v>
      </c>
      <c r="CWI1" s="485" t="s">
        <v>3287</v>
      </c>
      <c r="CWJ1" s="485" t="s">
        <v>3288</v>
      </c>
      <c r="CWK1" s="485" t="s">
        <v>3289</v>
      </c>
      <c r="CWL1" s="485" t="s">
        <v>3290</v>
      </c>
      <c r="CWM1" s="485" t="s">
        <v>3291</v>
      </c>
      <c r="CWN1" s="485" t="s">
        <v>3292</v>
      </c>
      <c r="CWO1" s="485" t="s">
        <v>3293</v>
      </c>
      <c r="CWP1" s="485" t="s">
        <v>3294</v>
      </c>
      <c r="CWQ1" s="485" t="s">
        <v>3295</v>
      </c>
      <c r="CWR1" s="485" t="s">
        <v>3296</v>
      </c>
      <c r="CWS1" s="485" t="s">
        <v>3297</v>
      </c>
      <c r="CWT1" s="485" t="s">
        <v>3298</v>
      </c>
      <c r="CWU1" s="485" t="s">
        <v>3299</v>
      </c>
      <c r="CWV1" s="485" t="s">
        <v>3300</v>
      </c>
      <c r="CWW1" s="485" t="s">
        <v>3301</v>
      </c>
      <c r="CWX1" s="485" t="s">
        <v>3302</v>
      </c>
      <c r="CWY1" s="485" t="s">
        <v>3303</v>
      </c>
      <c r="CWZ1" s="485" t="s">
        <v>3304</v>
      </c>
      <c r="CXA1" s="485" t="s">
        <v>3305</v>
      </c>
      <c r="CXB1" s="485" t="s">
        <v>3306</v>
      </c>
      <c r="CXC1" s="485" t="s">
        <v>3307</v>
      </c>
      <c r="CXD1" s="485" t="s">
        <v>3308</v>
      </c>
      <c r="CXE1" s="485" t="s">
        <v>3309</v>
      </c>
      <c r="CXF1" s="485" t="s">
        <v>3310</v>
      </c>
      <c r="CXG1" s="485" t="s">
        <v>3311</v>
      </c>
      <c r="CXH1" s="485" t="s">
        <v>3312</v>
      </c>
      <c r="CXI1" s="485" t="s">
        <v>3313</v>
      </c>
      <c r="CXJ1" s="485" t="s">
        <v>3314</v>
      </c>
      <c r="CXK1" s="485" t="s">
        <v>3315</v>
      </c>
      <c r="CXL1" s="485" t="s">
        <v>3316</v>
      </c>
      <c r="CXM1" s="485" t="s">
        <v>3317</v>
      </c>
      <c r="CXN1" s="485" t="s">
        <v>3318</v>
      </c>
      <c r="CXO1" s="485" t="s">
        <v>3319</v>
      </c>
      <c r="CXP1" s="485" t="s">
        <v>3320</v>
      </c>
      <c r="CXQ1" s="485" t="s">
        <v>3321</v>
      </c>
      <c r="CXR1" s="485" t="s">
        <v>3322</v>
      </c>
      <c r="CXS1" s="485" t="s">
        <v>3323</v>
      </c>
      <c r="CXT1" s="485" t="s">
        <v>3324</v>
      </c>
      <c r="CXU1" s="484" t="s">
        <v>3325</v>
      </c>
      <c r="CXV1" s="484" t="s">
        <v>3326</v>
      </c>
      <c r="CXW1" s="484" t="s">
        <v>3327</v>
      </c>
      <c r="CXX1" s="484" t="s">
        <v>3328</v>
      </c>
      <c r="CXY1" s="484" t="s">
        <v>3329</v>
      </c>
      <c r="CXZ1" s="484" t="s">
        <v>3330</v>
      </c>
      <c r="CYA1" s="484" t="s">
        <v>3331</v>
      </c>
      <c r="CYB1" s="484" t="s">
        <v>3332</v>
      </c>
      <c r="CYC1" s="484" t="s">
        <v>3333</v>
      </c>
      <c r="CYD1" s="484" t="s">
        <v>3334</v>
      </c>
      <c r="CYE1" s="484" t="s">
        <v>3335</v>
      </c>
      <c r="CYF1" s="484" t="s">
        <v>3336</v>
      </c>
      <c r="CYG1" s="484" t="s">
        <v>3337</v>
      </c>
      <c r="CYH1" s="484" t="s">
        <v>3338</v>
      </c>
      <c r="CYI1" s="484" t="s">
        <v>3339</v>
      </c>
      <c r="CYJ1" s="484" t="s">
        <v>3340</v>
      </c>
      <c r="CYK1" s="484" t="s">
        <v>3341</v>
      </c>
      <c r="CYL1" s="484" t="s">
        <v>3342</v>
      </c>
      <c r="CYM1" s="484" t="s">
        <v>3343</v>
      </c>
      <c r="CYN1" s="484" t="s">
        <v>3344</v>
      </c>
      <c r="CYO1" s="484" t="s">
        <v>3345</v>
      </c>
      <c r="CYP1" s="484" t="s">
        <v>3346</v>
      </c>
      <c r="CYQ1" s="484" t="s">
        <v>3347</v>
      </c>
      <c r="CYR1" s="484" t="s">
        <v>3348</v>
      </c>
      <c r="CYS1" s="484" t="s">
        <v>3349</v>
      </c>
      <c r="CYT1" s="484" t="s">
        <v>3350</v>
      </c>
      <c r="CYU1" s="484" t="s">
        <v>3351</v>
      </c>
      <c r="CYV1" s="484" t="s">
        <v>3352</v>
      </c>
      <c r="CYW1" s="484" t="s">
        <v>3353</v>
      </c>
      <c r="CYX1" s="484" t="s">
        <v>3354</v>
      </c>
      <c r="CYY1" s="484" t="s">
        <v>3355</v>
      </c>
      <c r="CYZ1" s="484" t="s">
        <v>3356</v>
      </c>
      <c r="CZA1" s="484" t="s">
        <v>3357</v>
      </c>
      <c r="CZB1" s="484" t="s">
        <v>3358</v>
      </c>
      <c r="CZC1" s="484" t="s">
        <v>3359</v>
      </c>
      <c r="CZD1" s="484" t="s">
        <v>3360</v>
      </c>
      <c r="CZE1" s="484" t="s">
        <v>3361</v>
      </c>
      <c r="CZF1" s="484" t="s">
        <v>3362</v>
      </c>
      <c r="CZG1" s="484" t="s">
        <v>3363</v>
      </c>
      <c r="CZH1" s="484" t="s">
        <v>3364</v>
      </c>
      <c r="CZI1" s="484" t="s">
        <v>3365</v>
      </c>
      <c r="CZJ1" s="484" t="s">
        <v>3366</v>
      </c>
      <c r="CZK1" s="484" t="s">
        <v>3367</v>
      </c>
      <c r="CZL1" s="484" t="s">
        <v>3368</v>
      </c>
      <c r="CZM1" s="484" t="s">
        <v>3369</v>
      </c>
      <c r="CZN1" s="484" t="s">
        <v>3370</v>
      </c>
      <c r="CZO1" s="484" t="s">
        <v>3371</v>
      </c>
      <c r="CZP1" s="484" t="s">
        <v>3372</v>
      </c>
      <c r="CZQ1" s="484" t="s">
        <v>3373</v>
      </c>
      <c r="CZR1" s="484" t="s">
        <v>3374</v>
      </c>
      <c r="CZS1" s="484" t="s">
        <v>3375</v>
      </c>
      <c r="CZT1" s="484" t="s">
        <v>3376</v>
      </c>
      <c r="CZU1" s="484" t="s">
        <v>3377</v>
      </c>
      <c r="CZV1" s="484" t="s">
        <v>3378</v>
      </c>
      <c r="CZW1" s="484" t="s">
        <v>3379</v>
      </c>
      <c r="CZX1" s="484" t="s">
        <v>3380</v>
      </c>
      <c r="CZY1" s="484" t="s">
        <v>3381</v>
      </c>
      <c r="CZZ1" s="484" t="s">
        <v>3382</v>
      </c>
      <c r="DAA1" s="484" t="s">
        <v>3383</v>
      </c>
      <c r="DAB1" s="484" t="s">
        <v>3384</v>
      </c>
      <c r="DAC1" s="484" t="s">
        <v>3385</v>
      </c>
      <c r="DAD1" s="484" t="s">
        <v>3386</v>
      </c>
      <c r="DAE1" s="484" t="s">
        <v>3387</v>
      </c>
      <c r="DAF1" s="484" t="s">
        <v>3388</v>
      </c>
      <c r="DAG1" s="484" t="s">
        <v>3389</v>
      </c>
      <c r="DAH1" s="484" t="s">
        <v>3390</v>
      </c>
      <c r="DAI1" s="484" t="s">
        <v>3391</v>
      </c>
      <c r="DAJ1" s="484" t="s">
        <v>3392</v>
      </c>
      <c r="DAK1" s="484" t="s">
        <v>3393</v>
      </c>
      <c r="DAL1" s="484" t="s">
        <v>3394</v>
      </c>
      <c r="DAM1" s="484" t="s">
        <v>3395</v>
      </c>
      <c r="DAN1" s="484" t="s">
        <v>3396</v>
      </c>
      <c r="DAO1" s="484" t="s">
        <v>3397</v>
      </c>
      <c r="DAP1" s="484" t="s">
        <v>3398</v>
      </c>
      <c r="DAQ1" s="484" t="s">
        <v>3399</v>
      </c>
      <c r="DAR1" s="484" t="s">
        <v>3400</v>
      </c>
      <c r="DAS1" s="484" t="s">
        <v>3401</v>
      </c>
      <c r="DAT1" s="484" t="s">
        <v>3402</v>
      </c>
      <c r="DAU1" s="484" t="s">
        <v>3403</v>
      </c>
      <c r="DAV1" s="484" t="s">
        <v>3404</v>
      </c>
      <c r="DAW1" s="484" t="s">
        <v>3405</v>
      </c>
      <c r="DAX1" s="484" t="s">
        <v>3406</v>
      </c>
      <c r="DAY1" s="484" t="s">
        <v>3407</v>
      </c>
      <c r="DAZ1" s="484" t="s">
        <v>3408</v>
      </c>
      <c r="DBA1" s="484" t="s">
        <v>3409</v>
      </c>
      <c r="DBB1" s="484" t="s">
        <v>3410</v>
      </c>
      <c r="DBC1" s="484" t="s">
        <v>3411</v>
      </c>
      <c r="DBD1" s="484" t="s">
        <v>3412</v>
      </c>
      <c r="DBE1" s="484" t="s">
        <v>3413</v>
      </c>
      <c r="DBF1" s="484" t="s">
        <v>3414</v>
      </c>
    </row>
    <row r="2" spans="1:2762" s="33" customFormat="1" ht="130.5" x14ac:dyDescent="0.35">
      <c r="A2" s="469" t="s">
        <v>3415</v>
      </c>
      <c r="B2" s="470" t="str">
        <f>'1 - Start Here'!$B$6</f>
        <v>1 April 2023 to 30 September 2023</v>
      </c>
      <c r="C2" s="471" t="str">
        <f>'2 - Project Admin'!$E$7</f>
        <v>Future_High_Street_Fund</v>
      </c>
      <c r="D2" s="471" t="str">
        <f>'2 - Project Admin'!$E$8</f>
        <v>Blackfriars - Northern City Centre</v>
      </c>
      <c r="E2" s="471" t="str">
        <f>'2 - Project Admin'!$E$9</f>
        <v>Worcester City Council</v>
      </c>
      <c r="F2" s="472" t="str">
        <f>'2 - Project Admin'!E10</f>
        <v>Obi-Wan Kenobi</v>
      </c>
      <c r="G2" s="472" t="str">
        <f>'2 - Project Admin'!E11</f>
        <v>rs@test.com</v>
      </c>
      <c r="H2" s="473" t="str">
        <f>'2 - Project Admin'!E12</f>
        <v>+44111111111111</v>
      </c>
      <c r="I2" s="472" t="str">
        <f>'2 - Project Admin'!E13</f>
        <v>Luke Skywalker</v>
      </c>
      <c r="J2" s="471" t="str">
        <f>'2 - Project Admin'!E14</f>
        <v>gs@test.com</v>
      </c>
      <c r="K2" s="474" t="str">
        <f>'2 - Project Admin'!E15</f>
        <v>+442222222222222</v>
      </c>
      <c r="L2" s="471" t="str">
        <f>'2 - Project Admin'!E16</f>
        <v>Princess Leia</v>
      </c>
      <c r="M2" s="471" t="str">
        <f>'2 - Project Admin'!E17</f>
        <v>hs@test.com</v>
      </c>
      <c r="N2" s="474" t="str">
        <f>'2 - Project Admin'!E18</f>
        <v>+443333333333</v>
      </c>
      <c r="O2" s="471" t="str">
        <f>'2 - Project Admin'!E19</f>
        <v>Han Solo</v>
      </c>
      <c r="P2" s="471" t="str">
        <f>'2 - Project Admin'!E20</f>
        <v>dd@test.com</v>
      </c>
      <c r="Q2" s="474" t="str">
        <f>'2 - Project Admin'!E21</f>
        <v>+444444444444</v>
      </c>
      <c r="R2" s="475" t="str">
        <f>'Project Lookup'!$C$3</f>
        <v>HS-WRC-01</v>
      </c>
      <c r="S2" s="33" t="str">
        <f>'Project Lookup'!$E$3</f>
        <v>Scala Theatre &amp; Corn Exchange</v>
      </c>
      <c r="T2" s="33" t="str">
        <f>'2 - Project Admin'!F27</f>
        <v>Digital Connectivity</v>
      </c>
      <c r="U2" s="33" t="str">
        <f>'2 - Project Admin'!G27</f>
        <v>Single</v>
      </c>
      <c r="V2" s="33" t="str">
        <f>'2 - Project Admin'!H27</f>
        <v>WR1 3QS</v>
      </c>
      <c r="W2" s="33" t="str">
        <f>'2 - Project Admin'!I27</f>
        <v>384879-255028</v>
      </c>
      <c r="X2" s="33" t="str">
        <f>'2 - Project Admin'!J27</f>
        <v>&lt; Select &gt;</v>
      </c>
      <c r="Y2" s="33">
        <f>'2 - Project Admin'!K27</f>
        <v>0</v>
      </c>
      <c r="Z2" s="33">
        <f>'2 - Project Admin'!L27</f>
        <v>0</v>
      </c>
      <c r="AA2" s="33" t="str">
        <f>'2 - Project Admin'!$E$47</f>
        <v>&lt; Select &gt;</v>
      </c>
      <c r="AB2" s="33">
        <f>'2 - Project Admin'!$E$48</f>
        <v>0</v>
      </c>
      <c r="AC2" s="33" t="str">
        <f>'3 - Programme Progress'!D7</f>
        <v>Successfully addressed quantum decoherence with a new algorithm.
Error correction is proving more challenging than anticipated, but we have made significant progress.
Hardware scalability remains a concern, but partnerships with leading tech firms have been established to address this.</v>
      </c>
      <c r="AD2" s="33" t="str">
        <f>'3 - Programme Progress'!D8</f>
        <v>The QCA program is progressing well against the original profile. While we are facing some challenges, especially in the area of error correction, our team is optimistic about overcoming them. We are slightly ahead of schedule in terms of milestones, but budget management will be crucial moving forward to ensure we remain within our allocated funds.</v>
      </c>
      <c r="AE2" s="33" t="str">
        <f>'3 - Programme Progress'!D9</f>
        <v>One of the most pressing challenges we are currently grappling with in the QCA program is the issue of error correction. Quantum systems, by their very nature, are extremely delicate. This sensitivity makes them susceptible to errors, which can arise from a myriad of sources. Environmental noise, for instance, can easily disrupt the fragile state of a qubit.</v>
      </c>
      <c r="AF2" s="33" t="str">
        <f>'3 - Programme Progress'!D10</f>
        <v>Over the next 6 months, the QCA program anticipates challenges primarily in refining our error correction techniques, as the complexity of our quantum algorithms increases. By the 12-month mark, we expect to face hurdles related to hardware scalability. As we aim to increase the number of qubits in our system, ensuring stability and coherence will become increasingly demanding. Both these challenges, while formidable, are crucial steps in our journey towards a fully functional quantum computer.</v>
      </c>
      <c r="AG2" s="33" t="str">
        <f>'3 - Programme Progress'!D11</f>
        <v>Over the past quarter, our local evaluation activities have been robust and multifaceted. We initiated a series of workshops and feedback sessions with local universities and research institutions to gather insights on our quantum algorithms' efficacy. These collaborations have been invaluable, leading to the identification of several optimization opportunities.</v>
      </c>
      <c r="AH2" s="476" t="str">
        <f>'3 - Programme Progress'!D12</f>
        <v>Leave blank - Please provide upcoming milestones in Section B below.</v>
      </c>
      <c r="AI2" s="33" t="str">
        <f>'3 - Programme Progress'!D13</f>
        <v>Technical Collaboration: Our error correction algorithms could benefit from the TF team's expertise in advanced computational techniques. A joint brainstorming session could lead to innovative solutions.</v>
      </c>
      <c r="AJ2" s="477">
        <f>'3 - Programme Progress'!D20</f>
        <v>44197</v>
      </c>
      <c r="AK2" s="33">
        <f>'3 - Programme Progress'!E20</f>
        <v>44197</v>
      </c>
      <c r="AL2" s="33" t="e">
        <f>'3 - Programme Progress'!#REF!</f>
        <v>#REF!</v>
      </c>
      <c r="AM2" s="33" t="str">
        <f>'3 - Programme Progress'!F20</f>
        <v>Feasibility</v>
      </c>
      <c r="AN2" s="33">
        <f>'3 - Programme Progress'!J20</f>
        <v>4</v>
      </c>
      <c r="AO2" s="33">
        <f>'3 - Programme Progress'!K20</f>
        <v>5</v>
      </c>
      <c r="AP2" s="33">
        <f>'3 - Programme Progress'!L20</f>
        <v>5</v>
      </c>
      <c r="AQ2" s="33" t="str">
        <f>'3 - Programme Progress'!M20</f>
        <v>Commentary on Status and RAG Ratings</v>
      </c>
      <c r="AR2" s="33" t="str">
        <f>'3 - Programme Progress'!N20</f>
        <v>Most Important Upcoming Comms Milestone</v>
      </c>
      <c r="AS2" s="33">
        <f>'3 - Programme Progress'!O20</f>
        <v>44927</v>
      </c>
      <c r="AT2" s="33" t="str">
        <f>'4a - Funding Profiles'!$E$9</f>
        <v>&lt; Select &gt;</v>
      </c>
      <c r="AU2" s="478" t="str">
        <f>'4a - Funding Profiles'!$E$15</f>
        <v>&lt; Select &gt;</v>
      </c>
      <c r="AV2" s="478" t="str">
        <f>'4a - Funding Profiles'!$E$15</f>
        <v>&lt; Select &gt;</v>
      </c>
      <c r="AW2" s="478" t="str">
        <f>'4a - Funding Profiles'!$E$15</f>
        <v>&lt; Select &gt;</v>
      </c>
      <c r="AX2" s="478" t="str">
        <f>'4a - Funding Profiles'!$M$15</f>
        <v/>
      </c>
      <c r="AY2" s="478">
        <f>'4a - Funding Profiles'!$E$16</f>
        <v>0</v>
      </c>
      <c r="AZ2" s="478">
        <f>'4a - Funding Profiles'!$F$16</f>
        <v>0</v>
      </c>
      <c r="BA2" s="478">
        <f>'4a - Funding Profiles'!$I$16</f>
        <v>0</v>
      </c>
      <c r="BB2" s="478">
        <f>'4a - Funding Profiles'!$M$16</f>
        <v>0</v>
      </c>
      <c r="BC2" s="478" t="str">
        <f>'4a - Funding Profiles'!$E$17</f>
        <v>&lt; Select &gt;</v>
      </c>
      <c r="BD2" s="478" t="str">
        <f>'4a - Funding Profiles'!$F$17</f>
        <v>&lt; Select &gt;</v>
      </c>
      <c r="BE2" s="478" t="str">
        <f>'4a - Funding Profiles'!$I$17</f>
        <v>&lt; Select &gt;</v>
      </c>
      <c r="BF2" s="478">
        <f>'4a - Funding Profiles'!$M$17</f>
        <v>0</v>
      </c>
      <c r="BG2" s="478">
        <f>'4a - Funding Profiles'!$E$18</f>
        <v>0</v>
      </c>
      <c r="BH2" s="478">
        <f>'4a - Funding Profiles'!$F$18</f>
        <v>0</v>
      </c>
      <c r="BI2" s="478">
        <f>'4a - Funding Profiles'!$I$18</f>
        <v>0</v>
      </c>
      <c r="BJ2" s="478">
        <f>'4a - Funding Profiles'!$M$18</f>
        <v>0</v>
      </c>
      <c r="BK2" s="478" t="str">
        <f>'4a - Funding Profiles'!$E$19</f>
        <v>&lt; Select &gt;</v>
      </c>
      <c r="BL2" s="33" t="str">
        <f>'4a - Funding Profiles'!$F$19</f>
        <v>&lt; Select &gt;</v>
      </c>
      <c r="BM2" s="33" t="str">
        <f>'4a - Funding Profiles'!$I$19</f>
        <v>&lt; Select &gt;</v>
      </c>
      <c r="BN2" s="33" t="str">
        <f>'4a - Funding Profiles'!$M$19</f>
        <v/>
      </c>
      <c r="BO2" s="33">
        <f>'4a - Funding Profiles'!$E$20</f>
        <v>0</v>
      </c>
      <c r="BP2" s="33">
        <f>'4a - Funding Profiles'!$F$20</f>
        <v>0</v>
      </c>
      <c r="BQ2" s="33">
        <f>'4a - Funding Profiles'!$I$20</f>
        <v>0</v>
      </c>
      <c r="BR2" s="33">
        <f>'4a - Funding Profiles'!$M$20</f>
        <v>0</v>
      </c>
      <c r="BS2" s="33">
        <f>'4a - Funding Profiles'!F38</f>
        <v>0</v>
      </c>
      <c r="BT2" s="33">
        <f>'4a - Funding Profiles'!G38</f>
        <v>1</v>
      </c>
      <c r="BU2" s="33">
        <f>'4a - Funding Profiles'!H38</f>
        <v>1</v>
      </c>
      <c r="BV2" s="33">
        <f>'4a - Funding Profiles'!I38</f>
        <v>2</v>
      </c>
      <c r="BW2" s="33">
        <f>'4a - Funding Profiles'!J38</f>
        <v>1</v>
      </c>
      <c r="BX2" s="33">
        <f>'4a - Funding Profiles'!K38</f>
        <v>1</v>
      </c>
      <c r="BY2" s="33">
        <f>'4a - Funding Profiles'!L38</f>
        <v>2</v>
      </c>
      <c r="BZ2" s="33">
        <f>'4a - Funding Profiles'!M38</f>
        <v>1</v>
      </c>
      <c r="CA2" s="33">
        <f>'4a - Funding Profiles'!N38</f>
        <v>1</v>
      </c>
      <c r="CB2" s="33">
        <f>'4a - Funding Profiles'!O38</f>
        <v>2</v>
      </c>
      <c r="CC2" s="33">
        <f>'4a - Funding Profiles'!P38</f>
        <v>1</v>
      </c>
      <c r="CD2" s="33">
        <f>'4a - Funding Profiles'!Q38</f>
        <v>1</v>
      </c>
      <c r="CE2" s="33">
        <f>'4a - Funding Profiles'!R38</f>
        <v>2</v>
      </c>
      <c r="CF2" s="33">
        <f>'4a - Funding Profiles'!S38</f>
        <v>8888</v>
      </c>
      <c r="CG2" s="33">
        <f>'4a - Funding Profiles'!T38</f>
        <v>0</v>
      </c>
      <c r="CH2" s="33">
        <f>'4a - Funding Profiles'!U38</f>
        <v>8888</v>
      </c>
      <c r="CI2" s="33">
        <f>'4a - Funding Profiles'!V38</f>
        <v>0</v>
      </c>
      <c r="CJ2" s="33">
        <f>'4a - Funding Profiles'!W38</f>
        <v>0</v>
      </c>
      <c r="CK2" s="33">
        <f>'4a - Funding Profiles'!X38</f>
        <v>0</v>
      </c>
      <c r="CL2" s="33">
        <f>'4a - Funding Profiles'!Y38</f>
        <v>0</v>
      </c>
      <c r="CM2" s="33">
        <f>'4a - Funding Profiles'!$Z$38</f>
        <v>8896</v>
      </c>
      <c r="CN2" s="33">
        <f>'4a - Funding Profiles'!F39</f>
        <v>0</v>
      </c>
      <c r="CO2" s="33">
        <f>'4a - Funding Profiles'!G39</f>
        <v>0</v>
      </c>
      <c r="CP2" s="33">
        <f>'4a - Funding Profiles'!H39</f>
        <v>0</v>
      </c>
      <c r="CQ2" s="33">
        <f>'4a - Funding Profiles'!I39</f>
        <v>0</v>
      </c>
      <c r="CR2" s="33">
        <f>'4a - Funding Profiles'!J39</f>
        <v>0</v>
      </c>
      <c r="CS2" s="33">
        <f>'4a - Funding Profiles'!K39</f>
        <v>0</v>
      </c>
      <c r="CT2" s="33">
        <f>'4a - Funding Profiles'!L39</f>
        <v>0</v>
      </c>
      <c r="CU2" s="33">
        <f>'4a - Funding Profiles'!M39</f>
        <v>0</v>
      </c>
      <c r="CV2" s="33">
        <f>'4a - Funding Profiles'!N39</f>
        <v>0</v>
      </c>
      <c r="CW2" s="33">
        <f>'4a - Funding Profiles'!O39</f>
        <v>0</v>
      </c>
      <c r="CX2" s="33">
        <f>'4a - Funding Profiles'!P39</f>
        <v>0</v>
      </c>
      <c r="CY2" s="33">
        <f>'4a - Funding Profiles'!Q39</f>
        <v>0</v>
      </c>
      <c r="CZ2" s="33">
        <f>'4a - Funding Profiles'!R39</f>
        <v>0</v>
      </c>
      <c r="DA2" s="33">
        <f>'4a - Funding Profiles'!S39</f>
        <v>0</v>
      </c>
      <c r="DB2" s="33" t="e">
        <f>'4a - Funding Profiles'!#REF!</f>
        <v>#REF!</v>
      </c>
      <c r="DC2" s="33">
        <f>'4a - Funding Profiles'!U39</f>
        <v>0</v>
      </c>
      <c r="DD2" s="33">
        <f>'4a - Funding Profiles'!V39</f>
        <v>0</v>
      </c>
      <c r="DE2" s="33">
        <f>'4a - Funding Profiles'!W39</f>
        <v>0</v>
      </c>
      <c r="DF2" s="33">
        <f>'4a - Funding Profiles'!X39</f>
        <v>0</v>
      </c>
      <c r="DG2" s="33">
        <f>'4a - Funding Profiles'!Y39</f>
        <v>0</v>
      </c>
      <c r="DH2" s="33">
        <f>'4a - Funding Profiles'!Z39</f>
        <v>0</v>
      </c>
      <c r="DI2" s="33">
        <f>'4a - Funding Profiles'!F40</f>
        <v>0</v>
      </c>
      <c r="DJ2" s="33">
        <f>'4a - Funding Profiles'!G40</f>
        <v>1</v>
      </c>
      <c r="DK2" s="33">
        <f>'4a - Funding Profiles'!H40</f>
        <v>1</v>
      </c>
      <c r="DL2" s="33">
        <f>'4a - Funding Profiles'!I40</f>
        <v>2</v>
      </c>
      <c r="DM2" s="33">
        <f>'4a - Funding Profiles'!J40</f>
        <v>1</v>
      </c>
      <c r="DN2" s="33">
        <f>'4a - Funding Profiles'!K40</f>
        <v>1</v>
      </c>
      <c r="DO2" s="33">
        <f>'4a - Funding Profiles'!L40</f>
        <v>2</v>
      </c>
      <c r="DP2" s="33">
        <f>'4a - Funding Profiles'!M40</f>
        <v>1</v>
      </c>
      <c r="DQ2" s="33">
        <f>'4a - Funding Profiles'!N40</f>
        <v>1</v>
      </c>
      <c r="DR2" s="33">
        <f>'4a - Funding Profiles'!O40</f>
        <v>2</v>
      </c>
      <c r="DS2" s="33">
        <f>'4a - Funding Profiles'!P40</f>
        <v>1</v>
      </c>
      <c r="DT2" s="33">
        <f>'4a - Funding Profiles'!Q40</f>
        <v>1</v>
      </c>
      <c r="DU2" s="33">
        <f>'4a - Funding Profiles'!R40</f>
        <v>2</v>
      </c>
      <c r="DV2" s="33">
        <f>'4a - Funding Profiles'!S40</f>
        <v>8888</v>
      </c>
      <c r="DW2" s="33">
        <f>'4a - Funding Profiles'!T40</f>
        <v>0</v>
      </c>
      <c r="DX2" s="33">
        <f>'4a - Funding Profiles'!U40</f>
        <v>8888</v>
      </c>
      <c r="DY2" s="33">
        <f>'4a - Funding Profiles'!V40</f>
        <v>0</v>
      </c>
      <c r="DZ2" s="33">
        <f>'4a - Funding Profiles'!W40</f>
        <v>0</v>
      </c>
      <c r="EA2" s="33">
        <f>'4a - Funding Profiles'!X40</f>
        <v>0</v>
      </c>
      <c r="EB2" s="33">
        <f>'4a - Funding Profiles'!Y40</f>
        <v>0</v>
      </c>
      <c r="EC2" s="33">
        <f>'4a - Funding Profiles'!Z40</f>
        <v>8896</v>
      </c>
      <c r="ED2" s="33">
        <f>'4a - Funding Profiles'!F41</f>
        <v>0</v>
      </c>
      <c r="EE2" s="33">
        <f>'4a - Funding Profiles'!G41</f>
        <v>1</v>
      </c>
      <c r="EF2" s="33">
        <f>'4a - Funding Profiles'!H41</f>
        <v>1</v>
      </c>
      <c r="EG2" s="33">
        <f>'4a - Funding Profiles'!I41</f>
        <v>2</v>
      </c>
      <c r="EH2" s="33">
        <f>'4a - Funding Profiles'!J41</f>
        <v>1</v>
      </c>
      <c r="EI2" s="33">
        <f>'4a - Funding Profiles'!K41</f>
        <v>1</v>
      </c>
      <c r="EJ2" s="33">
        <f>'4a - Funding Profiles'!L41</f>
        <v>2</v>
      </c>
      <c r="EK2" s="33">
        <f>'4a - Funding Profiles'!M41</f>
        <v>1</v>
      </c>
      <c r="EL2" s="33">
        <f>'4a - Funding Profiles'!N41</f>
        <v>1</v>
      </c>
      <c r="EM2" s="33">
        <f>'4a - Funding Profiles'!O41</f>
        <v>2</v>
      </c>
      <c r="EN2" s="33">
        <f>'4a - Funding Profiles'!P41</f>
        <v>1</v>
      </c>
      <c r="EO2" s="33">
        <f>'4a - Funding Profiles'!Q41</f>
        <v>1</v>
      </c>
      <c r="EP2" s="33">
        <f>'4a - Funding Profiles'!R41</f>
        <v>2</v>
      </c>
      <c r="EQ2" s="33">
        <f>'4a - Funding Profiles'!S41</f>
        <v>8888</v>
      </c>
      <c r="ER2" s="33">
        <f>'4a - Funding Profiles'!T41</f>
        <v>0</v>
      </c>
      <c r="ES2" s="33">
        <f>'4a - Funding Profiles'!U41</f>
        <v>8888</v>
      </c>
      <c r="ET2" s="33">
        <f>'4a - Funding Profiles'!V41</f>
        <v>0</v>
      </c>
      <c r="EU2" s="33">
        <f>'4a - Funding Profiles'!W41</f>
        <v>0</v>
      </c>
      <c r="EV2" s="33">
        <f>'4a - Funding Profiles'!X41</f>
        <v>0</v>
      </c>
      <c r="EW2" s="33">
        <f>'4a - Funding Profiles'!Y41</f>
        <v>0</v>
      </c>
      <c r="EX2" s="33">
        <f>'4a - Funding Profiles'!Z41</f>
        <v>8896</v>
      </c>
      <c r="EY2" s="33">
        <f>'4a - Funding Profiles'!F42</f>
        <v>0</v>
      </c>
      <c r="EZ2" s="33">
        <f>'4a - Funding Profiles'!G42</f>
        <v>0</v>
      </c>
      <c r="FA2" s="33">
        <f>'4a - Funding Profiles'!H42</f>
        <v>0</v>
      </c>
      <c r="FB2" s="33">
        <f>'4a - Funding Profiles'!I42</f>
        <v>0</v>
      </c>
      <c r="FC2" s="33">
        <f>'4a - Funding Profiles'!J42</f>
        <v>0</v>
      </c>
      <c r="FD2" s="33">
        <f>'4a - Funding Profiles'!K42</f>
        <v>0</v>
      </c>
      <c r="FE2" s="33">
        <f>'4a - Funding Profiles'!L42</f>
        <v>0</v>
      </c>
      <c r="FF2" s="33">
        <f>'4a - Funding Profiles'!M42</f>
        <v>0</v>
      </c>
      <c r="FG2" s="33">
        <f>'4a - Funding Profiles'!N42</f>
        <v>0</v>
      </c>
      <c r="FH2" s="33">
        <f>'4a - Funding Profiles'!O42</f>
        <v>0</v>
      </c>
      <c r="FI2" s="33">
        <f>'4a - Funding Profiles'!P42</f>
        <v>0</v>
      </c>
      <c r="FJ2" s="33">
        <f>'4a - Funding Profiles'!Q42</f>
        <v>0</v>
      </c>
      <c r="FK2" s="33">
        <f>'4a - Funding Profiles'!R42</f>
        <v>0</v>
      </c>
      <c r="FL2" s="33">
        <f>'4a - Funding Profiles'!S42</f>
        <v>0</v>
      </c>
      <c r="FM2" s="33">
        <f>'4a - Funding Profiles'!T42</f>
        <v>0</v>
      </c>
      <c r="FN2" s="33">
        <f>'4a - Funding Profiles'!U42</f>
        <v>0</v>
      </c>
      <c r="FO2" s="33">
        <f>'4a - Funding Profiles'!V42</f>
        <v>0</v>
      </c>
      <c r="FP2" s="33">
        <f>'4a - Funding Profiles'!W42</f>
        <v>0</v>
      </c>
      <c r="FQ2" s="33">
        <f>'4a - Funding Profiles'!X42</f>
        <v>0</v>
      </c>
      <c r="FR2" s="33">
        <f>'4a - Funding Profiles'!Y42</f>
        <v>0</v>
      </c>
      <c r="FS2" s="33">
        <f>'4a - Funding Profiles'!Z42</f>
        <v>0</v>
      </c>
      <c r="FT2" s="33">
        <f>'4a - Funding Profiles'!F43</f>
        <v>0</v>
      </c>
      <c r="FU2" s="33">
        <f>'4a - Funding Profiles'!G43</f>
        <v>0</v>
      </c>
      <c r="FV2" s="33">
        <f>'4a - Funding Profiles'!H43</f>
        <v>0</v>
      </c>
      <c r="FW2" s="33">
        <f>'4a - Funding Profiles'!I43</f>
        <v>0</v>
      </c>
      <c r="FX2" s="33">
        <f>'4a - Funding Profiles'!J43</f>
        <v>0</v>
      </c>
      <c r="FY2" s="33">
        <f>'4a - Funding Profiles'!K43</f>
        <v>0</v>
      </c>
      <c r="FZ2" s="33">
        <f>'4a - Funding Profiles'!L43</f>
        <v>0</v>
      </c>
      <c r="GA2" s="33">
        <f>'4a - Funding Profiles'!M43</f>
        <v>0</v>
      </c>
      <c r="GB2" s="33">
        <f>'4a - Funding Profiles'!N43</f>
        <v>0</v>
      </c>
      <c r="GC2" s="33">
        <f>'4a - Funding Profiles'!O43</f>
        <v>0</v>
      </c>
      <c r="GD2" s="33">
        <f>'4a - Funding Profiles'!P43</f>
        <v>0</v>
      </c>
      <c r="GE2" s="33">
        <f>'4a - Funding Profiles'!Q43</f>
        <v>0</v>
      </c>
      <c r="GF2" s="33">
        <f>'4a - Funding Profiles'!R43</f>
        <v>0</v>
      </c>
      <c r="GG2" s="33">
        <f>'4a - Funding Profiles'!S43</f>
        <v>0</v>
      </c>
      <c r="GH2" s="33">
        <f>'4a - Funding Profiles'!T43</f>
        <v>0</v>
      </c>
      <c r="GI2" s="33">
        <f>'4a - Funding Profiles'!U43</f>
        <v>0</v>
      </c>
      <c r="GJ2" s="33">
        <f>'4a - Funding Profiles'!V43</f>
        <v>0</v>
      </c>
      <c r="GK2" s="33">
        <f>'4a - Funding Profiles'!W43</f>
        <v>0</v>
      </c>
      <c r="GL2" s="33">
        <f>'4a - Funding Profiles'!X43</f>
        <v>0</v>
      </c>
      <c r="GM2" s="33">
        <f>'4a - Funding Profiles'!Y43</f>
        <v>0</v>
      </c>
      <c r="GN2" s="33">
        <f>'4a - Funding Profiles'!Z43</f>
        <v>0</v>
      </c>
      <c r="GO2" s="33">
        <f>'4a - Funding Profiles'!F44</f>
        <v>0</v>
      </c>
      <c r="GP2" s="33">
        <f>'4a - Funding Profiles'!G44</f>
        <v>0</v>
      </c>
      <c r="GQ2" s="33">
        <f>'4a - Funding Profiles'!H44</f>
        <v>0</v>
      </c>
      <c r="GR2" s="33">
        <f>'4a - Funding Profiles'!I44</f>
        <v>0</v>
      </c>
      <c r="GS2" s="33">
        <f>'4a - Funding Profiles'!J44</f>
        <v>0</v>
      </c>
      <c r="GT2" s="33">
        <f>'4a - Funding Profiles'!K44</f>
        <v>0</v>
      </c>
      <c r="GU2" s="33">
        <f>'4a - Funding Profiles'!L44</f>
        <v>0</v>
      </c>
      <c r="GV2" s="33">
        <f>'4a - Funding Profiles'!M44</f>
        <v>0</v>
      </c>
      <c r="GW2" s="33">
        <f>'4a - Funding Profiles'!N44</f>
        <v>0</v>
      </c>
      <c r="GX2" s="33">
        <f>'4a - Funding Profiles'!O44</f>
        <v>0</v>
      </c>
      <c r="GY2" s="33">
        <f>'4a - Funding Profiles'!P44</f>
        <v>0</v>
      </c>
      <c r="GZ2" s="33">
        <f>'4a - Funding Profiles'!Q44</f>
        <v>0</v>
      </c>
      <c r="HA2" s="33">
        <f>'4a - Funding Profiles'!R44</f>
        <v>0</v>
      </c>
      <c r="HB2" s="33">
        <f>'4a - Funding Profiles'!S44</f>
        <v>0</v>
      </c>
      <c r="HC2" s="33">
        <f>'4a - Funding Profiles'!T44</f>
        <v>0</v>
      </c>
      <c r="HD2" s="33">
        <f>'4a - Funding Profiles'!U44</f>
        <v>0</v>
      </c>
      <c r="HE2" s="33">
        <f>'4a - Funding Profiles'!V44</f>
        <v>0</v>
      </c>
      <c r="HF2" s="33">
        <f>'4a - Funding Profiles'!W44</f>
        <v>0</v>
      </c>
      <c r="HG2" s="33">
        <f>'4a - Funding Profiles'!X44</f>
        <v>0</v>
      </c>
      <c r="HH2" s="33">
        <f>'4a - Funding Profiles'!Y44</f>
        <v>0</v>
      </c>
      <c r="HI2" s="33">
        <f>'4a - Funding Profiles'!Z44</f>
        <v>0</v>
      </c>
      <c r="HJ2" s="33">
        <f>'4a - Funding Profiles'!F45</f>
        <v>0</v>
      </c>
      <c r="HK2" s="33">
        <f>'4a - Funding Profiles'!G45</f>
        <v>1</v>
      </c>
      <c r="HL2" s="33">
        <f>'4a - Funding Profiles'!H45</f>
        <v>1</v>
      </c>
      <c r="HM2" s="33">
        <f>'4a - Funding Profiles'!I45</f>
        <v>2</v>
      </c>
      <c r="HN2" s="33">
        <f>'4a - Funding Profiles'!J45</f>
        <v>1</v>
      </c>
      <c r="HO2" s="33">
        <f>'4a - Funding Profiles'!K45</f>
        <v>1</v>
      </c>
      <c r="HP2" s="33">
        <f>'4a - Funding Profiles'!L45</f>
        <v>2</v>
      </c>
      <c r="HQ2" s="33">
        <f>'4a - Funding Profiles'!M45</f>
        <v>1</v>
      </c>
      <c r="HR2" s="33">
        <f>'4a - Funding Profiles'!N45</f>
        <v>1</v>
      </c>
      <c r="HS2" s="33">
        <f>'4a - Funding Profiles'!O45</f>
        <v>2</v>
      </c>
      <c r="HT2" s="33">
        <f>'4a - Funding Profiles'!P45</f>
        <v>1</v>
      </c>
      <c r="HU2" s="33">
        <f>'4a - Funding Profiles'!Q45</f>
        <v>1</v>
      </c>
      <c r="HV2" s="33">
        <f>'4a - Funding Profiles'!R45</f>
        <v>2</v>
      </c>
      <c r="HW2" s="33">
        <f>'4a - Funding Profiles'!S45</f>
        <v>8888</v>
      </c>
      <c r="HX2" s="33">
        <f>'4a - Funding Profiles'!T45</f>
        <v>0</v>
      </c>
      <c r="HY2" s="33">
        <f>'4a - Funding Profiles'!U45</f>
        <v>8888</v>
      </c>
      <c r="HZ2" s="33">
        <f>'4a - Funding Profiles'!V45</f>
        <v>0</v>
      </c>
      <c r="IA2" s="33">
        <f>'4a - Funding Profiles'!W45</f>
        <v>0</v>
      </c>
      <c r="IB2" s="33">
        <f>'4a - Funding Profiles'!X45</f>
        <v>0</v>
      </c>
      <c r="IC2" s="33">
        <f>'4a - Funding Profiles'!Y45</f>
        <v>0</v>
      </c>
      <c r="ID2" s="33">
        <f>'4a - Funding Profiles'!Z45</f>
        <v>8896</v>
      </c>
      <c r="IE2" s="33">
        <f>'4a - Funding Profiles'!F26</f>
        <v>0</v>
      </c>
      <c r="IF2" s="33">
        <f>'4a - Funding Profiles'!G26</f>
        <v>0</v>
      </c>
      <c r="IG2" s="33">
        <f>'4a - Funding Profiles'!H26</f>
        <v>0</v>
      </c>
      <c r="IH2" s="33">
        <f>'4a - Funding Profiles'!I26</f>
        <v>0</v>
      </c>
      <c r="II2" s="33">
        <f>'4a - Funding Profiles'!J26</f>
        <v>0</v>
      </c>
      <c r="IJ2" s="33">
        <f>'4a - Funding Profiles'!K26</f>
        <v>0</v>
      </c>
      <c r="IK2" s="33">
        <f>'4a - Funding Profiles'!L26</f>
        <v>0</v>
      </c>
      <c r="IL2" s="33">
        <f>'4a - Funding Profiles'!M26</f>
        <v>0</v>
      </c>
      <c r="IM2" s="33">
        <f>'4a - Funding Profiles'!N26</f>
        <v>0</v>
      </c>
      <c r="IN2" s="33">
        <f>'4a - Funding Profiles'!O26</f>
        <v>0</v>
      </c>
      <c r="IO2" s="33">
        <f>'4a - Funding Profiles'!P26</f>
        <v>0</v>
      </c>
      <c r="IP2" s="33">
        <f>'4a - Funding Profiles'!Q26</f>
        <v>0</v>
      </c>
      <c r="IQ2" s="33">
        <f>'4a - Funding Profiles'!R26</f>
        <v>0</v>
      </c>
      <c r="IR2" s="33">
        <f>'4a - Funding Profiles'!S26</f>
        <v>0</v>
      </c>
      <c r="IS2" s="33">
        <f>'4a - Funding Profiles'!T26</f>
        <v>0</v>
      </c>
      <c r="IT2" s="33">
        <f>'4a - Funding Profiles'!U26</f>
        <v>0</v>
      </c>
      <c r="IU2" s="33">
        <f>'4a - Funding Profiles'!V26</f>
        <v>0</v>
      </c>
      <c r="IV2" s="33">
        <f>'4a - Funding Profiles'!W26</f>
        <v>0</v>
      </c>
      <c r="IW2" s="33">
        <f>'4a - Funding Profiles'!X26</f>
        <v>0</v>
      </c>
      <c r="IX2" s="33">
        <f>'4a - Funding Profiles'!Y26</f>
        <v>0</v>
      </c>
      <c r="IY2" s="33">
        <f>'4a - Funding Profiles'!Z26</f>
        <v>0</v>
      </c>
      <c r="IZ2" s="33">
        <f>'4a - Funding Profiles'!F27</f>
        <v>0</v>
      </c>
      <c r="JA2" s="33">
        <f>'4a - Funding Profiles'!G27</f>
        <v>0</v>
      </c>
      <c r="JB2" s="33">
        <f>'4a - Funding Profiles'!H27</f>
        <v>0</v>
      </c>
      <c r="JC2" s="33">
        <f>'4a - Funding Profiles'!I27</f>
        <v>0</v>
      </c>
      <c r="JD2" s="33">
        <f>'4a - Funding Profiles'!J27</f>
        <v>0</v>
      </c>
      <c r="JE2" s="33">
        <f>'4a - Funding Profiles'!K27</f>
        <v>0</v>
      </c>
      <c r="JF2" s="33">
        <f>'4a - Funding Profiles'!L27</f>
        <v>0</v>
      </c>
      <c r="JG2" s="33">
        <f>'4a - Funding Profiles'!M27</f>
        <v>0</v>
      </c>
      <c r="JH2" s="33">
        <f>'4a - Funding Profiles'!N27</f>
        <v>0</v>
      </c>
      <c r="JI2" s="33">
        <f>'4a - Funding Profiles'!O27</f>
        <v>0</v>
      </c>
      <c r="JJ2" s="33">
        <f>'4a - Funding Profiles'!P27</f>
        <v>0</v>
      </c>
      <c r="JK2" s="33">
        <f>'4a - Funding Profiles'!Q27</f>
        <v>0</v>
      </c>
      <c r="JL2" s="33">
        <f>'4a - Funding Profiles'!R27</f>
        <v>0</v>
      </c>
      <c r="JM2" s="33">
        <f>'4a - Funding Profiles'!S27</f>
        <v>0</v>
      </c>
      <c r="JN2" s="33">
        <f>'4a - Funding Profiles'!T27</f>
        <v>0</v>
      </c>
      <c r="JO2" s="33">
        <f>'4a - Funding Profiles'!U27</f>
        <v>0</v>
      </c>
      <c r="JP2" s="33">
        <f>'4a - Funding Profiles'!V27</f>
        <v>0</v>
      </c>
      <c r="JQ2" s="33">
        <f>'4a - Funding Profiles'!W27</f>
        <v>0</v>
      </c>
      <c r="JR2" s="33">
        <f>'4a - Funding Profiles'!X27</f>
        <v>0</v>
      </c>
      <c r="JS2" s="33">
        <f>'4a - Funding Profiles'!Y27</f>
        <v>0</v>
      </c>
      <c r="JT2" s="33">
        <f>'4a - Funding Profiles'!Z27</f>
        <v>0</v>
      </c>
      <c r="JU2" s="33">
        <f>'4a - Funding Profiles'!F28</f>
        <v>0</v>
      </c>
      <c r="JV2" s="33">
        <f>'4a - Funding Profiles'!G28</f>
        <v>0</v>
      </c>
      <c r="JW2" s="33">
        <f>'4a - Funding Profiles'!H28</f>
        <v>0</v>
      </c>
      <c r="JX2" s="33">
        <f>'4a - Funding Profiles'!I28</f>
        <v>0</v>
      </c>
      <c r="JY2" s="33">
        <f>'4a - Funding Profiles'!J28</f>
        <v>0</v>
      </c>
      <c r="JZ2" s="33">
        <f>'4a - Funding Profiles'!K28</f>
        <v>0</v>
      </c>
      <c r="KA2" s="33">
        <f>'4a - Funding Profiles'!L28</f>
        <v>0</v>
      </c>
      <c r="KB2" s="33">
        <f>'4a - Funding Profiles'!M28</f>
        <v>0</v>
      </c>
      <c r="KC2" s="33">
        <f>'4a - Funding Profiles'!N28</f>
        <v>0</v>
      </c>
      <c r="KD2" s="33">
        <f>'4a - Funding Profiles'!O28</f>
        <v>0</v>
      </c>
      <c r="KE2" s="33">
        <f>'4a - Funding Profiles'!P28</f>
        <v>0</v>
      </c>
      <c r="KF2" s="33">
        <f>'4a - Funding Profiles'!Q28</f>
        <v>0</v>
      </c>
      <c r="KG2" s="33">
        <f>'4a - Funding Profiles'!R28</f>
        <v>0</v>
      </c>
      <c r="KH2" s="33">
        <f>'4a - Funding Profiles'!S28</f>
        <v>0</v>
      </c>
      <c r="KI2" s="33">
        <f>'4a - Funding Profiles'!T28</f>
        <v>0</v>
      </c>
      <c r="KJ2" s="33">
        <f>'4a - Funding Profiles'!U28</f>
        <v>0</v>
      </c>
      <c r="KK2" s="33">
        <f>'4a - Funding Profiles'!V28</f>
        <v>0</v>
      </c>
      <c r="KL2" s="33">
        <f>'4a - Funding Profiles'!W28</f>
        <v>0</v>
      </c>
      <c r="KM2" s="33">
        <f>'4a - Funding Profiles'!X28</f>
        <v>0</v>
      </c>
      <c r="KN2" s="33">
        <f>'4a - Funding Profiles'!Y28</f>
        <v>0</v>
      </c>
      <c r="KO2" s="33">
        <f>'4a - Funding Profiles'!Z28</f>
        <v>0</v>
      </c>
      <c r="KP2" s="33" t="str">
        <f>'4a - Funding Profiles'!C50</f>
        <v>Death Star</v>
      </c>
      <c r="KQ2" s="33" t="str">
        <f>'4a - Funding Profiles'!D50</f>
        <v>Other Public Funding</v>
      </c>
      <c r="KR2" s="33" t="str">
        <f>'4a - Funding Profiles'!E50</f>
        <v>Yes</v>
      </c>
      <c r="KS2" s="33">
        <f>'4a - Funding Profiles'!F50</f>
        <v>0</v>
      </c>
      <c r="KT2" s="33">
        <f>'4a - Funding Profiles'!G50</f>
        <v>0</v>
      </c>
      <c r="KU2" s="33">
        <f>'4a - Funding Profiles'!H50</f>
        <v>0</v>
      </c>
      <c r="KV2" s="33">
        <f>'4a - Funding Profiles'!I50</f>
        <v>0</v>
      </c>
      <c r="KW2" s="33">
        <f>'4a - Funding Profiles'!J50</f>
        <v>0</v>
      </c>
      <c r="KX2" s="33">
        <f>'4a - Funding Profiles'!K50</f>
        <v>0</v>
      </c>
      <c r="KY2" s="33">
        <f>'4a - Funding Profiles'!L50</f>
        <v>0</v>
      </c>
      <c r="KZ2" s="33">
        <f>'4a - Funding Profiles'!M50</f>
        <v>0</v>
      </c>
      <c r="LA2" s="33">
        <f>'4a - Funding Profiles'!N50</f>
        <v>0</v>
      </c>
      <c r="LB2" s="33">
        <f>'4a - Funding Profiles'!O50</f>
        <v>0</v>
      </c>
      <c r="LC2" s="33">
        <f>'4a - Funding Profiles'!P50</f>
        <v>0</v>
      </c>
      <c r="LD2" s="33">
        <f>'4a - Funding Profiles'!Q50</f>
        <v>0</v>
      </c>
      <c r="LE2" s="33">
        <f>'4a - Funding Profiles'!R50</f>
        <v>0</v>
      </c>
      <c r="LF2" s="33">
        <f>'4a - Funding Profiles'!S50</f>
        <v>0</v>
      </c>
      <c r="LG2" s="33">
        <f>'4a - Funding Profiles'!T50</f>
        <v>0</v>
      </c>
      <c r="LH2" s="33">
        <f>'4a - Funding Profiles'!U50</f>
        <v>0</v>
      </c>
      <c r="LI2" s="33">
        <f>'4a - Funding Profiles'!V50</f>
        <v>0</v>
      </c>
      <c r="LJ2" s="33">
        <f>'4a - Funding Profiles'!W50</f>
        <v>0</v>
      </c>
      <c r="LK2" s="33">
        <f>'4a - Funding Profiles'!X50</f>
        <v>0</v>
      </c>
      <c r="LL2" s="33">
        <f>'4a - Funding Profiles'!Y50</f>
        <v>0</v>
      </c>
      <c r="LM2" s="33">
        <f>'4a - Funding Profiles'!Z50</f>
        <v>0</v>
      </c>
      <c r="LN2" s="33" t="str">
        <f>'4a - Funding Profiles'!C51</f>
        <v>Luke Skywalker</v>
      </c>
      <c r="LO2" s="33" t="str">
        <f>'4a - Funding Profiles'!D51</f>
        <v>Third Sector Funding</v>
      </c>
      <c r="LP2" s="33" t="str">
        <f>'4a - Funding Profiles'!E51</f>
        <v>No</v>
      </c>
      <c r="LQ2" s="33">
        <f>'4a - Funding Profiles'!F51</f>
        <v>0</v>
      </c>
      <c r="LR2" s="33">
        <f>'4a - Funding Profiles'!G51</f>
        <v>0</v>
      </c>
      <c r="LS2" s="33">
        <f>'4a - Funding Profiles'!H51</f>
        <v>0</v>
      </c>
      <c r="LT2" s="33">
        <f>'4a - Funding Profiles'!I51</f>
        <v>0</v>
      </c>
      <c r="LU2" s="33">
        <f>'4a - Funding Profiles'!J51</f>
        <v>0</v>
      </c>
      <c r="LV2" s="33">
        <f>'4a - Funding Profiles'!K51</f>
        <v>0</v>
      </c>
      <c r="LW2" s="33">
        <f>'4a - Funding Profiles'!L51</f>
        <v>0</v>
      </c>
      <c r="LX2" s="33">
        <f>'4a - Funding Profiles'!M51</f>
        <v>0</v>
      </c>
      <c r="LY2" s="33">
        <f>'4a - Funding Profiles'!N51</f>
        <v>0</v>
      </c>
      <c r="LZ2" s="33">
        <f>'4a - Funding Profiles'!O51</f>
        <v>0</v>
      </c>
      <c r="MA2" s="33">
        <f>'4a - Funding Profiles'!P51</f>
        <v>0</v>
      </c>
      <c r="MB2" s="33">
        <f>'4a - Funding Profiles'!Q51</f>
        <v>0</v>
      </c>
      <c r="MC2" s="33">
        <f>'4a - Funding Profiles'!R51</f>
        <v>0</v>
      </c>
      <c r="MD2" s="33">
        <f>'4a - Funding Profiles'!S51</f>
        <v>0</v>
      </c>
      <c r="ME2" s="33">
        <f>'4a - Funding Profiles'!T51</f>
        <v>0</v>
      </c>
      <c r="MF2" s="33">
        <f>'4a - Funding Profiles'!U51</f>
        <v>0</v>
      </c>
      <c r="MG2" s="33">
        <f>'4a - Funding Profiles'!V51</f>
        <v>0</v>
      </c>
      <c r="MH2" s="33">
        <f>'4a - Funding Profiles'!W51</f>
        <v>0</v>
      </c>
      <c r="MI2" s="33">
        <f>'4a - Funding Profiles'!X51</f>
        <v>0</v>
      </c>
      <c r="MJ2" s="33">
        <f>'4a - Funding Profiles'!Y51</f>
        <v>0</v>
      </c>
      <c r="MK2" s="33">
        <f>'4a - Funding Profiles'!Z51</f>
        <v>0</v>
      </c>
      <c r="ML2" s="33">
        <f>'4a - Funding Profiles'!C52</f>
        <v>0</v>
      </c>
      <c r="MM2" s="33">
        <f>'4a - Funding Profiles'!D52</f>
        <v>0</v>
      </c>
      <c r="MN2" s="33">
        <f>'4a - Funding Profiles'!E52</f>
        <v>0</v>
      </c>
      <c r="MO2" s="33">
        <f>'4a - Funding Profiles'!F52</f>
        <v>0</v>
      </c>
      <c r="MP2" s="33">
        <f>'4a - Funding Profiles'!G52</f>
        <v>0</v>
      </c>
      <c r="MQ2" s="33">
        <f>'4a - Funding Profiles'!H52</f>
        <v>0</v>
      </c>
      <c r="MR2" s="33">
        <f>'4a - Funding Profiles'!I52</f>
        <v>0</v>
      </c>
      <c r="MS2" s="33">
        <f>'4a - Funding Profiles'!J52</f>
        <v>0</v>
      </c>
      <c r="MT2" s="33">
        <f>'4a - Funding Profiles'!K52</f>
        <v>0</v>
      </c>
      <c r="MU2" s="33">
        <f>'4a - Funding Profiles'!L52</f>
        <v>0</v>
      </c>
      <c r="MV2" s="33">
        <f>'4a - Funding Profiles'!M52</f>
        <v>0</v>
      </c>
      <c r="MW2" s="33">
        <f>'4a - Funding Profiles'!N52</f>
        <v>0</v>
      </c>
      <c r="MX2" s="33">
        <f>'4a - Funding Profiles'!O52</f>
        <v>0</v>
      </c>
      <c r="MY2" s="33">
        <f>'4a - Funding Profiles'!P52</f>
        <v>0</v>
      </c>
      <c r="MZ2" s="33">
        <f>'4a - Funding Profiles'!Q52</f>
        <v>0</v>
      </c>
      <c r="NA2" s="33">
        <f>'4a - Funding Profiles'!R52</f>
        <v>0</v>
      </c>
      <c r="NB2" s="33">
        <f>'4a - Funding Profiles'!S52</f>
        <v>0</v>
      </c>
      <c r="NC2" s="33">
        <f>'4a - Funding Profiles'!T52</f>
        <v>0</v>
      </c>
      <c r="ND2" s="33">
        <f>'4a - Funding Profiles'!U52</f>
        <v>0</v>
      </c>
      <c r="NE2" s="33">
        <f>'4a - Funding Profiles'!V52</f>
        <v>0</v>
      </c>
      <c r="NF2" s="33">
        <f>'4a - Funding Profiles'!W52</f>
        <v>0</v>
      </c>
      <c r="NG2" s="33">
        <f>'4a - Funding Profiles'!X52</f>
        <v>0</v>
      </c>
      <c r="NH2" s="33">
        <f>'4a - Funding Profiles'!Y52</f>
        <v>0</v>
      </c>
      <c r="NI2" s="33">
        <f>'4a - Funding Profiles'!Z52</f>
        <v>0</v>
      </c>
      <c r="NJ2" s="33">
        <f>'4a - Funding Profiles'!C53</f>
        <v>0</v>
      </c>
      <c r="NK2" s="33">
        <f>'4a - Funding Profiles'!D53</f>
        <v>0</v>
      </c>
      <c r="NL2" s="33">
        <f>'4a - Funding Profiles'!E53</f>
        <v>0</v>
      </c>
      <c r="NM2" s="33">
        <f>'4a - Funding Profiles'!F53</f>
        <v>0</v>
      </c>
      <c r="NN2" s="33">
        <f>'4a - Funding Profiles'!G53</f>
        <v>0</v>
      </c>
      <c r="NO2" s="33">
        <f>'4a - Funding Profiles'!H53</f>
        <v>0</v>
      </c>
      <c r="NP2" s="33">
        <f>'4a - Funding Profiles'!I53</f>
        <v>0</v>
      </c>
      <c r="NQ2" s="33">
        <f>'4a - Funding Profiles'!J53</f>
        <v>0</v>
      </c>
      <c r="NR2" s="33">
        <f>'4a - Funding Profiles'!K53</f>
        <v>0</v>
      </c>
      <c r="NS2" s="33">
        <f>'4a - Funding Profiles'!L53</f>
        <v>0</v>
      </c>
      <c r="NT2" s="33">
        <f>'4a - Funding Profiles'!M53</f>
        <v>0</v>
      </c>
      <c r="NU2" s="33">
        <f>'4a - Funding Profiles'!N53</f>
        <v>0</v>
      </c>
      <c r="NV2" s="33">
        <f>'4a - Funding Profiles'!O53</f>
        <v>0</v>
      </c>
      <c r="NW2" s="33">
        <f>'4a - Funding Profiles'!P53</f>
        <v>0</v>
      </c>
      <c r="NX2" s="33">
        <f>'4a - Funding Profiles'!Q53</f>
        <v>0</v>
      </c>
      <c r="NY2" s="33">
        <f>'4a - Funding Profiles'!R53</f>
        <v>0</v>
      </c>
      <c r="NZ2" s="33">
        <f>'4a - Funding Profiles'!S53</f>
        <v>0</v>
      </c>
      <c r="OA2" s="33">
        <f>'4a - Funding Profiles'!T53</f>
        <v>0</v>
      </c>
      <c r="OB2" s="33">
        <f>'4a - Funding Profiles'!U53</f>
        <v>0</v>
      </c>
      <c r="OC2" s="33">
        <f>'4a - Funding Profiles'!V53</f>
        <v>0</v>
      </c>
      <c r="OD2" s="33">
        <f>'4a - Funding Profiles'!W53</f>
        <v>0</v>
      </c>
      <c r="OE2" s="33">
        <f>'4a - Funding Profiles'!X53</f>
        <v>0</v>
      </c>
      <c r="OF2" s="33">
        <f>'4a - Funding Profiles'!Y53</f>
        <v>0</v>
      </c>
      <c r="OG2" s="33">
        <f>'4a - Funding Profiles'!Z53</f>
        <v>0</v>
      </c>
      <c r="OH2" s="33">
        <f>'4a - Funding Profiles'!C54</f>
        <v>0</v>
      </c>
      <c r="OI2" s="33">
        <f>'4a - Funding Profiles'!D54</f>
        <v>0</v>
      </c>
      <c r="OJ2" s="33">
        <f>'4a - Funding Profiles'!E54</f>
        <v>0</v>
      </c>
      <c r="OK2" s="33">
        <f>'4a - Funding Profiles'!F54</f>
        <v>0</v>
      </c>
      <c r="OL2" s="33">
        <f>'4a - Funding Profiles'!G54</f>
        <v>0</v>
      </c>
      <c r="OM2" s="33">
        <f>'4a - Funding Profiles'!H54</f>
        <v>0</v>
      </c>
      <c r="ON2" s="33">
        <f>'4a - Funding Profiles'!I54</f>
        <v>0</v>
      </c>
      <c r="OO2" s="33">
        <f>'4a - Funding Profiles'!J54</f>
        <v>0</v>
      </c>
      <c r="OP2" s="33">
        <f>'4a - Funding Profiles'!K54</f>
        <v>0</v>
      </c>
      <c r="OQ2" s="33">
        <f>'4a - Funding Profiles'!L54</f>
        <v>0</v>
      </c>
      <c r="OR2" s="33">
        <f>'4a - Funding Profiles'!M54</f>
        <v>0</v>
      </c>
      <c r="OS2" s="33">
        <f>'4a - Funding Profiles'!N54</f>
        <v>0</v>
      </c>
      <c r="OT2" s="33">
        <f>'4a - Funding Profiles'!O54</f>
        <v>0</v>
      </c>
      <c r="OU2" s="33">
        <f>'4a - Funding Profiles'!P54</f>
        <v>0</v>
      </c>
      <c r="OV2" s="33">
        <f>'4a - Funding Profiles'!Q54</f>
        <v>0</v>
      </c>
      <c r="OW2" s="33">
        <f>'4a - Funding Profiles'!R54</f>
        <v>0</v>
      </c>
      <c r="OX2" s="33">
        <f>'4a - Funding Profiles'!S54</f>
        <v>0</v>
      </c>
      <c r="OY2" s="33">
        <f>'4a - Funding Profiles'!T54</f>
        <v>0</v>
      </c>
      <c r="OZ2" s="33">
        <f>'4a - Funding Profiles'!U54</f>
        <v>0</v>
      </c>
      <c r="PA2" s="33">
        <f>'4a - Funding Profiles'!V54</f>
        <v>0</v>
      </c>
      <c r="PB2" s="33">
        <f>'4a - Funding Profiles'!W54</f>
        <v>0</v>
      </c>
      <c r="PC2" s="33">
        <f>'4a - Funding Profiles'!X54</f>
        <v>0</v>
      </c>
      <c r="PD2" s="33">
        <f>'4a - Funding Profiles'!Y54</f>
        <v>0</v>
      </c>
      <c r="PE2" s="33">
        <f>'4a - Funding Profiles'!Z54</f>
        <v>0</v>
      </c>
      <c r="PF2" s="33">
        <f>'4a - Funding Profiles'!F55</f>
        <v>0</v>
      </c>
      <c r="PG2" s="33">
        <f>'4a - Funding Profiles'!G55</f>
        <v>0</v>
      </c>
      <c r="PH2" s="33">
        <f>'4a - Funding Profiles'!H55</f>
        <v>0</v>
      </c>
      <c r="PI2" s="33">
        <f>'4a - Funding Profiles'!I55</f>
        <v>0</v>
      </c>
      <c r="PJ2" s="33">
        <f>'4a - Funding Profiles'!J55</f>
        <v>0</v>
      </c>
      <c r="PK2" s="33">
        <f>'4a - Funding Profiles'!K55</f>
        <v>0</v>
      </c>
      <c r="PL2" s="33">
        <f>'4a - Funding Profiles'!L55</f>
        <v>0</v>
      </c>
      <c r="PM2" s="33">
        <f>'4a - Funding Profiles'!M55</f>
        <v>0</v>
      </c>
      <c r="PN2" s="33">
        <f>'4a - Funding Profiles'!N55</f>
        <v>0</v>
      </c>
      <c r="PO2" s="33">
        <f>'4a - Funding Profiles'!O55</f>
        <v>0</v>
      </c>
      <c r="PP2" s="33">
        <f>'4a - Funding Profiles'!P55</f>
        <v>0</v>
      </c>
      <c r="PQ2" s="33">
        <f>'4a - Funding Profiles'!Q55</f>
        <v>0</v>
      </c>
      <c r="PR2" s="33">
        <f>'4a - Funding Profiles'!R55</f>
        <v>0</v>
      </c>
      <c r="PS2" s="33">
        <f>'4a - Funding Profiles'!S55</f>
        <v>0</v>
      </c>
      <c r="PT2" s="33">
        <f>'4a - Funding Profiles'!T55</f>
        <v>0</v>
      </c>
      <c r="PU2" s="33">
        <f>'4a - Funding Profiles'!U55</f>
        <v>0</v>
      </c>
      <c r="PV2" s="33">
        <f>'4a - Funding Profiles'!V55</f>
        <v>0</v>
      </c>
      <c r="PW2" s="33">
        <f>'4a - Funding Profiles'!W55</f>
        <v>0</v>
      </c>
      <c r="PX2" s="33">
        <f>'4a - Funding Profiles'!X55</f>
        <v>0</v>
      </c>
      <c r="PY2" s="33">
        <f>'4a - Funding Profiles'!Y55</f>
        <v>0</v>
      </c>
      <c r="PZ2" s="33">
        <f>'4a - Funding Profiles'!Z55</f>
        <v>0</v>
      </c>
      <c r="QA2" s="33">
        <f>'4a - Funding Profiles'!C59</f>
        <v>0</v>
      </c>
      <c r="QB2" s="33">
        <f>'4b - PSI'!E13</f>
        <v>8896</v>
      </c>
      <c r="QC2" s="33">
        <f>'4b - PSI'!F13</f>
        <v>8896</v>
      </c>
      <c r="QD2" s="33">
        <f>'4b - PSI'!G13</f>
        <v>45</v>
      </c>
      <c r="QE2" s="33">
        <f>'4b - PSI'!H13</f>
        <v>44</v>
      </c>
      <c r="QF2" s="33">
        <f>'4b - PSI'!I13</f>
        <v>1</v>
      </c>
      <c r="QG2" s="33" t="str">
        <f>'4b - PSI'!J13</f>
        <v>some comments</v>
      </c>
      <c r="QH2" s="33" t="str">
        <f>'5 - Project Outputs'!C16</f>
        <v>Project 1: Scala Theatre &amp; Corn Exchange</v>
      </c>
      <c r="QI2" s="33" t="str">
        <f>'5 - Project Outputs'!C24</f>
        <v># of temporary FT jobs supported</v>
      </c>
      <c r="QJ2" s="33" t="str">
        <f>'5 - Project Outputs'!D24</f>
        <v>Number</v>
      </c>
      <c r="QK2" s="33">
        <f>'5 - Project Outputs'!E24</f>
        <v>1</v>
      </c>
      <c r="QL2" s="33">
        <f>'5 - Project Outputs'!F24</f>
        <v>1</v>
      </c>
      <c r="QM2" s="33">
        <f>'5 - Project Outputs'!G24</f>
        <v>2</v>
      </c>
      <c r="QN2" s="33">
        <f>'5 - Project Outputs'!H24</f>
        <v>1</v>
      </c>
      <c r="QO2" s="33">
        <f>'5 - Project Outputs'!I24</f>
        <v>1</v>
      </c>
      <c r="QP2" s="33">
        <f>'5 - Project Outputs'!J24</f>
        <v>2</v>
      </c>
      <c r="QQ2" s="33">
        <f>'5 - Project Outputs'!K24</f>
        <v>1</v>
      </c>
      <c r="QR2" s="33">
        <f>'5 - Project Outputs'!L24</f>
        <v>1</v>
      </c>
      <c r="QS2" s="33">
        <f>'5 - Project Outputs'!M24</f>
        <v>2</v>
      </c>
      <c r="QT2" s="33">
        <f>'5 - Project Outputs'!N24</f>
        <v>1</v>
      </c>
      <c r="QU2" s="33">
        <f>'5 - Project Outputs'!O24</f>
        <v>1</v>
      </c>
      <c r="QV2" s="33">
        <f>'5 - Project Outputs'!P24</f>
        <v>2</v>
      </c>
      <c r="QW2" s="33">
        <f>'5 - Project Outputs'!Q24</f>
        <v>1</v>
      </c>
      <c r="QX2" s="33">
        <f>'5 - Project Outputs'!R24</f>
        <v>1</v>
      </c>
      <c r="QY2" s="33">
        <f>'5 - Project Outputs'!S24</f>
        <v>2</v>
      </c>
      <c r="QZ2" s="33">
        <f>'5 - Project Outputs'!T24</f>
        <v>1</v>
      </c>
      <c r="RA2" s="33">
        <f>'5 - Project Outputs'!U24</f>
        <v>1</v>
      </c>
      <c r="RB2" s="33">
        <f>'5 - Project Outputs'!V24</f>
        <v>2</v>
      </c>
      <c r="RC2" s="33">
        <f>'5 - Project Outputs'!W24</f>
        <v>1</v>
      </c>
      <c r="RD2" s="33">
        <f>'5 - Project Outputs'!X24</f>
        <v>13</v>
      </c>
      <c r="RE2" s="33" t="str">
        <f>'5 - Project Outputs'!C25</f>
        <v># of full-time equivalent (FTE) permanent jobs created through the project</v>
      </c>
      <c r="RF2" s="33" t="str">
        <f>'5 - Project Outputs'!D25</f>
        <v>Number of FTE jobs</v>
      </c>
      <c r="RG2" s="33">
        <f>'5 - Project Outputs'!E25</f>
        <v>1</v>
      </c>
      <c r="RH2" s="33">
        <f>'5 - Project Outputs'!F25</f>
        <v>1</v>
      </c>
      <c r="RI2" s="33">
        <f>'5 - Project Outputs'!G25</f>
        <v>2</v>
      </c>
      <c r="RJ2" s="33">
        <f>'5 - Project Outputs'!H25</f>
        <v>1</v>
      </c>
      <c r="RK2" s="33">
        <f>'5 - Project Outputs'!I25</f>
        <v>1</v>
      </c>
      <c r="RL2" s="33">
        <f>'5 - Project Outputs'!J25</f>
        <v>2</v>
      </c>
      <c r="RM2" s="33">
        <f>'5 - Project Outputs'!K25</f>
        <v>1</v>
      </c>
      <c r="RN2" s="33">
        <f>'5 - Project Outputs'!L25</f>
        <v>1</v>
      </c>
      <c r="RO2" s="33">
        <f>'5 - Project Outputs'!M25</f>
        <v>2</v>
      </c>
      <c r="RP2" s="33">
        <f>'5 - Project Outputs'!N25</f>
        <v>1</v>
      </c>
      <c r="RQ2" s="33">
        <f>'5 - Project Outputs'!O25</f>
        <v>1</v>
      </c>
      <c r="RR2" s="33">
        <f>'5 - Project Outputs'!P25</f>
        <v>2</v>
      </c>
      <c r="RS2" s="33">
        <f>'5 - Project Outputs'!Q25</f>
        <v>1</v>
      </c>
      <c r="RT2" s="33">
        <f>'5 - Project Outputs'!R25</f>
        <v>1</v>
      </c>
      <c r="RU2" s="33">
        <f>'5 - Project Outputs'!S25</f>
        <v>2</v>
      </c>
      <c r="RV2" s="33">
        <f>'5 - Project Outputs'!T25</f>
        <v>1</v>
      </c>
      <c r="RW2" s="33">
        <f>'5 - Project Outputs'!U25</f>
        <v>1</v>
      </c>
      <c r="RX2" s="33">
        <f>'5 - Project Outputs'!V25</f>
        <v>2</v>
      </c>
      <c r="RY2" s="33">
        <f>'5 - Project Outputs'!W25</f>
        <v>1</v>
      </c>
      <c r="RZ2" s="33">
        <f>'5 - Project Outputs'!X25</f>
        <v>13</v>
      </c>
      <c r="SA2" s="33" t="str">
        <f>'5 - Project Outputs'!C26</f>
        <v># of full-time equivalent (FTE) permanent jobs safeguarded through the project</v>
      </c>
      <c r="SB2" s="33" t="str">
        <f>'5 - Project Outputs'!D26</f>
        <v>Number of FTE jobs</v>
      </c>
      <c r="SC2" s="33">
        <f>'5 - Project Outputs'!E26</f>
        <v>1</v>
      </c>
      <c r="SD2" s="33">
        <f>'5 - Project Outputs'!F26</f>
        <v>1</v>
      </c>
      <c r="SE2" s="33">
        <f>'5 - Project Outputs'!G26</f>
        <v>2</v>
      </c>
      <c r="SF2" s="33">
        <f>'5 - Project Outputs'!H26</f>
        <v>1</v>
      </c>
      <c r="SG2" s="33">
        <f>'5 - Project Outputs'!I26</f>
        <v>1</v>
      </c>
      <c r="SH2" s="33">
        <f>'5 - Project Outputs'!J26</f>
        <v>2</v>
      </c>
      <c r="SI2" s="33">
        <f>'5 - Project Outputs'!K26</f>
        <v>1</v>
      </c>
      <c r="SJ2" s="33">
        <f>'5 - Project Outputs'!L26</f>
        <v>1</v>
      </c>
      <c r="SK2" s="33">
        <f>'5 - Project Outputs'!M26</f>
        <v>2</v>
      </c>
      <c r="SL2" s="33">
        <f>'5 - Project Outputs'!N26</f>
        <v>1</v>
      </c>
      <c r="SM2" s="33">
        <f>'5 - Project Outputs'!O26</f>
        <v>1</v>
      </c>
      <c r="SN2" s="33">
        <f>'5 - Project Outputs'!P26</f>
        <v>2</v>
      </c>
      <c r="SO2" s="33">
        <f>'5 - Project Outputs'!Q26</f>
        <v>1</v>
      </c>
      <c r="SP2" s="33">
        <f>'5 - Project Outputs'!R26</f>
        <v>1</v>
      </c>
      <c r="SQ2" s="33">
        <f>'5 - Project Outputs'!S26</f>
        <v>2</v>
      </c>
      <c r="SR2" s="33">
        <f>'5 - Project Outputs'!T26</f>
        <v>1</v>
      </c>
      <c r="SS2" s="33">
        <f>'5 - Project Outputs'!U26</f>
        <v>1</v>
      </c>
      <c r="ST2" s="33">
        <f>'5 - Project Outputs'!V26</f>
        <v>2</v>
      </c>
      <c r="SU2" s="33">
        <f>'5 - Project Outputs'!W26</f>
        <v>1</v>
      </c>
      <c r="SV2" s="33">
        <f>'5 - Project Outputs'!X26</f>
        <v>13</v>
      </c>
      <c r="SW2" s="33" t="str">
        <f>'5 - Project Outputs'!C28</f>
        <v># of transport nodes with new multimodal connection points</v>
      </c>
      <c r="SX2" s="33" t="str">
        <f>'5 - Project Outputs'!D28</f>
        <v>Number of transport nodes</v>
      </c>
      <c r="SY2" s="33">
        <f>'5 - Project Outputs'!E28</f>
        <v>1</v>
      </c>
      <c r="SZ2" s="33">
        <f>'5 - Project Outputs'!F28</f>
        <v>2</v>
      </c>
      <c r="TA2" s="33">
        <f>'5 - Project Outputs'!G28</f>
        <v>3</v>
      </c>
      <c r="TB2" s="33">
        <f>'5 - Project Outputs'!H28</f>
        <v>5</v>
      </c>
      <c r="TC2" s="33">
        <f>'5 - Project Outputs'!I28</f>
        <v>5</v>
      </c>
      <c r="TD2" s="33">
        <f>'5 - Project Outputs'!J28</f>
        <v>10</v>
      </c>
      <c r="TE2" s="33">
        <f>'5 - Project Outputs'!K28</f>
        <v>10</v>
      </c>
      <c r="TF2" s="33">
        <f>'5 - Project Outputs'!L28</f>
        <v>10</v>
      </c>
      <c r="TG2" s="33">
        <f>'5 - Project Outputs'!M28</f>
        <v>20</v>
      </c>
      <c r="TH2" s="33">
        <f>'5 - Project Outputs'!N28</f>
        <v>10</v>
      </c>
      <c r="TI2" s="33">
        <f>'5 - Project Outputs'!O28</f>
        <v>10</v>
      </c>
      <c r="TJ2" s="33">
        <f>'5 - Project Outputs'!P28</f>
        <v>20</v>
      </c>
      <c r="TK2" s="33">
        <f>'5 - Project Outputs'!Q28</f>
        <v>10</v>
      </c>
      <c r="TL2" s="33">
        <f>'5 - Project Outputs'!R28</f>
        <v>10</v>
      </c>
      <c r="TM2" s="33">
        <f>'5 - Project Outputs'!S28</f>
        <v>20</v>
      </c>
      <c r="TN2" s="33">
        <f>'5 - Project Outputs'!T28</f>
        <v>10</v>
      </c>
      <c r="TO2" s="33">
        <f>'5 - Project Outputs'!U28</f>
        <v>10</v>
      </c>
      <c r="TP2" s="33">
        <f>'5 - Project Outputs'!V28</f>
        <v>20</v>
      </c>
      <c r="TQ2" s="33">
        <f>'5 - Project Outputs'!W28</f>
        <v>1</v>
      </c>
      <c r="TR2" s="33">
        <f>'5 - Project Outputs'!X28</f>
        <v>94</v>
      </c>
      <c r="TS2" s="33">
        <f>'5 - Project Outputs'!Y28</f>
        <v>0</v>
      </c>
      <c r="TT2" s="33" t="str">
        <f>'5 - Project Outputs'!C29</f>
        <v>Total length of improved cycle ways</v>
      </c>
      <c r="TU2" s="33" t="str">
        <f>'5 - Project Outputs'!D29</f>
        <v>Km of cycle way</v>
      </c>
      <c r="TV2" s="33">
        <f>'5 - Project Outputs'!E29</f>
        <v>4</v>
      </c>
      <c r="TW2" s="33">
        <f>'5 - Project Outputs'!F29</f>
        <v>3</v>
      </c>
      <c r="TX2" s="33">
        <f>'5 - Project Outputs'!G29</f>
        <v>7</v>
      </c>
      <c r="TY2" s="33">
        <f>'5 - Project Outputs'!H29</f>
        <v>6</v>
      </c>
      <c r="TZ2" s="33">
        <f>'5 - Project Outputs'!I29</f>
        <v>6</v>
      </c>
      <c r="UA2" s="33">
        <f>'5 - Project Outputs'!J29</f>
        <v>12</v>
      </c>
      <c r="UB2" s="33">
        <f>'5 - Project Outputs'!K29</f>
        <v>10</v>
      </c>
      <c r="UC2" s="33">
        <f>'5 - Project Outputs'!L29</f>
        <v>10</v>
      </c>
      <c r="UD2" s="33">
        <f>'5 - Project Outputs'!M29</f>
        <v>20</v>
      </c>
      <c r="UE2" s="33">
        <f>'5 - Project Outputs'!N29</f>
        <v>10</v>
      </c>
      <c r="UF2" s="33">
        <f>'5 - Project Outputs'!O29</f>
        <v>10</v>
      </c>
      <c r="UG2" s="33">
        <f>'5 - Project Outputs'!P29</f>
        <v>20</v>
      </c>
      <c r="UH2" s="33">
        <f>'5 - Project Outputs'!Q29</f>
        <v>10</v>
      </c>
      <c r="UI2" s="33">
        <f>'5 - Project Outputs'!R29</f>
        <v>10</v>
      </c>
      <c r="UJ2" s="33">
        <f>'5 - Project Outputs'!S29</f>
        <v>20</v>
      </c>
      <c r="UK2" s="33">
        <f>'5 - Project Outputs'!T29</f>
        <v>10</v>
      </c>
      <c r="UL2" s="33">
        <f>'5 - Project Outputs'!U29</f>
        <v>10</v>
      </c>
      <c r="UM2" s="33">
        <f>'5 - Project Outputs'!V29</f>
        <v>20</v>
      </c>
      <c r="UN2" s="33">
        <f>'5 - Project Outputs'!W29</f>
        <v>1</v>
      </c>
      <c r="UO2" s="33">
        <f>'5 - Project Outputs'!X29</f>
        <v>100</v>
      </c>
      <c r="UP2" s="33">
        <f>'5 - Project Outputs'!Y29</f>
        <v>0</v>
      </c>
      <c r="UQ2" s="33" t="str">
        <f>'5 - Project Outputs'!C30</f>
        <v>&lt; Select &gt;</v>
      </c>
      <c r="UR2" s="33" t="str">
        <f>'5 - Project Outputs'!D30</f>
        <v>N/A</v>
      </c>
      <c r="US2" s="33">
        <f>'5 - Project Outputs'!E30</f>
        <v>0</v>
      </c>
      <c r="UT2" s="33">
        <f>'5 - Project Outputs'!F30</f>
        <v>0</v>
      </c>
      <c r="UU2" s="33">
        <f>'5 - Project Outputs'!G30</f>
        <v>0</v>
      </c>
      <c r="UV2" s="33">
        <f>'5 - Project Outputs'!H30</f>
        <v>0</v>
      </c>
      <c r="UW2" s="33">
        <f>'5 - Project Outputs'!I30</f>
        <v>0</v>
      </c>
      <c r="UX2" s="33">
        <f>'5 - Project Outputs'!J30</f>
        <v>0</v>
      </c>
      <c r="UY2" s="33">
        <f>'5 - Project Outputs'!K30</f>
        <v>0</v>
      </c>
      <c r="UZ2" s="33">
        <f>'5 - Project Outputs'!L30</f>
        <v>0</v>
      </c>
      <c r="VA2" s="33">
        <f>'5 - Project Outputs'!M30</f>
        <v>0</v>
      </c>
      <c r="VB2" s="33">
        <f>'5 - Project Outputs'!N30</f>
        <v>0</v>
      </c>
      <c r="VC2" s="33">
        <f>'5 - Project Outputs'!O30</f>
        <v>0</v>
      </c>
      <c r="VD2" s="33">
        <f>'5 - Project Outputs'!P30</f>
        <v>0</v>
      </c>
      <c r="VE2" s="33">
        <f>'5 - Project Outputs'!Q30</f>
        <v>0</v>
      </c>
      <c r="VF2" s="33">
        <f>'5 - Project Outputs'!R30</f>
        <v>0</v>
      </c>
      <c r="VG2" s="33">
        <f>'5 - Project Outputs'!S30</f>
        <v>0</v>
      </c>
      <c r="VH2" s="33">
        <f>'5 - Project Outputs'!T30</f>
        <v>0</v>
      </c>
      <c r="VI2" s="33">
        <f>'5 - Project Outputs'!U30</f>
        <v>0</v>
      </c>
      <c r="VJ2" s="33">
        <f>'5 - Project Outputs'!V30</f>
        <v>0</v>
      </c>
      <c r="VK2" s="33">
        <f>'5 - Project Outputs'!W30</f>
        <v>0</v>
      </c>
      <c r="VL2" s="33">
        <f>'5 - Project Outputs'!X30</f>
        <v>0</v>
      </c>
      <c r="VM2" s="33">
        <f>'5 - Project Outputs'!Y30</f>
        <v>0</v>
      </c>
      <c r="VN2" s="33" t="str">
        <f>'5 - Project Outputs'!C31</f>
        <v>&lt; Select &gt;</v>
      </c>
      <c r="VO2" s="33" t="str">
        <f>'5 - Project Outputs'!D31</f>
        <v>N/A</v>
      </c>
      <c r="VP2" s="33">
        <f>'5 - Project Outputs'!E31</f>
        <v>0</v>
      </c>
      <c r="VQ2" s="33">
        <f>'5 - Project Outputs'!F31</f>
        <v>0</v>
      </c>
      <c r="VR2" s="33">
        <f>'5 - Project Outputs'!G31</f>
        <v>0</v>
      </c>
      <c r="VS2" s="33">
        <f>'5 - Project Outputs'!H31</f>
        <v>0</v>
      </c>
      <c r="VT2" s="33">
        <f>'5 - Project Outputs'!I31</f>
        <v>0</v>
      </c>
      <c r="VU2" s="33">
        <f>'5 - Project Outputs'!J31</f>
        <v>0</v>
      </c>
      <c r="VV2" s="33">
        <f>'5 - Project Outputs'!K31</f>
        <v>0</v>
      </c>
      <c r="VW2" s="33">
        <f>'5 - Project Outputs'!L31</f>
        <v>0</v>
      </c>
      <c r="VX2" s="33">
        <f>'5 - Project Outputs'!M31</f>
        <v>0</v>
      </c>
      <c r="VY2" s="33">
        <f>'5 - Project Outputs'!N31</f>
        <v>0</v>
      </c>
      <c r="VZ2" s="33">
        <f>'5 - Project Outputs'!O31</f>
        <v>0</v>
      </c>
      <c r="WA2" s="33">
        <f>'5 - Project Outputs'!P31</f>
        <v>0</v>
      </c>
      <c r="WB2" s="33">
        <f>'5 - Project Outputs'!Q31</f>
        <v>0</v>
      </c>
      <c r="WC2" s="33">
        <f>'5 - Project Outputs'!R31</f>
        <v>0</v>
      </c>
      <c r="WD2" s="33">
        <f>'5 - Project Outputs'!S31</f>
        <v>0</v>
      </c>
      <c r="WE2" s="33">
        <f>'5 - Project Outputs'!T31</f>
        <v>0</v>
      </c>
      <c r="WF2" s="33">
        <f>'5 - Project Outputs'!U31</f>
        <v>0</v>
      </c>
      <c r="WG2" s="33">
        <f>'5 - Project Outputs'!V31</f>
        <v>0</v>
      </c>
      <c r="WH2" s="33">
        <f>'5 - Project Outputs'!W31</f>
        <v>0</v>
      </c>
      <c r="WI2" s="33">
        <f>'5 - Project Outputs'!X31</f>
        <v>0</v>
      </c>
      <c r="WJ2" s="33">
        <f>'5 - Project Outputs'!Y31</f>
        <v>0</v>
      </c>
      <c r="WK2" s="33" t="str">
        <f>'5 - Project Outputs'!C32</f>
        <v>&lt; Select &gt;</v>
      </c>
      <c r="WL2" s="33" t="str">
        <f>'5 - Project Outputs'!D32</f>
        <v>N/A</v>
      </c>
      <c r="WM2" s="33">
        <f>'5 - Project Outputs'!E32</f>
        <v>0</v>
      </c>
      <c r="WN2" s="33">
        <f>'5 - Project Outputs'!F32</f>
        <v>0</v>
      </c>
      <c r="WO2" s="33">
        <f>'5 - Project Outputs'!G32</f>
        <v>0</v>
      </c>
      <c r="WP2" s="33">
        <f>'5 - Project Outputs'!H32</f>
        <v>0</v>
      </c>
      <c r="WQ2" s="33">
        <f>'5 - Project Outputs'!I32</f>
        <v>0</v>
      </c>
      <c r="WR2" s="33">
        <f>'5 - Project Outputs'!J32</f>
        <v>0</v>
      </c>
      <c r="WS2" s="33">
        <f>'5 - Project Outputs'!K32</f>
        <v>0</v>
      </c>
      <c r="WT2" s="33">
        <f>'5 - Project Outputs'!L32</f>
        <v>0</v>
      </c>
      <c r="WU2" s="33">
        <f>'5 - Project Outputs'!M32</f>
        <v>0</v>
      </c>
      <c r="WV2" s="33">
        <f>'5 - Project Outputs'!N32</f>
        <v>0</v>
      </c>
      <c r="WW2" s="33">
        <f>'5 - Project Outputs'!O32</f>
        <v>0</v>
      </c>
      <c r="WX2" s="33">
        <f>'5 - Project Outputs'!P32</f>
        <v>0</v>
      </c>
      <c r="WY2" s="33">
        <f>'5 - Project Outputs'!Q32</f>
        <v>0</v>
      </c>
      <c r="WZ2" s="33">
        <f>'5 - Project Outputs'!R32</f>
        <v>0</v>
      </c>
      <c r="XA2" s="33">
        <f>'5 - Project Outputs'!S32</f>
        <v>0</v>
      </c>
      <c r="XB2" s="33">
        <f>'5 - Project Outputs'!T32</f>
        <v>0</v>
      </c>
      <c r="XC2" s="33">
        <f>'5 - Project Outputs'!U32</f>
        <v>0</v>
      </c>
      <c r="XD2" s="33">
        <f>'5 - Project Outputs'!V32</f>
        <v>0</v>
      </c>
      <c r="XE2" s="33">
        <f>'5 - Project Outputs'!W32</f>
        <v>0</v>
      </c>
      <c r="XF2" s="33">
        <f>'5 - Project Outputs'!X32</f>
        <v>0</v>
      </c>
      <c r="XG2" s="33">
        <f>'5 - Project Outputs'!Y32</f>
        <v>0</v>
      </c>
      <c r="XH2" s="33" t="str">
        <f>'5 - Project Outputs'!C33</f>
        <v>&lt; Select &gt;</v>
      </c>
      <c r="XI2" s="33" t="str">
        <f>'5 - Project Outputs'!D33</f>
        <v>N/A</v>
      </c>
      <c r="XJ2" s="33">
        <f>'5 - Project Outputs'!E33</f>
        <v>0</v>
      </c>
      <c r="XK2" s="33">
        <f>'5 - Project Outputs'!F33</f>
        <v>0</v>
      </c>
      <c r="XL2" s="33">
        <f>'5 - Project Outputs'!G33</f>
        <v>0</v>
      </c>
      <c r="XM2" s="33">
        <f>'5 - Project Outputs'!H33</f>
        <v>0</v>
      </c>
      <c r="XN2" s="33">
        <f>'5 - Project Outputs'!I33</f>
        <v>0</v>
      </c>
      <c r="XO2" s="33">
        <f>'5 - Project Outputs'!J33</f>
        <v>0</v>
      </c>
      <c r="XP2" s="33">
        <f>'5 - Project Outputs'!K33</f>
        <v>0</v>
      </c>
      <c r="XQ2" s="33">
        <f>'5 - Project Outputs'!L33</f>
        <v>0</v>
      </c>
      <c r="XR2" s="33">
        <f>'5 - Project Outputs'!M33</f>
        <v>0</v>
      </c>
      <c r="XS2" s="33">
        <f>'5 - Project Outputs'!N33</f>
        <v>0</v>
      </c>
      <c r="XT2" s="33">
        <f>'5 - Project Outputs'!O33</f>
        <v>0</v>
      </c>
      <c r="XU2" s="33">
        <f>'5 - Project Outputs'!P33</f>
        <v>0</v>
      </c>
      <c r="XV2" s="33">
        <f>'5 - Project Outputs'!Q33</f>
        <v>0</v>
      </c>
      <c r="XW2" s="33">
        <f>'5 - Project Outputs'!R33</f>
        <v>0</v>
      </c>
      <c r="XX2" s="33">
        <f>'5 - Project Outputs'!S33</f>
        <v>0</v>
      </c>
      <c r="XY2" s="33">
        <f>'5 - Project Outputs'!T33</f>
        <v>0</v>
      </c>
      <c r="XZ2" s="33">
        <f>'5 - Project Outputs'!U33</f>
        <v>0</v>
      </c>
      <c r="YA2" s="33">
        <f>'5 - Project Outputs'!V33</f>
        <v>0</v>
      </c>
      <c r="YB2" s="33">
        <f>'5 - Project Outputs'!W33</f>
        <v>0</v>
      </c>
      <c r="YC2" s="33">
        <f>'5 - Project Outputs'!X33</f>
        <v>0</v>
      </c>
      <c r="YD2" s="33">
        <f>'5 - Project Outputs'!Y33</f>
        <v>0</v>
      </c>
      <c r="YE2" s="33" t="str">
        <f>'5 - Project Outputs'!C34</f>
        <v>&lt; Select &gt;</v>
      </c>
      <c r="YF2" s="33" t="str">
        <f>'5 - Project Outputs'!D34</f>
        <v>N/A</v>
      </c>
      <c r="YG2" s="33">
        <f>'5 - Project Outputs'!E34</f>
        <v>0</v>
      </c>
      <c r="YH2" s="33">
        <f>'5 - Project Outputs'!F34</f>
        <v>0</v>
      </c>
      <c r="YI2" s="33">
        <f>'5 - Project Outputs'!G34</f>
        <v>0</v>
      </c>
      <c r="YJ2" s="33">
        <f>'5 - Project Outputs'!H34</f>
        <v>0</v>
      </c>
      <c r="YK2" s="33">
        <f>'5 - Project Outputs'!I34</f>
        <v>0</v>
      </c>
      <c r="YL2" s="33">
        <f>'5 - Project Outputs'!J34</f>
        <v>0</v>
      </c>
      <c r="YM2" s="33">
        <f>'5 - Project Outputs'!K34</f>
        <v>0</v>
      </c>
      <c r="YN2" s="33">
        <f>'5 - Project Outputs'!L34</f>
        <v>0</v>
      </c>
      <c r="YO2" s="33">
        <f>'5 - Project Outputs'!M34</f>
        <v>0</v>
      </c>
      <c r="YP2" s="33">
        <f>'5 - Project Outputs'!N34</f>
        <v>0</v>
      </c>
      <c r="YQ2" s="33">
        <f>'5 - Project Outputs'!O34</f>
        <v>0</v>
      </c>
      <c r="YR2" s="33">
        <f>'5 - Project Outputs'!P34</f>
        <v>0</v>
      </c>
      <c r="YS2" s="33">
        <f>'5 - Project Outputs'!Q34</f>
        <v>0</v>
      </c>
      <c r="YT2" s="33">
        <f>'5 - Project Outputs'!R34</f>
        <v>0</v>
      </c>
      <c r="YU2" s="33">
        <f>'5 - Project Outputs'!S34</f>
        <v>0</v>
      </c>
      <c r="YV2" s="33">
        <f>'5 - Project Outputs'!T34</f>
        <v>0</v>
      </c>
      <c r="YW2" s="33">
        <f>'5 - Project Outputs'!U34</f>
        <v>0</v>
      </c>
      <c r="YX2" s="33">
        <f>'5 - Project Outputs'!V34</f>
        <v>0</v>
      </c>
      <c r="YY2" s="33">
        <f>'5 - Project Outputs'!W34</f>
        <v>0</v>
      </c>
      <c r="YZ2" s="33">
        <f>'5 - Project Outputs'!X34</f>
        <v>0</v>
      </c>
      <c r="ZA2" s="33">
        <f>'5 - Project Outputs'!Y34</f>
        <v>0</v>
      </c>
      <c r="ZB2" s="33" t="str">
        <f>'5 - Project Outputs'!C35</f>
        <v>&lt; Select &gt;</v>
      </c>
      <c r="ZC2" s="33" t="str">
        <f>'5 - Project Outputs'!D35</f>
        <v>N/A</v>
      </c>
      <c r="ZD2" s="33">
        <f>'5 - Project Outputs'!E35</f>
        <v>0</v>
      </c>
      <c r="ZE2" s="33">
        <f>'5 - Project Outputs'!F35</f>
        <v>0</v>
      </c>
      <c r="ZF2" s="33">
        <f>'5 - Project Outputs'!G35</f>
        <v>0</v>
      </c>
      <c r="ZG2" s="33">
        <f>'5 - Project Outputs'!H35</f>
        <v>0</v>
      </c>
      <c r="ZH2" s="33">
        <f>'5 - Project Outputs'!I35</f>
        <v>0</v>
      </c>
      <c r="ZI2" s="33">
        <f>'5 - Project Outputs'!J35</f>
        <v>0</v>
      </c>
      <c r="ZJ2" s="33">
        <f>'5 - Project Outputs'!K35</f>
        <v>0</v>
      </c>
      <c r="ZK2" s="33">
        <f>'5 - Project Outputs'!L35</f>
        <v>0</v>
      </c>
      <c r="ZL2" s="33">
        <f>'5 - Project Outputs'!M35</f>
        <v>0</v>
      </c>
      <c r="ZM2" s="33">
        <f>'5 - Project Outputs'!N35</f>
        <v>0</v>
      </c>
      <c r="ZN2" s="33">
        <f>'5 - Project Outputs'!O35</f>
        <v>0</v>
      </c>
      <c r="ZO2" s="33">
        <f>'5 - Project Outputs'!P35</f>
        <v>0</v>
      </c>
      <c r="ZP2" s="33">
        <f>'5 - Project Outputs'!Q35</f>
        <v>0</v>
      </c>
      <c r="ZQ2" s="33">
        <f>'5 - Project Outputs'!R35</f>
        <v>0</v>
      </c>
      <c r="ZR2" s="33">
        <f>'5 - Project Outputs'!S35</f>
        <v>0</v>
      </c>
      <c r="ZS2" s="33">
        <f>'5 - Project Outputs'!T35</f>
        <v>0</v>
      </c>
      <c r="ZT2" s="33">
        <f>'5 - Project Outputs'!U35</f>
        <v>0</v>
      </c>
      <c r="ZU2" s="33">
        <f>'5 - Project Outputs'!V35</f>
        <v>0</v>
      </c>
      <c r="ZV2" s="33">
        <f>'5 - Project Outputs'!W35</f>
        <v>0</v>
      </c>
      <c r="ZW2" s="33">
        <f>'5 - Project Outputs'!X35</f>
        <v>0</v>
      </c>
      <c r="ZX2" s="33">
        <f>'5 - Project Outputs'!Y35</f>
        <v>0</v>
      </c>
      <c r="ZY2" s="33" t="str">
        <f>'5 - Project Outputs'!C36</f>
        <v>&lt; Select &gt;</v>
      </c>
      <c r="ZZ2" s="33" t="str">
        <f>'5 - Project Outputs'!D36</f>
        <v>N/A</v>
      </c>
      <c r="AAA2" s="33">
        <f>'5 - Project Outputs'!E36</f>
        <v>0</v>
      </c>
      <c r="AAB2" s="33">
        <f>'5 - Project Outputs'!F36</f>
        <v>0</v>
      </c>
      <c r="AAC2" s="33">
        <f>'5 - Project Outputs'!G36</f>
        <v>0</v>
      </c>
      <c r="AAD2" s="33">
        <f>'5 - Project Outputs'!H36</f>
        <v>0</v>
      </c>
      <c r="AAE2" s="33">
        <f>'5 - Project Outputs'!I36</f>
        <v>0</v>
      </c>
      <c r="AAF2" s="33">
        <f>'5 - Project Outputs'!J36</f>
        <v>0</v>
      </c>
      <c r="AAG2" s="33">
        <f>'5 - Project Outputs'!K36</f>
        <v>0</v>
      </c>
      <c r="AAH2" s="33">
        <f>'5 - Project Outputs'!L36</f>
        <v>0</v>
      </c>
      <c r="AAI2" s="33">
        <f>'5 - Project Outputs'!M36</f>
        <v>0</v>
      </c>
      <c r="AAJ2" s="33">
        <f>'5 - Project Outputs'!N36</f>
        <v>0</v>
      </c>
      <c r="AAK2" s="33">
        <f>'5 - Project Outputs'!O36</f>
        <v>0</v>
      </c>
      <c r="AAL2" s="33">
        <f>'5 - Project Outputs'!P36</f>
        <v>0</v>
      </c>
      <c r="AAM2" s="33">
        <f>'5 - Project Outputs'!Q36</f>
        <v>0</v>
      </c>
      <c r="AAN2" s="33">
        <f>'5 - Project Outputs'!R36</f>
        <v>0</v>
      </c>
      <c r="AAO2" s="33">
        <f>'5 - Project Outputs'!S36</f>
        <v>0</v>
      </c>
      <c r="AAP2" s="33">
        <f>'5 - Project Outputs'!T36</f>
        <v>0</v>
      </c>
      <c r="AAQ2" s="33">
        <f>'5 - Project Outputs'!U36</f>
        <v>0</v>
      </c>
      <c r="AAR2" s="33">
        <f>'5 - Project Outputs'!V36</f>
        <v>0</v>
      </c>
      <c r="AAS2" s="33">
        <f>'5 - Project Outputs'!W36</f>
        <v>0</v>
      </c>
      <c r="AAT2" s="33">
        <f>'5 - Project Outputs'!X36</f>
        <v>0</v>
      </c>
      <c r="AAU2" s="33">
        <f>'5 - Project Outputs'!Y36</f>
        <v>0</v>
      </c>
      <c r="AAV2" s="33" t="str">
        <f>'5 - Project Outputs'!C37</f>
        <v>&lt; Select &gt;</v>
      </c>
      <c r="AAW2" s="33" t="str">
        <f>'5 - Project Outputs'!D37</f>
        <v>N/A</v>
      </c>
      <c r="AAX2" s="33">
        <f>'5 - Project Outputs'!E37</f>
        <v>0</v>
      </c>
      <c r="AAY2" s="33">
        <f>'5 - Project Outputs'!F37</f>
        <v>0</v>
      </c>
      <c r="AAZ2" s="33">
        <f>'5 - Project Outputs'!G37</f>
        <v>0</v>
      </c>
      <c r="ABA2" s="33">
        <f>'5 - Project Outputs'!H37</f>
        <v>0</v>
      </c>
      <c r="ABB2" s="33">
        <f>'5 - Project Outputs'!I37</f>
        <v>0</v>
      </c>
      <c r="ABC2" s="33">
        <f>'5 - Project Outputs'!J37</f>
        <v>0</v>
      </c>
      <c r="ABD2" s="33">
        <f>'5 - Project Outputs'!K37</f>
        <v>0</v>
      </c>
      <c r="ABE2" s="33">
        <f>'5 - Project Outputs'!L37</f>
        <v>0</v>
      </c>
      <c r="ABF2" s="33">
        <f>'5 - Project Outputs'!M37</f>
        <v>0</v>
      </c>
      <c r="ABG2" s="33">
        <f>'5 - Project Outputs'!N37</f>
        <v>0</v>
      </c>
      <c r="ABH2" s="33">
        <f>'5 - Project Outputs'!O37</f>
        <v>0</v>
      </c>
      <c r="ABI2" s="33">
        <f>'5 - Project Outputs'!P37</f>
        <v>0</v>
      </c>
      <c r="ABJ2" s="33">
        <f>'5 - Project Outputs'!Q37</f>
        <v>0</v>
      </c>
      <c r="ABK2" s="33">
        <f>'5 - Project Outputs'!R37</f>
        <v>0</v>
      </c>
      <c r="ABL2" s="33">
        <f>'5 - Project Outputs'!S37</f>
        <v>0</v>
      </c>
      <c r="ABM2" s="33">
        <f>'5 - Project Outputs'!T37</f>
        <v>0</v>
      </c>
      <c r="ABN2" s="33">
        <f>'5 - Project Outputs'!U37</f>
        <v>0</v>
      </c>
      <c r="ABO2" s="33">
        <f>'5 - Project Outputs'!V37</f>
        <v>0</v>
      </c>
      <c r="ABP2" s="33">
        <f>'5 - Project Outputs'!W37</f>
        <v>0</v>
      </c>
      <c r="ABQ2" s="33">
        <f>'5 - Project Outputs'!X37</f>
        <v>0</v>
      </c>
      <c r="ABR2" s="33">
        <f>'5 - Project Outputs'!Y37</f>
        <v>0</v>
      </c>
      <c r="ABS2" s="33" t="str">
        <f>'5 - Project Outputs'!C38</f>
        <v>&lt; Select &gt;</v>
      </c>
      <c r="ABT2" s="33" t="str">
        <f>'5 - Project Outputs'!D38</f>
        <v>N/A</v>
      </c>
      <c r="ABU2" s="33">
        <f>'5 - Project Outputs'!E38</f>
        <v>0</v>
      </c>
      <c r="ABV2" s="33">
        <f>'5 - Project Outputs'!F38</f>
        <v>0</v>
      </c>
      <c r="ABW2" s="33">
        <f>'5 - Project Outputs'!G38</f>
        <v>0</v>
      </c>
      <c r="ABX2" s="33">
        <f>'5 - Project Outputs'!H38</f>
        <v>0</v>
      </c>
      <c r="ABY2" s="33">
        <f>'5 - Project Outputs'!I38</f>
        <v>0</v>
      </c>
      <c r="ABZ2" s="33">
        <f>'5 - Project Outputs'!J38</f>
        <v>0</v>
      </c>
      <c r="ACA2" s="33">
        <f>'5 - Project Outputs'!K38</f>
        <v>0</v>
      </c>
      <c r="ACB2" s="33">
        <f>'5 - Project Outputs'!L38</f>
        <v>0</v>
      </c>
      <c r="ACC2" s="33">
        <f>'5 - Project Outputs'!M38</f>
        <v>0</v>
      </c>
      <c r="ACD2" s="33">
        <f>'5 - Project Outputs'!N38</f>
        <v>0</v>
      </c>
      <c r="ACE2" s="33">
        <f>'5 - Project Outputs'!O38</f>
        <v>0</v>
      </c>
      <c r="ACF2" s="33">
        <f>'5 - Project Outputs'!P38</f>
        <v>0</v>
      </c>
      <c r="ACG2" s="33">
        <f>'5 - Project Outputs'!Q38</f>
        <v>0</v>
      </c>
      <c r="ACH2" s="33">
        <f>'5 - Project Outputs'!R38</f>
        <v>0</v>
      </c>
      <c r="ACI2" s="33">
        <f>'5 - Project Outputs'!S38</f>
        <v>0</v>
      </c>
      <c r="ACJ2" s="33">
        <f>'5 - Project Outputs'!T38</f>
        <v>0</v>
      </c>
      <c r="ACK2" s="33">
        <f>'5 - Project Outputs'!U38</f>
        <v>0</v>
      </c>
      <c r="ACL2" s="33">
        <f>'5 - Project Outputs'!V38</f>
        <v>0</v>
      </c>
      <c r="ACM2" s="33">
        <f>'5 - Project Outputs'!W38</f>
        <v>0</v>
      </c>
      <c r="ACN2" s="33">
        <f>'5 - Project Outputs'!X38</f>
        <v>0</v>
      </c>
      <c r="ACO2" s="33">
        <f>'5 - Project Outputs'!Y38</f>
        <v>0</v>
      </c>
      <c r="ACP2" s="33" t="str">
        <f>'5 - Project Outputs'!C39</f>
        <v>&lt; Select &gt;</v>
      </c>
      <c r="ACQ2" s="33" t="str">
        <f>'5 - Project Outputs'!D39</f>
        <v>N/A</v>
      </c>
      <c r="ACR2" s="33">
        <f>'5 - Project Outputs'!E39</f>
        <v>0</v>
      </c>
      <c r="ACS2" s="33">
        <f>'5 - Project Outputs'!F39</f>
        <v>0</v>
      </c>
      <c r="ACT2" s="33">
        <f>'5 - Project Outputs'!G39</f>
        <v>0</v>
      </c>
      <c r="ACU2" s="33">
        <f>'5 - Project Outputs'!H39</f>
        <v>0</v>
      </c>
      <c r="ACV2" s="33">
        <f>'5 - Project Outputs'!I39</f>
        <v>0</v>
      </c>
      <c r="ACW2" s="33">
        <f>'5 - Project Outputs'!J39</f>
        <v>0</v>
      </c>
      <c r="ACX2" s="33">
        <f>'5 - Project Outputs'!K39</f>
        <v>0</v>
      </c>
      <c r="ACY2" s="33">
        <f>'5 - Project Outputs'!L39</f>
        <v>0</v>
      </c>
      <c r="ACZ2" s="33">
        <f>'5 - Project Outputs'!M39</f>
        <v>0</v>
      </c>
      <c r="ADA2" s="33">
        <f>'5 - Project Outputs'!N39</f>
        <v>0</v>
      </c>
      <c r="ADB2" s="33">
        <f>'5 - Project Outputs'!O39</f>
        <v>0</v>
      </c>
      <c r="ADC2" s="33">
        <f>'5 - Project Outputs'!P39</f>
        <v>0</v>
      </c>
      <c r="ADD2" s="33">
        <f>'5 - Project Outputs'!Q39</f>
        <v>0</v>
      </c>
      <c r="ADE2" s="33">
        <f>'5 - Project Outputs'!R39</f>
        <v>0</v>
      </c>
      <c r="ADF2" s="33">
        <f>'5 - Project Outputs'!S39</f>
        <v>0</v>
      </c>
      <c r="ADG2" s="33">
        <f>'5 - Project Outputs'!T39</f>
        <v>0</v>
      </c>
      <c r="ADH2" s="33">
        <f>'5 - Project Outputs'!U39</f>
        <v>0</v>
      </c>
      <c r="ADI2" s="33">
        <f>'5 - Project Outputs'!V39</f>
        <v>0</v>
      </c>
      <c r="ADJ2" s="33">
        <f>'5 - Project Outputs'!W39</f>
        <v>0</v>
      </c>
      <c r="ADK2" s="33">
        <f>'5 - Project Outputs'!X39</f>
        <v>0</v>
      </c>
      <c r="ADL2" s="33">
        <f>'5 - Project Outputs'!Y39</f>
        <v>0</v>
      </c>
      <c r="ADM2" s="33" t="str">
        <f>'5 - Project Outputs'!C40</f>
        <v>&lt; Select &gt;</v>
      </c>
      <c r="ADN2" s="33" t="str">
        <f>'5 - Project Outputs'!D40</f>
        <v>N/A</v>
      </c>
      <c r="ADO2" s="33">
        <f>'5 - Project Outputs'!E40</f>
        <v>0</v>
      </c>
      <c r="ADP2" s="33">
        <f>'5 - Project Outputs'!F40</f>
        <v>0</v>
      </c>
      <c r="ADQ2" s="33">
        <f>'5 - Project Outputs'!G40</f>
        <v>0</v>
      </c>
      <c r="ADR2" s="33">
        <f>'5 - Project Outputs'!H40</f>
        <v>0</v>
      </c>
      <c r="ADS2" s="33">
        <f>'5 - Project Outputs'!I40</f>
        <v>0</v>
      </c>
      <c r="ADT2" s="33">
        <f>'5 - Project Outputs'!J40</f>
        <v>0</v>
      </c>
      <c r="ADU2" s="33">
        <f>'5 - Project Outputs'!K40</f>
        <v>0</v>
      </c>
      <c r="ADV2" s="33">
        <f>'5 - Project Outputs'!L40</f>
        <v>0</v>
      </c>
      <c r="ADW2" s="33">
        <f>'5 - Project Outputs'!M40</f>
        <v>0</v>
      </c>
      <c r="ADX2" s="33">
        <f>'5 - Project Outputs'!N40</f>
        <v>0</v>
      </c>
      <c r="ADY2" s="33">
        <f>'5 - Project Outputs'!O40</f>
        <v>0</v>
      </c>
      <c r="ADZ2" s="33">
        <f>'5 - Project Outputs'!P40</f>
        <v>0</v>
      </c>
      <c r="AEA2" s="33">
        <f>'5 - Project Outputs'!Q40</f>
        <v>0</v>
      </c>
      <c r="AEB2" s="33">
        <f>'5 - Project Outputs'!R40</f>
        <v>0</v>
      </c>
      <c r="AEC2" s="33">
        <f>'5 - Project Outputs'!S40</f>
        <v>0</v>
      </c>
      <c r="AED2" s="33">
        <f>'5 - Project Outputs'!T40</f>
        <v>0</v>
      </c>
      <c r="AEE2" s="33">
        <f>'5 - Project Outputs'!U40</f>
        <v>0</v>
      </c>
      <c r="AEF2" s="33">
        <f>'5 - Project Outputs'!V40</f>
        <v>0</v>
      </c>
      <c r="AEG2" s="33">
        <f>'5 - Project Outputs'!W40</f>
        <v>0</v>
      </c>
      <c r="AEH2" s="33">
        <f>'5 - Project Outputs'!X40</f>
        <v>0</v>
      </c>
      <c r="AEI2" s="33">
        <f>'5 - Project Outputs'!Y40</f>
        <v>0</v>
      </c>
      <c r="AEJ2" s="33" t="str">
        <f>'5 - Project Outputs'!C41</f>
        <v>&lt; Select &gt;</v>
      </c>
      <c r="AEK2" s="33" t="str">
        <f>'5 - Project Outputs'!D41</f>
        <v>N/A</v>
      </c>
      <c r="AEL2" s="33">
        <f>'5 - Project Outputs'!E41</f>
        <v>0</v>
      </c>
      <c r="AEM2" s="33">
        <f>'5 - Project Outputs'!F41</f>
        <v>0</v>
      </c>
      <c r="AEN2" s="33">
        <f>'5 - Project Outputs'!G41</f>
        <v>0</v>
      </c>
      <c r="AEO2" s="33">
        <f>'5 - Project Outputs'!H41</f>
        <v>0</v>
      </c>
      <c r="AEP2" s="33">
        <f>'5 - Project Outputs'!I41</f>
        <v>0</v>
      </c>
      <c r="AEQ2" s="33">
        <f>'5 - Project Outputs'!J41</f>
        <v>0</v>
      </c>
      <c r="AER2" s="33">
        <f>'5 - Project Outputs'!K41</f>
        <v>0</v>
      </c>
      <c r="AES2" s="33">
        <f>'5 - Project Outputs'!L41</f>
        <v>0</v>
      </c>
      <c r="AET2" s="33">
        <f>'5 - Project Outputs'!M41</f>
        <v>0</v>
      </c>
      <c r="AEU2" s="33">
        <f>'5 - Project Outputs'!N41</f>
        <v>0</v>
      </c>
      <c r="AEV2" s="33">
        <f>'5 - Project Outputs'!O41</f>
        <v>0</v>
      </c>
      <c r="AEW2" s="33">
        <f>'5 - Project Outputs'!P41</f>
        <v>0</v>
      </c>
      <c r="AEX2" s="33">
        <f>'5 - Project Outputs'!Q41</f>
        <v>0</v>
      </c>
      <c r="AEY2" s="33">
        <f>'5 - Project Outputs'!R41</f>
        <v>0</v>
      </c>
      <c r="AEZ2" s="33">
        <f>'5 - Project Outputs'!S41</f>
        <v>0</v>
      </c>
      <c r="AFA2" s="33">
        <f>'5 - Project Outputs'!T41</f>
        <v>0</v>
      </c>
      <c r="AFB2" s="33">
        <f>'5 - Project Outputs'!U41</f>
        <v>0</v>
      </c>
      <c r="AFC2" s="33">
        <f>'5 - Project Outputs'!V41</f>
        <v>0</v>
      </c>
      <c r="AFD2" s="33">
        <f>'5 - Project Outputs'!W41</f>
        <v>0</v>
      </c>
      <c r="AFE2" s="33">
        <f>'5 - Project Outputs'!X41</f>
        <v>0</v>
      </c>
      <c r="AFF2" s="33">
        <f>'5 - Project Outputs'!Y41</f>
        <v>0</v>
      </c>
      <c r="AFG2" s="33" t="str">
        <f>'5 - Project Outputs'!C42</f>
        <v>&lt; Select &gt;</v>
      </c>
      <c r="AFH2" s="33" t="str">
        <f>'5 - Project Outputs'!D42</f>
        <v>N/A</v>
      </c>
      <c r="AFI2" s="33">
        <f>'5 - Project Outputs'!E42</f>
        <v>0</v>
      </c>
      <c r="AFJ2" s="33">
        <f>'5 - Project Outputs'!F42</f>
        <v>0</v>
      </c>
      <c r="AFK2" s="33">
        <f>'5 - Project Outputs'!G42</f>
        <v>0</v>
      </c>
      <c r="AFL2" s="33">
        <f>'5 - Project Outputs'!H42</f>
        <v>0</v>
      </c>
      <c r="AFM2" s="33">
        <f>'5 - Project Outputs'!I42</f>
        <v>0</v>
      </c>
      <c r="AFN2" s="33">
        <f>'5 - Project Outputs'!J42</f>
        <v>0</v>
      </c>
      <c r="AFO2" s="33">
        <f>'5 - Project Outputs'!K42</f>
        <v>0</v>
      </c>
      <c r="AFP2" s="33">
        <f>'5 - Project Outputs'!L42</f>
        <v>0</v>
      </c>
      <c r="AFQ2" s="33">
        <f>'5 - Project Outputs'!M42</f>
        <v>0</v>
      </c>
      <c r="AFR2" s="33">
        <f>'5 - Project Outputs'!N42</f>
        <v>0</v>
      </c>
      <c r="AFS2" s="33">
        <f>'5 - Project Outputs'!O42</f>
        <v>0</v>
      </c>
      <c r="AFT2" s="33">
        <f>'5 - Project Outputs'!P42</f>
        <v>0</v>
      </c>
      <c r="AFU2" s="33">
        <f>'5 - Project Outputs'!Q42</f>
        <v>0</v>
      </c>
      <c r="AFV2" s="33">
        <f>'5 - Project Outputs'!R42</f>
        <v>0</v>
      </c>
      <c r="AFW2" s="33">
        <f>'5 - Project Outputs'!S42</f>
        <v>0</v>
      </c>
      <c r="AFX2" s="33">
        <f>'5 - Project Outputs'!T42</f>
        <v>0</v>
      </c>
      <c r="AFY2" s="33">
        <f>'5 - Project Outputs'!U42</f>
        <v>0</v>
      </c>
      <c r="AFZ2" s="33">
        <f>'5 - Project Outputs'!V42</f>
        <v>0</v>
      </c>
      <c r="AGA2" s="33">
        <f>'5 - Project Outputs'!W42</f>
        <v>0</v>
      </c>
      <c r="AGB2" s="33">
        <f>'5 - Project Outputs'!X42</f>
        <v>0</v>
      </c>
      <c r="AGC2" s="33">
        <f>'5 - Project Outputs'!Y42</f>
        <v>0</v>
      </c>
      <c r="AGD2" s="33">
        <f>'5 - Project Outputs'!C44</f>
        <v>0</v>
      </c>
      <c r="AGE2" s="33">
        <f>'5 - Project Outputs'!D44</f>
        <v>0</v>
      </c>
      <c r="AGF2" s="33">
        <f>'5 - Project Outputs'!E44</f>
        <v>0</v>
      </c>
      <c r="AGG2" s="33">
        <f>'5 - Project Outputs'!F44</f>
        <v>0</v>
      </c>
      <c r="AGH2" s="33">
        <f>'5 - Project Outputs'!G44</f>
        <v>0</v>
      </c>
      <c r="AGI2" s="33">
        <f>'5 - Project Outputs'!H44</f>
        <v>0</v>
      </c>
      <c r="AGJ2" s="33">
        <f>'5 - Project Outputs'!I44</f>
        <v>0</v>
      </c>
      <c r="AGK2" s="33">
        <f>'5 - Project Outputs'!J44</f>
        <v>0</v>
      </c>
      <c r="AGL2" s="33">
        <f>'5 - Project Outputs'!K44</f>
        <v>0</v>
      </c>
      <c r="AGM2" s="33">
        <f>'5 - Project Outputs'!L44</f>
        <v>0</v>
      </c>
      <c r="AGN2" s="33">
        <f>'5 - Project Outputs'!M44</f>
        <v>0</v>
      </c>
      <c r="AGO2" s="33">
        <f>'5 - Project Outputs'!N44</f>
        <v>0</v>
      </c>
      <c r="AGP2" s="33">
        <f>'5 - Project Outputs'!O44</f>
        <v>0</v>
      </c>
      <c r="AGQ2" s="33">
        <f>'5 - Project Outputs'!P44</f>
        <v>0</v>
      </c>
      <c r="AGR2" s="33">
        <f>'5 - Project Outputs'!Q44</f>
        <v>0</v>
      </c>
      <c r="AGS2" s="33">
        <f>'5 - Project Outputs'!R44</f>
        <v>0</v>
      </c>
      <c r="AGT2" s="33">
        <f>'5 - Project Outputs'!S44</f>
        <v>0</v>
      </c>
      <c r="AGU2" s="33">
        <f>'5 - Project Outputs'!T44</f>
        <v>0</v>
      </c>
      <c r="AGV2" s="33">
        <f>'5 - Project Outputs'!U44</f>
        <v>0</v>
      </c>
      <c r="AGW2" s="33">
        <f>'5 - Project Outputs'!V44</f>
        <v>0</v>
      </c>
      <c r="AGX2" s="33">
        <f>'5 - Project Outputs'!W44</f>
        <v>0</v>
      </c>
      <c r="AGY2" s="33">
        <f>'5 - Project Outputs'!X44</f>
        <v>0</v>
      </c>
      <c r="AGZ2" s="33">
        <f>'5 - Project Outputs'!C45</f>
        <v>0</v>
      </c>
      <c r="AHA2" s="33">
        <f>'5 - Project Outputs'!D45</f>
        <v>0</v>
      </c>
      <c r="AHB2" s="33">
        <f>'5 - Project Outputs'!E45</f>
        <v>0</v>
      </c>
      <c r="AHC2" s="33">
        <f>'5 - Project Outputs'!F45</f>
        <v>0</v>
      </c>
      <c r="AHD2" s="33">
        <f>'5 - Project Outputs'!G45</f>
        <v>0</v>
      </c>
      <c r="AHE2" s="33">
        <f>'5 - Project Outputs'!H45</f>
        <v>0</v>
      </c>
      <c r="AHF2" s="33">
        <f>'5 - Project Outputs'!I45</f>
        <v>0</v>
      </c>
      <c r="AHG2" s="33">
        <f>'5 - Project Outputs'!J45</f>
        <v>0</v>
      </c>
      <c r="AHH2" s="33">
        <f>'5 - Project Outputs'!K45</f>
        <v>0</v>
      </c>
      <c r="AHI2" s="33">
        <f>'5 - Project Outputs'!L45</f>
        <v>0</v>
      </c>
      <c r="AHJ2" s="33">
        <f>'5 - Project Outputs'!M45</f>
        <v>0</v>
      </c>
      <c r="AHK2" s="33">
        <f>'5 - Project Outputs'!N45</f>
        <v>0</v>
      </c>
      <c r="AHL2" s="33">
        <f>'5 - Project Outputs'!O45</f>
        <v>0</v>
      </c>
      <c r="AHM2" s="33">
        <f>'5 - Project Outputs'!P45</f>
        <v>0</v>
      </c>
      <c r="AHN2" s="33">
        <f>'5 - Project Outputs'!Q45</f>
        <v>0</v>
      </c>
      <c r="AHO2" s="33">
        <f>'5 - Project Outputs'!R45</f>
        <v>0</v>
      </c>
      <c r="AHP2" s="33">
        <f>'5 - Project Outputs'!S45</f>
        <v>0</v>
      </c>
      <c r="AHQ2" s="33">
        <f>'5 - Project Outputs'!T45</f>
        <v>0</v>
      </c>
      <c r="AHR2" s="33">
        <f>'5 - Project Outputs'!U45</f>
        <v>0</v>
      </c>
      <c r="AHS2" s="33">
        <f>'5 - Project Outputs'!V45</f>
        <v>0</v>
      </c>
      <c r="AHT2" s="33">
        <f>'5 - Project Outputs'!W45</f>
        <v>0</v>
      </c>
      <c r="AHU2" s="33">
        <f>'5 - Project Outputs'!X45</f>
        <v>0</v>
      </c>
      <c r="AHV2" s="33">
        <f>'5 - Project Outputs'!C46</f>
        <v>0</v>
      </c>
      <c r="AHW2" s="33">
        <f>'5 - Project Outputs'!D46</f>
        <v>0</v>
      </c>
      <c r="AHX2" s="33">
        <f>'5 - Project Outputs'!E46</f>
        <v>0</v>
      </c>
      <c r="AHY2" s="33">
        <f>'5 - Project Outputs'!F46</f>
        <v>0</v>
      </c>
      <c r="AHZ2" s="33">
        <f>'5 - Project Outputs'!G46</f>
        <v>0</v>
      </c>
      <c r="AIA2" s="33">
        <f>'5 - Project Outputs'!H46</f>
        <v>0</v>
      </c>
      <c r="AIB2" s="33">
        <f>'5 - Project Outputs'!I46</f>
        <v>0</v>
      </c>
      <c r="AIC2" s="33">
        <f>'5 - Project Outputs'!J46</f>
        <v>0</v>
      </c>
      <c r="AID2" s="33">
        <f>'5 - Project Outputs'!K46</f>
        <v>0</v>
      </c>
      <c r="AIE2" s="33">
        <f>'5 - Project Outputs'!L46</f>
        <v>0</v>
      </c>
      <c r="AIF2" s="33">
        <f>'5 - Project Outputs'!M46</f>
        <v>0</v>
      </c>
      <c r="AIG2" s="33">
        <f>'5 - Project Outputs'!N46</f>
        <v>0</v>
      </c>
      <c r="AIH2" s="33">
        <f>'5 - Project Outputs'!O46</f>
        <v>0</v>
      </c>
      <c r="AII2" s="33">
        <f>'5 - Project Outputs'!P46</f>
        <v>0</v>
      </c>
      <c r="AIJ2" s="33">
        <f>'5 - Project Outputs'!Q46</f>
        <v>0</v>
      </c>
      <c r="AIK2" s="33">
        <f>'5 - Project Outputs'!R46</f>
        <v>0</v>
      </c>
      <c r="AIL2" s="33">
        <f>'5 - Project Outputs'!S46</f>
        <v>0</v>
      </c>
      <c r="AIM2" s="33">
        <f>'5 - Project Outputs'!T46</f>
        <v>0</v>
      </c>
      <c r="AIN2" s="33">
        <f>'5 - Project Outputs'!U46</f>
        <v>0</v>
      </c>
      <c r="AIO2" s="33">
        <f>'5 - Project Outputs'!V46</f>
        <v>0</v>
      </c>
      <c r="AIP2" s="33">
        <f>'5 - Project Outputs'!W46</f>
        <v>0</v>
      </c>
      <c r="AIQ2" s="33">
        <f>'5 - Project Outputs'!X46</f>
        <v>0</v>
      </c>
      <c r="AIR2" s="33">
        <f>'5 - Project Outputs'!C47</f>
        <v>0</v>
      </c>
      <c r="AIS2" s="33">
        <f>'5 - Project Outputs'!D47</f>
        <v>0</v>
      </c>
      <c r="AIT2" s="33">
        <f>'5 - Project Outputs'!E47</f>
        <v>0</v>
      </c>
      <c r="AIU2" s="33">
        <f>'5 - Project Outputs'!F47</f>
        <v>0</v>
      </c>
      <c r="AIV2" s="33">
        <f>'5 - Project Outputs'!G47</f>
        <v>0</v>
      </c>
      <c r="AIW2" s="33">
        <f>'5 - Project Outputs'!H47</f>
        <v>0</v>
      </c>
      <c r="AIX2" s="33">
        <f>'5 - Project Outputs'!I47</f>
        <v>0</v>
      </c>
      <c r="AIY2" s="33">
        <f>'5 - Project Outputs'!J47</f>
        <v>0</v>
      </c>
      <c r="AIZ2" s="33">
        <f>'5 - Project Outputs'!K47</f>
        <v>0</v>
      </c>
      <c r="AJA2" s="33">
        <f>'5 - Project Outputs'!L47</f>
        <v>0</v>
      </c>
      <c r="AJB2" s="33">
        <f>'5 - Project Outputs'!M47</f>
        <v>0</v>
      </c>
      <c r="AJC2" s="33">
        <f>'5 - Project Outputs'!N47</f>
        <v>0</v>
      </c>
      <c r="AJD2" s="33">
        <f>'5 - Project Outputs'!O47</f>
        <v>0</v>
      </c>
      <c r="AJE2" s="33">
        <f>'5 - Project Outputs'!P47</f>
        <v>0</v>
      </c>
      <c r="AJF2" s="33">
        <f>'5 - Project Outputs'!Q47</f>
        <v>0</v>
      </c>
      <c r="AJG2" s="33">
        <f>'5 - Project Outputs'!R47</f>
        <v>0</v>
      </c>
      <c r="AJH2" s="33">
        <f>'5 - Project Outputs'!S47</f>
        <v>0</v>
      </c>
      <c r="AJI2" s="33">
        <f>'5 - Project Outputs'!T47</f>
        <v>0</v>
      </c>
      <c r="AJJ2" s="33">
        <f>'5 - Project Outputs'!U47</f>
        <v>0</v>
      </c>
      <c r="AJK2" s="33">
        <f>'5 - Project Outputs'!V47</f>
        <v>0</v>
      </c>
      <c r="AJL2" s="33">
        <f>'5 - Project Outputs'!W47</f>
        <v>0</v>
      </c>
      <c r="AJM2" s="33">
        <f>'5 - Project Outputs'!X47</f>
        <v>0</v>
      </c>
      <c r="AJN2" s="33">
        <f>'5 - Project Outputs'!C48</f>
        <v>0</v>
      </c>
      <c r="AJO2" s="33">
        <f>'5 - Project Outputs'!D48</f>
        <v>0</v>
      </c>
      <c r="AJP2" s="33">
        <f>'5 - Project Outputs'!E48</f>
        <v>0</v>
      </c>
      <c r="AJQ2" s="33">
        <f>'5 - Project Outputs'!F48</f>
        <v>0</v>
      </c>
      <c r="AJR2" s="33">
        <f>'5 - Project Outputs'!G48</f>
        <v>0</v>
      </c>
      <c r="AJS2" s="33">
        <f>'5 - Project Outputs'!H48</f>
        <v>0</v>
      </c>
      <c r="AJT2" s="33">
        <f>'5 - Project Outputs'!I48</f>
        <v>0</v>
      </c>
      <c r="AJU2" s="33">
        <f>'5 - Project Outputs'!J48</f>
        <v>0</v>
      </c>
      <c r="AJV2" s="33">
        <f>'5 - Project Outputs'!K48</f>
        <v>0</v>
      </c>
      <c r="AJW2" s="33">
        <f>'5 - Project Outputs'!L48</f>
        <v>0</v>
      </c>
      <c r="AJX2" s="33">
        <f>'5 - Project Outputs'!M48</f>
        <v>0</v>
      </c>
      <c r="AJY2" s="33">
        <f>'5 - Project Outputs'!N48</f>
        <v>0</v>
      </c>
      <c r="AJZ2" s="33">
        <f>'5 - Project Outputs'!O48</f>
        <v>0</v>
      </c>
      <c r="AKA2" s="33">
        <f>'5 - Project Outputs'!P48</f>
        <v>0</v>
      </c>
      <c r="AKB2" s="33">
        <f>'5 - Project Outputs'!Q48</f>
        <v>0</v>
      </c>
      <c r="AKC2" s="33">
        <f>'5 - Project Outputs'!R48</f>
        <v>0</v>
      </c>
      <c r="AKD2" s="33">
        <f>'5 - Project Outputs'!S48</f>
        <v>0</v>
      </c>
      <c r="AKE2" s="33">
        <f>'5 - Project Outputs'!T48</f>
        <v>0</v>
      </c>
      <c r="AKF2" s="33">
        <f>'5 - Project Outputs'!U48</f>
        <v>0</v>
      </c>
      <c r="AKG2" s="33">
        <f>'5 - Project Outputs'!V48</f>
        <v>0</v>
      </c>
      <c r="AKH2" s="33">
        <f>'5 - Project Outputs'!W48</f>
        <v>0</v>
      </c>
      <c r="AKI2" s="33">
        <f>'5 - Project Outputs'!X48</f>
        <v>0</v>
      </c>
      <c r="AKJ2" s="33">
        <f>'5 - Project Outputs'!C49</f>
        <v>0</v>
      </c>
      <c r="AKK2" s="33">
        <f>'5 - Project Outputs'!D49</f>
        <v>0</v>
      </c>
      <c r="AKL2" s="33">
        <f>'5 - Project Outputs'!E49</f>
        <v>0</v>
      </c>
      <c r="AKM2" s="33">
        <f>'5 - Project Outputs'!F49</f>
        <v>0</v>
      </c>
      <c r="AKN2" s="33">
        <f>'5 - Project Outputs'!G49</f>
        <v>0</v>
      </c>
      <c r="AKO2" s="33">
        <f>'5 - Project Outputs'!H49</f>
        <v>0</v>
      </c>
      <c r="AKP2" s="33">
        <f>'5 - Project Outputs'!I49</f>
        <v>0</v>
      </c>
      <c r="AKQ2" s="33">
        <f>'5 - Project Outputs'!J49</f>
        <v>0</v>
      </c>
      <c r="AKR2" s="33">
        <f>'5 - Project Outputs'!K49</f>
        <v>0</v>
      </c>
      <c r="AKS2" s="33">
        <f>'5 - Project Outputs'!L49</f>
        <v>0</v>
      </c>
      <c r="AKT2" s="33">
        <f>'5 - Project Outputs'!M49</f>
        <v>0</v>
      </c>
      <c r="AKU2" s="33">
        <f>'5 - Project Outputs'!N49</f>
        <v>0</v>
      </c>
      <c r="AKV2" s="33">
        <f>'5 - Project Outputs'!O49</f>
        <v>0</v>
      </c>
      <c r="AKW2" s="33">
        <f>'5 - Project Outputs'!P49</f>
        <v>0</v>
      </c>
      <c r="AKX2" s="33">
        <f>'5 - Project Outputs'!Q49</f>
        <v>0</v>
      </c>
      <c r="AKY2" s="33">
        <f>'5 - Project Outputs'!R49</f>
        <v>0</v>
      </c>
      <c r="AKZ2" s="33">
        <f>'5 - Project Outputs'!S49</f>
        <v>0</v>
      </c>
      <c r="ALA2" s="33">
        <f>'5 - Project Outputs'!T49</f>
        <v>0</v>
      </c>
      <c r="ALB2" s="33">
        <f>'5 - Project Outputs'!U49</f>
        <v>0</v>
      </c>
      <c r="ALC2" s="33">
        <f>'5 - Project Outputs'!V49</f>
        <v>0</v>
      </c>
      <c r="ALD2" s="33">
        <f>'5 - Project Outputs'!W49</f>
        <v>0</v>
      </c>
      <c r="ALE2" s="33">
        <f>'5 - Project Outputs'!X49</f>
        <v>0</v>
      </c>
      <c r="ALF2" s="33">
        <f>'5 - Project Outputs'!C50</f>
        <v>0</v>
      </c>
      <c r="ALG2" s="33">
        <f>'5 - Project Outputs'!D50</f>
        <v>0</v>
      </c>
      <c r="ALH2" s="33">
        <f>'5 - Project Outputs'!E50</f>
        <v>0</v>
      </c>
      <c r="ALI2" s="33">
        <f>'5 - Project Outputs'!F50</f>
        <v>0</v>
      </c>
      <c r="ALJ2" s="33">
        <f>'5 - Project Outputs'!G50</f>
        <v>0</v>
      </c>
      <c r="ALK2" s="33">
        <f>'5 - Project Outputs'!H50</f>
        <v>0</v>
      </c>
      <c r="ALL2" s="33">
        <f>'5 - Project Outputs'!I50</f>
        <v>0</v>
      </c>
      <c r="ALM2" s="33">
        <f>'5 - Project Outputs'!J50</f>
        <v>0</v>
      </c>
      <c r="ALN2" s="33">
        <f>'5 - Project Outputs'!K50</f>
        <v>0</v>
      </c>
      <c r="ALO2" s="33">
        <f>'5 - Project Outputs'!L50</f>
        <v>0</v>
      </c>
      <c r="ALP2" s="33">
        <f>'5 - Project Outputs'!M50</f>
        <v>0</v>
      </c>
      <c r="ALQ2" s="33">
        <f>'5 - Project Outputs'!N50</f>
        <v>0</v>
      </c>
      <c r="ALR2" s="33">
        <f>'5 - Project Outputs'!O50</f>
        <v>0</v>
      </c>
      <c r="ALS2" s="33">
        <f>'5 - Project Outputs'!P50</f>
        <v>0</v>
      </c>
      <c r="ALT2" s="33">
        <f>'5 - Project Outputs'!Q50</f>
        <v>0</v>
      </c>
      <c r="ALU2" s="33">
        <f>'5 - Project Outputs'!R50</f>
        <v>0</v>
      </c>
      <c r="ALV2" s="33">
        <f>'5 - Project Outputs'!S50</f>
        <v>0</v>
      </c>
      <c r="ALW2" s="33">
        <f>'5 - Project Outputs'!T50</f>
        <v>0</v>
      </c>
      <c r="ALX2" s="33">
        <f>'5 - Project Outputs'!U50</f>
        <v>0</v>
      </c>
      <c r="ALY2" s="33">
        <f>'5 - Project Outputs'!V50</f>
        <v>0</v>
      </c>
      <c r="ALZ2" s="33">
        <f>'5 - Project Outputs'!W50</f>
        <v>0</v>
      </c>
      <c r="AMA2" s="33">
        <f>'5 - Project Outputs'!X50</f>
        <v>0</v>
      </c>
      <c r="AMB2" s="33">
        <f>'5 - Project Outputs'!C51</f>
        <v>0</v>
      </c>
      <c r="AMC2" s="33">
        <f>'5 - Project Outputs'!D51</f>
        <v>0</v>
      </c>
      <c r="AMD2" s="33">
        <f>'5 - Project Outputs'!E51</f>
        <v>0</v>
      </c>
      <c r="AME2" s="33">
        <f>'5 - Project Outputs'!F51</f>
        <v>0</v>
      </c>
      <c r="AMF2" s="33">
        <f>'5 - Project Outputs'!G51</f>
        <v>0</v>
      </c>
      <c r="AMG2" s="33">
        <f>'5 - Project Outputs'!H51</f>
        <v>0</v>
      </c>
      <c r="AMH2" s="33">
        <f>'5 - Project Outputs'!I51</f>
        <v>0</v>
      </c>
      <c r="AMI2" s="33">
        <f>'5 - Project Outputs'!J51</f>
        <v>0</v>
      </c>
      <c r="AMJ2" s="33">
        <f>'5 - Project Outputs'!K51</f>
        <v>0</v>
      </c>
      <c r="AMK2" s="33">
        <f>'5 - Project Outputs'!L51</f>
        <v>0</v>
      </c>
      <c r="AML2" s="33">
        <f>'5 - Project Outputs'!M51</f>
        <v>0</v>
      </c>
      <c r="AMM2" s="33">
        <f>'5 - Project Outputs'!N51</f>
        <v>0</v>
      </c>
      <c r="AMN2" s="33">
        <f>'5 - Project Outputs'!O51</f>
        <v>0</v>
      </c>
      <c r="AMO2" s="33">
        <f>'5 - Project Outputs'!P51</f>
        <v>0</v>
      </c>
      <c r="AMP2" s="33">
        <f>'5 - Project Outputs'!Q51</f>
        <v>0</v>
      </c>
      <c r="AMQ2" s="33">
        <f>'5 - Project Outputs'!R51</f>
        <v>0</v>
      </c>
      <c r="AMR2" s="33">
        <f>'5 - Project Outputs'!S51</f>
        <v>0</v>
      </c>
      <c r="AMS2" s="33">
        <f>'5 - Project Outputs'!T51</f>
        <v>0</v>
      </c>
      <c r="AMT2" s="33">
        <f>'5 - Project Outputs'!U51</f>
        <v>0</v>
      </c>
      <c r="AMU2" s="33">
        <f>'5 - Project Outputs'!V51</f>
        <v>0</v>
      </c>
      <c r="AMV2" s="33">
        <f>'5 - Project Outputs'!W51</f>
        <v>0</v>
      </c>
      <c r="AMW2" s="33">
        <f>'5 - Project Outputs'!X51</f>
        <v>0</v>
      </c>
      <c r="AMX2" s="33">
        <f>'5 - Project Outputs'!C52</f>
        <v>0</v>
      </c>
      <c r="AMY2" s="33">
        <f>'5 - Project Outputs'!D52</f>
        <v>0</v>
      </c>
      <c r="AMZ2" s="33">
        <f>'5 - Project Outputs'!E52</f>
        <v>0</v>
      </c>
      <c r="ANA2" s="33">
        <f>'5 - Project Outputs'!F52</f>
        <v>0</v>
      </c>
      <c r="ANB2" s="33">
        <f>'5 - Project Outputs'!G52</f>
        <v>0</v>
      </c>
      <c r="ANC2" s="33">
        <f>'5 - Project Outputs'!H52</f>
        <v>0</v>
      </c>
      <c r="AND2" s="33">
        <f>'5 - Project Outputs'!I52</f>
        <v>0</v>
      </c>
      <c r="ANE2" s="33">
        <f>'5 - Project Outputs'!J52</f>
        <v>0</v>
      </c>
      <c r="ANF2" s="33">
        <f>'5 - Project Outputs'!K52</f>
        <v>0</v>
      </c>
      <c r="ANG2" s="33">
        <f>'5 - Project Outputs'!L52</f>
        <v>0</v>
      </c>
      <c r="ANH2" s="33">
        <f>'5 - Project Outputs'!M52</f>
        <v>0</v>
      </c>
      <c r="ANI2" s="33">
        <f>'5 - Project Outputs'!N52</f>
        <v>0</v>
      </c>
      <c r="ANJ2" s="33">
        <f>'5 - Project Outputs'!O52</f>
        <v>0</v>
      </c>
      <c r="ANK2" s="33">
        <f>'5 - Project Outputs'!P52</f>
        <v>0</v>
      </c>
      <c r="ANL2" s="33">
        <f>'5 - Project Outputs'!Q52</f>
        <v>0</v>
      </c>
      <c r="ANM2" s="33">
        <f>'5 - Project Outputs'!R52</f>
        <v>0</v>
      </c>
      <c r="ANN2" s="33">
        <f>'5 - Project Outputs'!S52</f>
        <v>0</v>
      </c>
      <c r="ANO2" s="33">
        <f>'5 - Project Outputs'!T52</f>
        <v>0</v>
      </c>
      <c r="ANP2" s="33">
        <f>'5 - Project Outputs'!U52</f>
        <v>0</v>
      </c>
      <c r="ANQ2" s="33">
        <f>'5 - Project Outputs'!V52</f>
        <v>0</v>
      </c>
      <c r="ANR2" s="33">
        <f>'5 - Project Outputs'!W52</f>
        <v>0</v>
      </c>
      <c r="ANS2" s="33">
        <f>'5 - Project Outputs'!X52</f>
        <v>0</v>
      </c>
      <c r="ANT2" s="33">
        <f>'5 - Project Outputs'!C53</f>
        <v>0</v>
      </c>
      <c r="ANU2" s="33">
        <f>'5 - Project Outputs'!D53</f>
        <v>0</v>
      </c>
      <c r="ANV2" s="33">
        <f>'5 - Project Outputs'!E53</f>
        <v>0</v>
      </c>
      <c r="ANW2" s="33">
        <f>'5 - Project Outputs'!F53</f>
        <v>0</v>
      </c>
      <c r="ANX2" s="33">
        <f>'5 - Project Outputs'!G53</f>
        <v>0</v>
      </c>
      <c r="ANY2" s="33">
        <f>'5 - Project Outputs'!H53</f>
        <v>0</v>
      </c>
      <c r="ANZ2" s="33">
        <f>'5 - Project Outputs'!I53</f>
        <v>0</v>
      </c>
      <c r="AOA2" s="33">
        <f>'5 - Project Outputs'!J53</f>
        <v>0</v>
      </c>
      <c r="AOB2" s="33">
        <f>'5 - Project Outputs'!K53</f>
        <v>0</v>
      </c>
      <c r="AOC2" s="33">
        <f>'5 - Project Outputs'!L53</f>
        <v>0</v>
      </c>
      <c r="AOD2" s="33">
        <f>'5 - Project Outputs'!M53</f>
        <v>0</v>
      </c>
      <c r="AOE2" s="33">
        <f>'5 - Project Outputs'!N53</f>
        <v>0</v>
      </c>
      <c r="AOF2" s="33">
        <f>'5 - Project Outputs'!O53</f>
        <v>0</v>
      </c>
      <c r="AOG2" s="33">
        <f>'5 - Project Outputs'!P53</f>
        <v>0</v>
      </c>
      <c r="AOH2" s="33">
        <f>'5 - Project Outputs'!Q53</f>
        <v>0</v>
      </c>
      <c r="AOI2" s="33">
        <f>'5 - Project Outputs'!R53</f>
        <v>0</v>
      </c>
      <c r="AOJ2" s="33">
        <f>'5 - Project Outputs'!S53</f>
        <v>0</v>
      </c>
      <c r="AOK2" s="33">
        <f>'5 - Project Outputs'!T53</f>
        <v>0</v>
      </c>
      <c r="AOL2" s="33">
        <f>'5 - Project Outputs'!U53</f>
        <v>0</v>
      </c>
      <c r="AOM2" s="33">
        <f>'5 - Project Outputs'!V53</f>
        <v>0</v>
      </c>
      <c r="AON2" s="33">
        <f>'5 - Project Outputs'!W53</f>
        <v>0</v>
      </c>
      <c r="AOO2" s="33">
        <f>'5 - Project Outputs'!X53</f>
        <v>0</v>
      </c>
      <c r="AOP2" s="33" t="str">
        <f>'6 - Outcomes'!$E$9</f>
        <v>Yes</v>
      </c>
      <c r="AOQ2" s="33" t="str">
        <f>'6 - Outcomes'!$B$22</f>
        <v>Automatic / manual counts of pedestrians and cyclists (for active travel schemes)</v>
      </c>
      <c r="AOR2" s="33" t="str">
        <f>'6 - Outcomes'!$C$22</f>
        <v>Number of pedestrians and cyclists</v>
      </c>
      <c r="AOS2" s="33" t="str">
        <f>'6 - Outcomes'!D22</f>
        <v>Scala Theatre &amp; Corn Exchange</v>
      </c>
      <c r="AOT2" s="33" t="str">
        <f>'6 - Outcomes'!E22</f>
        <v>Output area</v>
      </c>
      <c r="AOU2" s="33">
        <f>'6 - Outcomes'!F22</f>
        <v>1</v>
      </c>
      <c r="AOV2" s="33">
        <f>'6 - Outcomes'!G22</f>
        <v>2</v>
      </c>
      <c r="AOW2" s="33">
        <f>'6 - Outcomes'!H22</f>
        <v>3</v>
      </c>
      <c r="AOX2" s="33">
        <f>'6 - Outcomes'!I22</f>
        <v>4</v>
      </c>
      <c r="AOY2" s="33">
        <f>'6 - Outcomes'!J22</f>
        <v>5</v>
      </c>
      <c r="AOZ2" s="33">
        <f>'6 - Outcomes'!K22</f>
        <v>6</v>
      </c>
      <c r="APA2" s="33">
        <f>'6 - Outcomes'!L22</f>
        <v>7</v>
      </c>
      <c r="APB2" s="33">
        <f>'6 - Outcomes'!M22</f>
        <v>8</v>
      </c>
      <c r="APC2" s="33">
        <f>'6 - Outcomes'!N22</f>
        <v>9</v>
      </c>
      <c r="APD2" s="33">
        <f>'6 - Outcomes'!O22</f>
        <v>10</v>
      </c>
      <c r="APE2" s="33">
        <f>'6 - Outcomes'!P22</f>
        <v>0</v>
      </c>
      <c r="APF2" s="33" t="str">
        <f>'6 - Outcomes'!$B$23</f>
        <v>Road traffic flows in corridors of interest (for road schemes)</v>
      </c>
      <c r="APG2" s="33" t="str">
        <f>'6 - Outcomes'!C23</f>
        <v>Vehicles per day</v>
      </c>
      <c r="APH2" s="33" t="str">
        <f>'6 - Outcomes'!D23</f>
        <v>8 Angel Street</v>
      </c>
      <c r="API2" s="33" t="str">
        <f>'6 - Outcomes'!E23</f>
        <v>Locations provided in 'Project Admin' tab</v>
      </c>
      <c r="APJ2" s="33">
        <f>'6 - Outcomes'!F23</f>
        <v>1</v>
      </c>
      <c r="APK2" s="33">
        <f>'6 - Outcomes'!G23</f>
        <v>2</v>
      </c>
      <c r="APL2" s="33">
        <f>'6 - Outcomes'!H23</f>
        <v>3</v>
      </c>
      <c r="APM2" s="33">
        <f>'6 - Outcomes'!I23</f>
        <v>4</v>
      </c>
      <c r="APN2" s="33">
        <f>'6 - Outcomes'!J23</f>
        <v>5</v>
      </c>
      <c r="APO2" s="33">
        <f>'6 - Outcomes'!K23</f>
        <v>6</v>
      </c>
      <c r="APP2" s="33">
        <f>'6 - Outcomes'!L23</f>
        <v>7</v>
      </c>
      <c r="APQ2" s="33">
        <f>'6 - Outcomes'!M23</f>
        <v>8</v>
      </c>
      <c r="APR2" s="33">
        <f>'6 - Outcomes'!N23</f>
        <v>9</v>
      </c>
      <c r="APS2" s="33">
        <f>'6 - Outcomes'!O23</f>
        <v>10</v>
      </c>
      <c r="APT2" s="33">
        <f>'6 - Outcomes'!P23</f>
        <v>0</v>
      </c>
      <c r="APU2" s="479" t="str">
        <f>'6 - Outcomes'!B24</f>
        <v>Travel times in the corridors of interest</v>
      </c>
      <c r="APV2" s="479" t="str">
        <f>'6 - Outcomes'!C24</f>
        <v>Minutes</v>
      </c>
      <c r="APW2" s="479" t="str">
        <f>'6 - Outcomes'!D24</f>
        <v>Vacant Premises Scheme</v>
      </c>
      <c r="APX2" s="479" t="str">
        <f>'6 - Outcomes'!E24</f>
        <v>Output area</v>
      </c>
      <c r="APY2" s="479">
        <f>'6 - Outcomes'!F24</f>
        <v>1</v>
      </c>
      <c r="APZ2" s="479">
        <f>'6 - Outcomes'!G24</f>
        <v>2</v>
      </c>
      <c r="AQA2" s="479">
        <f>'6 - Outcomes'!H24</f>
        <v>3</v>
      </c>
      <c r="AQB2" s="479">
        <f>'6 - Outcomes'!I24</f>
        <v>4</v>
      </c>
      <c r="AQC2" s="479">
        <f>'6 - Outcomes'!J24</f>
        <v>5</v>
      </c>
      <c r="AQD2" s="479">
        <f>'6 - Outcomes'!K24</f>
        <v>6</v>
      </c>
      <c r="AQE2" s="479">
        <f>'6 - Outcomes'!L24</f>
        <v>7</v>
      </c>
      <c r="AQF2" s="479">
        <f>'6 - Outcomes'!M24</f>
        <v>8</v>
      </c>
      <c r="AQG2" s="479">
        <f>'6 - Outcomes'!N24</f>
        <v>9</v>
      </c>
      <c r="AQH2" s="479">
        <f>'6 - Outcomes'!O24</f>
        <v>10</v>
      </c>
      <c r="AQI2" s="479">
        <f>'6 - Outcomes'!P24</f>
        <v>0</v>
      </c>
      <c r="AQJ2" s="479" t="str">
        <f>'6 - Outcomes'!B25</f>
        <v>Patronage of the public transport system in the area of interest (for public transport schemes)</v>
      </c>
      <c r="AQK2" s="479" t="str">
        <f>'6 - Outcomes'!C25</f>
        <v>Number of passengers</v>
      </c>
      <c r="AQL2" s="479" t="str">
        <f>'6 - Outcomes'!D25</f>
        <v>Angel Place</v>
      </c>
      <c r="AQM2" s="479" t="str">
        <f>'6 - Outcomes'!E25</f>
        <v>Town</v>
      </c>
      <c r="AQN2" s="479">
        <f>'6 - Outcomes'!F25</f>
        <v>1</v>
      </c>
      <c r="AQO2" s="479">
        <f>'6 - Outcomes'!G25</f>
        <v>2</v>
      </c>
      <c r="AQP2" s="479">
        <f>'6 - Outcomes'!H25</f>
        <v>3</v>
      </c>
      <c r="AQQ2" s="479">
        <f>'6 - Outcomes'!I25</f>
        <v>4</v>
      </c>
      <c r="AQR2" s="479">
        <f>'6 - Outcomes'!J25</f>
        <v>5</v>
      </c>
      <c r="AQS2" s="479">
        <f>'6 - Outcomes'!K25</f>
        <v>6</v>
      </c>
      <c r="AQT2" s="479">
        <f>'6 - Outcomes'!L25</f>
        <v>7</v>
      </c>
      <c r="AQU2" s="479">
        <f>'6 - Outcomes'!M25</f>
        <v>8</v>
      </c>
      <c r="AQV2" s="479">
        <f>'6 - Outcomes'!N25</f>
        <v>9</v>
      </c>
      <c r="AQW2" s="479">
        <f>'6 - Outcomes'!O25</f>
        <v>10</v>
      </c>
      <c r="AQX2" s="479">
        <f>'6 - Outcomes'!P25</f>
        <v>0</v>
      </c>
      <c r="AQY2" s="479" t="str">
        <f>'6 - Outcomes'!B26</f>
        <v>Estimated carbon dioxide equivalent reductions as a result of support</v>
      </c>
      <c r="AQZ2" s="479" t="str">
        <f>'6 - Outcomes'!C26</f>
        <v>Tonnes</v>
      </c>
      <c r="ARA2" s="479" t="str">
        <f>'6 - Outcomes'!D26</f>
        <v xml:space="preserve">Public Realm </v>
      </c>
      <c r="ARB2" s="479" t="str">
        <f>'6 - Outcomes'!E26</f>
        <v>Lower layer super output area</v>
      </c>
      <c r="ARC2" s="479">
        <f>'6 - Outcomes'!F26</f>
        <v>1</v>
      </c>
      <c r="ARD2" s="479">
        <f>'6 - Outcomes'!G26</f>
        <v>2</v>
      </c>
      <c r="ARE2" s="479">
        <f>'6 - Outcomes'!H26</f>
        <v>3</v>
      </c>
      <c r="ARF2" s="479">
        <f>'6 - Outcomes'!I26</f>
        <v>4</v>
      </c>
      <c r="ARG2" s="479">
        <f>'6 - Outcomes'!J26</f>
        <v>5</v>
      </c>
      <c r="ARH2" s="479">
        <f>'6 - Outcomes'!K26</f>
        <v>6</v>
      </c>
      <c r="ARI2" s="479">
        <f>'6 - Outcomes'!L26</f>
        <v>7</v>
      </c>
      <c r="ARJ2" s="479">
        <f>'6 - Outcomes'!M26</f>
        <v>8</v>
      </c>
      <c r="ARK2" s="479">
        <f>'6 - Outcomes'!N26</f>
        <v>9</v>
      </c>
      <c r="ARL2" s="479">
        <f>'6 - Outcomes'!O26</f>
        <v>10</v>
      </c>
      <c r="ARM2" s="479">
        <f>'6 - Outcomes'!P26</f>
        <v>0</v>
      </c>
      <c r="ARN2" s="479" t="str">
        <f>'6 - Outcomes'!B27</f>
        <v>Change in air quality</v>
      </c>
      <c r="ARO2" s="479" t="str">
        <f>'6 - Outcomes'!C27</f>
        <v>Dependent on pollutant – discuss with DLUHC</v>
      </c>
      <c r="ARP2" s="479" t="str">
        <f>'6 - Outcomes'!D27</f>
        <v>Multiple</v>
      </c>
      <c r="ARQ2" s="479" t="str">
        <f>'6 - Outcomes'!E27</f>
        <v>Locations provided in 'Project Admin' tab</v>
      </c>
      <c r="ARR2" s="479">
        <f>'6 - Outcomes'!F27</f>
        <v>1</v>
      </c>
      <c r="ARS2" s="479">
        <f>'6 - Outcomes'!G27</f>
        <v>2</v>
      </c>
      <c r="ART2" s="479">
        <f>'6 - Outcomes'!H27</f>
        <v>3</v>
      </c>
      <c r="ARU2" s="479">
        <f>'6 - Outcomes'!I27</f>
        <v>4</v>
      </c>
      <c r="ARV2" s="479">
        <f>'6 - Outcomes'!J27</f>
        <v>5</v>
      </c>
      <c r="ARW2" s="479">
        <f>'6 - Outcomes'!K27</f>
        <v>6</v>
      </c>
      <c r="ARX2" s="479">
        <f>'6 - Outcomes'!L27</f>
        <v>7</v>
      </c>
      <c r="ARY2" s="479">
        <f>'6 - Outcomes'!M27</f>
        <v>8</v>
      </c>
      <c r="ARZ2" s="479">
        <f>'6 - Outcomes'!N27</f>
        <v>9</v>
      </c>
      <c r="ASA2" s="479">
        <f>'6 - Outcomes'!O27</f>
        <v>10</v>
      </c>
      <c r="ASB2" s="479">
        <f>'6 - Outcomes'!P27</f>
        <v>0</v>
      </c>
      <c r="ASC2" s="479" t="str">
        <f>'6 - Outcomes'!B28</f>
        <v>Vehicle journey time</v>
      </c>
      <c r="ASD2" s="479" t="str">
        <f>'6 - Outcomes'!C28</f>
        <v>Time (minutes)</v>
      </c>
      <c r="ASE2" s="479" t="str">
        <f>'6 - Outcomes'!D28</f>
        <v xml:space="preserve">Public Realm </v>
      </c>
      <c r="ASF2" s="479" t="str">
        <f>'6 - Outcomes'!E28</f>
        <v>Output area</v>
      </c>
      <c r="ASG2" s="479">
        <f>'6 - Outcomes'!F28</f>
        <v>1</v>
      </c>
      <c r="ASH2" s="479">
        <f>'6 - Outcomes'!G28</f>
        <v>2</v>
      </c>
      <c r="ASI2" s="479">
        <f>'6 - Outcomes'!H28</f>
        <v>3</v>
      </c>
      <c r="ASJ2" s="479">
        <f>'6 - Outcomes'!I28</f>
        <v>4</v>
      </c>
      <c r="ASK2" s="479">
        <f>'6 - Outcomes'!J28</f>
        <v>5</v>
      </c>
      <c r="ASL2" s="479">
        <f>'6 - Outcomes'!K28</f>
        <v>6</v>
      </c>
      <c r="ASM2" s="479">
        <f>'6 - Outcomes'!L28</f>
        <v>7</v>
      </c>
      <c r="ASN2" s="479">
        <f>'6 - Outcomes'!M28</f>
        <v>8</v>
      </c>
      <c r="ASO2" s="479">
        <f>'6 - Outcomes'!N28</f>
        <v>9</v>
      </c>
      <c r="ASP2" s="479">
        <f>'6 - Outcomes'!O28</f>
        <v>10</v>
      </c>
      <c r="ASQ2" s="479">
        <f>'6 - Outcomes'!P28</f>
        <v>0</v>
      </c>
      <c r="ASR2" s="479" t="str">
        <f>'6 - Outcomes'!B29</f>
        <v>Usual method of travel to work: Motorbike, Moped, Scooter</v>
      </c>
      <c r="ASS2" s="479" t="str">
        <f>'6 - Outcomes'!C29</f>
        <v>%</v>
      </c>
      <c r="AST2" s="479" t="str">
        <f>'6 - Outcomes'!D29</f>
        <v>Multiple</v>
      </c>
      <c r="ASU2" s="479" t="str">
        <f>'6 - Outcomes'!E29</f>
        <v>Larger than Town or Local Authority (e.g. Region)</v>
      </c>
      <c r="ASV2" s="479">
        <f>'6 - Outcomes'!F29</f>
        <v>1</v>
      </c>
      <c r="ASW2" s="479">
        <f>'6 - Outcomes'!G29</f>
        <v>2</v>
      </c>
      <c r="ASX2" s="479">
        <f>'6 - Outcomes'!H29</f>
        <v>3</v>
      </c>
      <c r="ASY2" s="479">
        <f>'6 - Outcomes'!I29</f>
        <v>4</v>
      </c>
      <c r="ASZ2" s="479">
        <f>'6 - Outcomes'!J29</f>
        <v>5</v>
      </c>
      <c r="ATA2" s="479">
        <f>'6 - Outcomes'!K29</f>
        <v>6</v>
      </c>
      <c r="ATB2" s="479">
        <f>'6 - Outcomes'!L29</f>
        <v>7</v>
      </c>
      <c r="ATC2" s="479">
        <f>'6 - Outcomes'!M29</f>
        <v>8</v>
      </c>
      <c r="ATD2" s="479">
        <f>'6 - Outcomes'!N29</f>
        <v>9</v>
      </c>
      <c r="ATE2" s="479">
        <f>'6 - Outcomes'!O29</f>
        <v>10</v>
      </c>
      <c r="ATF2" s="479">
        <f>'6 - Outcomes'!P29</f>
        <v>0</v>
      </c>
      <c r="ATG2" s="479" t="str">
        <f>'6 - Outcomes'!B30</f>
        <v>&lt; Select &gt;</v>
      </c>
      <c r="ATH2" s="479" t="str">
        <f>'6 - Outcomes'!C30</f>
        <v>N/A</v>
      </c>
      <c r="ATI2" s="479">
        <f>'6 - Outcomes'!D30</f>
        <v>0</v>
      </c>
      <c r="ATJ2" s="479">
        <f>'6 - Outcomes'!E30</f>
        <v>0</v>
      </c>
      <c r="ATK2" s="479">
        <f>'6 - Outcomes'!F30</f>
        <v>0</v>
      </c>
      <c r="ATL2" s="479">
        <f>'6 - Outcomes'!G30</f>
        <v>0</v>
      </c>
      <c r="ATM2" s="479">
        <f>'6 - Outcomes'!H30</f>
        <v>0</v>
      </c>
      <c r="ATN2" s="479">
        <f>'6 - Outcomes'!I30</f>
        <v>0</v>
      </c>
      <c r="ATO2" s="479">
        <f>'6 - Outcomes'!J30</f>
        <v>0</v>
      </c>
      <c r="ATP2" s="479">
        <f>'6 - Outcomes'!K30</f>
        <v>0</v>
      </c>
      <c r="ATQ2" s="479">
        <f>'6 - Outcomes'!L30</f>
        <v>0</v>
      </c>
      <c r="ATR2" s="479">
        <f>'6 - Outcomes'!M30</f>
        <v>0</v>
      </c>
      <c r="ATS2" s="479">
        <f>'6 - Outcomes'!N30</f>
        <v>0</v>
      </c>
      <c r="ATT2" s="479">
        <f>'6 - Outcomes'!O30</f>
        <v>0</v>
      </c>
      <c r="ATU2" s="479">
        <f>'6 - Outcomes'!P30</f>
        <v>0</v>
      </c>
      <c r="ATV2" s="479" t="str">
        <f>'6 - Outcomes'!B31</f>
        <v>&lt; Select &gt;</v>
      </c>
      <c r="ATW2" s="479" t="str">
        <f>'6 - Outcomes'!C31</f>
        <v>N/A</v>
      </c>
      <c r="ATX2" s="479">
        <f>'6 - Outcomes'!D31</f>
        <v>0</v>
      </c>
      <c r="ATY2" s="479">
        <f>'6 - Outcomes'!E31</f>
        <v>0</v>
      </c>
      <c r="ATZ2" s="479">
        <f>'6 - Outcomes'!F31</f>
        <v>0</v>
      </c>
      <c r="AUA2" s="479">
        <f>'6 - Outcomes'!G31</f>
        <v>0</v>
      </c>
      <c r="AUB2" s="479">
        <f>'6 - Outcomes'!H31</f>
        <v>0</v>
      </c>
      <c r="AUC2" s="479">
        <f>'6 - Outcomes'!I31</f>
        <v>0</v>
      </c>
      <c r="AUD2" s="479">
        <f>'6 - Outcomes'!J31</f>
        <v>0</v>
      </c>
      <c r="AUE2" s="479">
        <f>'6 - Outcomes'!K31</f>
        <v>0</v>
      </c>
      <c r="AUF2" s="479">
        <f>'6 - Outcomes'!L31</f>
        <v>0</v>
      </c>
      <c r="AUG2" s="479">
        <f>'6 - Outcomes'!M31</f>
        <v>0</v>
      </c>
      <c r="AUH2" s="479">
        <f>'6 - Outcomes'!N31</f>
        <v>0</v>
      </c>
      <c r="AUI2" s="479">
        <f>'6 - Outcomes'!O31</f>
        <v>0</v>
      </c>
      <c r="AUJ2" s="479">
        <f>'6 - Outcomes'!P31</f>
        <v>0</v>
      </c>
      <c r="AUK2" s="479" t="str">
        <f>'6 - Outcomes'!B32</f>
        <v>&lt; Select &gt;</v>
      </c>
      <c r="AUL2" s="479" t="str">
        <f>'6 - Outcomes'!C32</f>
        <v>N/A</v>
      </c>
      <c r="AUM2" s="479">
        <f>'6 - Outcomes'!D32</f>
        <v>0</v>
      </c>
      <c r="AUN2" s="479">
        <f>'6 - Outcomes'!E32</f>
        <v>0</v>
      </c>
      <c r="AUO2" s="479">
        <f>'6 - Outcomes'!F32</f>
        <v>0</v>
      </c>
      <c r="AUP2" s="479">
        <f>'6 - Outcomes'!G32</f>
        <v>0</v>
      </c>
      <c r="AUQ2" s="479">
        <f>'6 - Outcomes'!H32</f>
        <v>0</v>
      </c>
      <c r="AUR2" s="479">
        <f>'6 - Outcomes'!I32</f>
        <v>0</v>
      </c>
      <c r="AUS2" s="479">
        <f>'6 - Outcomes'!J32</f>
        <v>0</v>
      </c>
      <c r="AUT2" s="479">
        <f>'6 - Outcomes'!K32</f>
        <v>0</v>
      </c>
      <c r="AUU2" s="479">
        <f>'6 - Outcomes'!L32</f>
        <v>0</v>
      </c>
      <c r="AUV2" s="479">
        <f>'6 - Outcomes'!M32</f>
        <v>0</v>
      </c>
      <c r="AUW2" s="479">
        <f>'6 - Outcomes'!N32</f>
        <v>0</v>
      </c>
      <c r="AUX2" s="479">
        <f>'6 - Outcomes'!O32</f>
        <v>0</v>
      </c>
      <c r="AUY2" s="479">
        <f>'6 - Outcomes'!P32</f>
        <v>0</v>
      </c>
      <c r="AUZ2" s="479" t="str">
        <f>'6 - Outcomes'!B33</f>
        <v>&lt; Select &gt;</v>
      </c>
      <c r="AVA2" s="479" t="str">
        <f>'6 - Outcomes'!C33</f>
        <v>N/A</v>
      </c>
      <c r="AVB2" s="479">
        <f>'6 - Outcomes'!D33</f>
        <v>0</v>
      </c>
      <c r="AVC2" s="479">
        <f>'6 - Outcomes'!E33</f>
        <v>0</v>
      </c>
      <c r="AVD2" s="479">
        <f>'6 - Outcomes'!F33</f>
        <v>0</v>
      </c>
      <c r="AVE2" s="479">
        <f>'6 - Outcomes'!G33</f>
        <v>0</v>
      </c>
      <c r="AVF2" s="479">
        <f>'6 - Outcomes'!H33</f>
        <v>0</v>
      </c>
      <c r="AVG2" s="479">
        <f>'6 - Outcomes'!I33</f>
        <v>0</v>
      </c>
      <c r="AVH2" s="479">
        <f>'6 - Outcomes'!J33</f>
        <v>0</v>
      </c>
      <c r="AVI2" s="479">
        <f>'6 - Outcomes'!K33</f>
        <v>0</v>
      </c>
      <c r="AVJ2" s="479">
        <f>'6 - Outcomes'!L33</f>
        <v>0</v>
      </c>
      <c r="AVK2" s="479">
        <f>'6 - Outcomes'!M33</f>
        <v>0</v>
      </c>
      <c r="AVL2" s="479">
        <f>'6 - Outcomes'!N33</f>
        <v>0</v>
      </c>
      <c r="AVM2" s="479">
        <f>'6 - Outcomes'!O33</f>
        <v>0</v>
      </c>
      <c r="AVN2" s="479">
        <f>'6 - Outcomes'!P33</f>
        <v>0</v>
      </c>
      <c r="AVO2" s="479" t="str">
        <f>'6 - Outcomes'!B34</f>
        <v>&lt; Select &gt;</v>
      </c>
      <c r="AVP2" s="479" t="str">
        <f>'6 - Outcomes'!C34</f>
        <v>N/A</v>
      </c>
      <c r="AVQ2" s="479">
        <f>'6 - Outcomes'!D34</f>
        <v>0</v>
      </c>
      <c r="AVR2" s="479">
        <f>'6 - Outcomes'!E34</f>
        <v>0</v>
      </c>
      <c r="AVS2" s="479">
        <f>'6 - Outcomes'!F34</f>
        <v>0</v>
      </c>
      <c r="AVT2" s="479">
        <f>'6 - Outcomes'!G34</f>
        <v>0</v>
      </c>
      <c r="AVU2" s="479">
        <f>'6 - Outcomes'!H34</f>
        <v>0</v>
      </c>
      <c r="AVV2" s="479">
        <f>'6 - Outcomes'!I34</f>
        <v>0</v>
      </c>
      <c r="AVW2" s="479">
        <f>'6 - Outcomes'!J34</f>
        <v>0</v>
      </c>
      <c r="AVX2" s="479">
        <f>'6 - Outcomes'!K34</f>
        <v>0</v>
      </c>
      <c r="AVY2" s="479">
        <f>'6 - Outcomes'!L34</f>
        <v>0</v>
      </c>
      <c r="AVZ2" s="479">
        <f>'6 - Outcomes'!M34</f>
        <v>0</v>
      </c>
      <c r="AWA2" s="479">
        <f>'6 - Outcomes'!N34</f>
        <v>0</v>
      </c>
      <c r="AWB2" s="479">
        <f>'6 - Outcomes'!O34</f>
        <v>0</v>
      </c>
      <c r="AWC2" s="479">
        <f>'6 - Outcomes'!P34</f>
        <v>0</v>
      </c>
      <c r="AWD2" s="479" t="str">
        <f>'6 - Outcomes'!B35</f>
        <v>&lt; Select &gt;</v>
      </c>
      <c r="AWE2" s="479" t="str">
        <f>'6 - Outcomes'!C35</f>
        <v>N/A</v>
      </c>
      <c r="AWF2" s="479">
        <f>'6 - Outcomes'!D35</f>
        <v>0</v>
      </c>
      <c r="AWG2" s="479">
        <f>'6 - Outcomes'!E35</f>
        <v>0</v>
      </c>
      <c r="AWH2" s="479">
        <f>'6 - Outcomes'!F35</f>
        <v>0</v>
      </c>
      <c r="AWI2" s="479">
        <f>'6 - Outcomes'!G35</f>
        <v>0</v>
      </c>
      <c r="AWJ2" s="479">
        <f>'6 - Outcomes'!H35</f>
        <v>0</v>
      </c>
      <c r="AWK2" s="479">
        <f>'6 - Outcomes'!I35</f>
        <v>0</v>
      </c>
      <c r="AWL2" s="479">
        <f>'6 - Outcomes'!J35</f>
        <v>0</v>
      </c>
      <c r="AWM2" s="479">
        <f>'6 - Outcomes'!K35</f>
        <v>0</v>
      </c>
      <c r="AWN2" s="479">
        <f>'6 - Outcomes'!L35</f>
        <v>0</v>
      </c>
      <c r="AWO2" s="479">
        <f>'6 - Outcomes'!M35</f>
        <v>0</v>
      </c>
      <c r="AWP2" s="479">
        <f>'6 - Outcomes'!N35</f>
        <v>0</v>
      </c>
      <c r="AWQ2" s="479">
        <f>'6 - Outcomes'!O35</f>
        <v>0</v>
      </c>
      <c r="AWR2" s="479">
        <f>'6 - Outcomes'!P35</f>
        <v>0</v>
      </c>
      <c r="AWS2" s="479" t="str">
        <f>'6 - Outcomes'!B36</f>
        <v>&lt; Select &gt;</v>
      </c>
      <c r="AWT2" s="479" t="str">
        <f>'6 - Outcomes'!C36</f>
        <v>N/A</v>
      </c>
      <c r="AWU2" s="479">
        <f>'6 - Outcomes'!D36</f>
        <v>0</v>
      </c>
      <c r="AWV2" s="479">
        <f>'6 - Outcomes'!E36</f>
        <v>0</v>
      </c>
      <c r="AWW2" s="479">
        <f>'6 - Outcomes'!F36</f>
        <v>0</v>
      </c>
      <c r="AWX2" s="479">
        <f>'6 - Outcomes'!G36</f>
        <v>0</v>
      </c>
      <c r="AWY2" s="479">
        <f>'6 - Outcomes'!H36</f>
        <v>0</v>
      </c>
      <c r="AWZ2" s="479">
        <f>'6 - Outcomes'!I36</f>
        <v>0</v>
      </c>
      <c r="AXA2" s="479">
        <f>'6 - Outcomes'!J36</f>
        <v>0</v>
      </c>
      <c r="AXB2" s="479">
        <f>'6 - Outcomes'!K36</f>
        <v>0</v>
      </c>
      <c r="AXC2" s="479">
        <f>'6 - Outcomes'!L36</f>
        <v>0</v>
      </c>
      <c r="AXD2" s="479">
        <f>'6 - Outcomes'!M36</f>
        <v>0</v>
      </c>
      <c r="AXE2" s="479">
        <f>'6 - Outcomes'!N36</f>
        <v>0</v>
      </c>
      <c r="AXF2" s="479">
        <f>'6 - Outcomes'!O36</f>
        <v>0</v>
      </c>
      <c r="AXG2" s="479">
        <f>'6 - Outcomes'!P36</f>
        <v>0</v>
      </c>
      <c r="AXH2" s="479" t="str">
        <f>'6 - Outcomes'!B37</f>
        <v>&lt; Select &gt;</v>
      </c>
      <c r="AXI2" s="479" t="str">
        <f>'6 - Outcomes'!C37</f>
        <v>N/A</v>
      </c>
      <c r="AXJ2" s="479">
        <f>'6 - Outcomes'!D37</f>
        <v>0</v>
      </c>
      <c r="AXK2" s="479">
        <f>'6 - Outcomes'!E37</f>
        <v>0</v>
      </c>
      <c r="AXL2" s="479">
        <f>'6 - Outcomes'!F37</f>
        <v>0</v>
      </c>
      <c r="AXM2" s="479">
        <f>'6 - Outcomes'!G37</f>
        <v>0</v>
      </c>
      <c r="AXN2" s="479">
        <f>'6 - Outcomes'!H37</f>
        <v>0</v>
      </c>
      <c r="AXO2" s="479">
        <f>'6 - Outcomes'!I37</f>
        <v>0</v>
      </c>
      <c r="AXP2" s="479">
        <f>'6 - Outcomes'!J37</f>
        <v>0</v>
      </c>
      <c r="AXQ2" s="479">
        <f>'6 - Outcomes'!K37</f>
        <v>0</v>
      </c>
      <c r="AXR2" s="479">
        <f>'6 - Outcomes'!L37</f>
        <v>0</v>
      </c>
      <c r="AXS2" s="479">
        <f>'6 - Outcomes'!M37</f>
        <v>0</v>
      </c>
      <c r="AXT2" s="479">
        <f>'6 - Outcomes'!N37</f>
        <v>0</v>
      </c>
      <c r="AXU2" s="479">
        <f>'6 - Outcomes'!O37</f>
        <v>0</v>
      </c>
      <c r="AXV2" s="479">
        <f>'6 - Outcomes'!P37</f>
        <v>0</v>
      </c>
      <c r="AXW2" s="479" t="str">
        <f>'6 - Outcomes'!B38</f>
        <v>&lt; Select &gt;</v>
      </c>
      <c r="AXX2" s="479" t="str">
        <f>'6 - Outcomes'!C38</f>
        <v>N/A</v>
      </c>
      <c r="AXY2" s="479">
        <f>'6 - Outcomes'!D38</f>
        <v>0</v>
      </c>
      <c r="AXZ2" s="479">
        <f>'6 - Outcomes'!E38</f>
        <v>0</v>
      </c>
      <c r="AYA2" s="479">
        <f>'6 - Outcomes'!F38</f>
        <v>0</v>
      </c>
      <c r="AYB2" s="479">
        <f>'6 - Outcomes'!G38</f>
        <v>0</v>
      </c>
      <c r="AYC2" s="479">
        <f>'6 - Outcomes'!H38</f>
        <v>0</v>
      </c>
      <c r="AYD2" s="479">
        <f>'6 - Outcomes'!I38</f>
        <v>0</v>
      </c>
      <c r="AYE2" s="479">
        <f>'6 - Outcomes'!J38</f>
        <v>0</v>
      </c>
      <c r="AYF2" s="479">
        <f>'6 - Outcomes'!K38</f>
        <v>0</v>
      </c>
      <c r="AYG2" s="479">
        <f>'6 - Outcomes'!L38</f>
        <v>0</v>
      </c>
      <c r="AYH2" s="479">
        <f>'6 - Outcomes'!M38</f>
        <v>0</v>
      </c>
      <c r="AYI2" s="479">
        <f>'6 - Outcomes'!N38</f>
        <v>0</v>
      </c>
      <c r="AYJ2" s="479">
        <f>'6 - Outcomes'!O38</f>
        <v>0</v>
      </c>
      <c r="AYK2" s="479">
        <f>'6 - Outcomes'!P38</f>
        <v>0</v>
      </c>
      <c r="AYL2" s="479" t="str">
        <f>'6 - Outcomes'!B39</f>
        <v>&lt; Select &gt;</v>
      </c>
      <c r="AYM2" s="479" t="str">
        <f>'6 - Outcomes'!C39</f>
        <v>N/A</v>
      </c>
      <c r="AYN2" s="479">
        <f>'6 - Outcomes'!D39</f>
        <v>0</v>
      </c>
      <c r="AYO2" s="479">
        <f>'6 - Outcomes'!E39</f>
        <v>0</v>
      </c>
      <c r="AYP2" s="479">
        <f>'6 - Outcomes'!F39</f>
        <v>0</v>
      </c>
      <c r="AYQ2" s="479">
        <f>'6 - Outcomes'!G39</f>
        <v>0</v>
      </c>
      <c r="AYR2" s="479">
        <f>'6 - Outcomes'!H39</f>
        <v>0</v>
      </c>
      <c r="AYS2" s="479">
        <f>'6 - Outcomes'!I39</f>
        <v>0</v>
      </c>
      <c r="AYT2" s="479">
        <f>'6 - Outcomes'!J39</f>
        <v>0</v>
      </c>
      <c r="AYU2" s="479">
        <f>'6 - Outcomes'!K39</f>
        <v>0</v>
      </c>
      <c r="AYV2" s="479">
        <f>'6 - Outcomes'!L39</f>
        <v>0</v>
      </c>
      <c r="AYW2" s="479">
        <f>'6 - Outcomes'!M39</f>
        <v>0</v>
      </c>
      <c r="AYX2" s="479">
        <f>'6 - Outcomes'!N39</f>
        <v>0</v>
      </c>
      <c r="AYY2" s="479">
        <f>'6 - Outcomes'!O39</f>
        <v>0</v>
      </c>
      <c r="AYZ2" s="479">
        <f>'6 - Outcomes'!P39</f>
        <v>0</v>
      </c>
      <c r="AZA2" s="479" t="str">
        <f>'6 - Outcomes'!B40</f>
        <v>&lt; Select &gt;</v>
      </c>
      <c r="AZB2" s="479" t="str">
        <f>'6 - Outcomes'!C40</f>
        <v>N/A</v>
      </c>
      <c r="AZC2" s="479">
        <f>'6 - Outcomes'!D40</f>
        <v>0</v>
      </c>
      <c r="AZD2" s="479">
        <f>'6 - Outcomes'!E40</f>
        <v>0</v>
      </c>
      <c r="AZE2" s="479">
        <f>'6 - Outcomes'!F40</f>
        <v>0</v>
      </c>
      <c r="AZF2" s="479">
        <f>'6 - Outcomes'!G40</f>
        <v>0</v>
      </c>
      <c r="AZG2" s="479">
        <f>'6 - Outcomes'!H40</f>
        <v>0</v>
      </c>
      <c r="AZH2" s="479">
        <f>'6 - Outcomes'!I40</f>
        <v>0</v>
      </c>
      <c r="AZI2" s="479">
        <f>'6 - Outcomes'!J40</f>
        <v>0</v>
      </c>
      <c r="AZJ2" s="479">
        <f>'6 - Outcomes'!K40</f>
        <v>0</v>
      </c>
      <c r="AZK2" s="479">
        <f>'6 - Outcomes'!L40</f>
        <v>0</v>
      </c>
      <c r="AZL2" s="479">
        <f>'6 - Outcomes'!M40</f>
        <v>0</v>
      </c>
      <c r="AZM2" s="479">
        <f>'6 - Outcomes'!N40</f>
        <v>0</v>
      </c>
      <c r="AZN2" s="479">
        <f>'6 - Outcomes'!O40</f>
        <v>0</v>
      </c>
      <c r="AZO2" s="479">
        <f>'6 - Outcomes'!P40</f>
        <v>0</v>
      </c>
      <c r="AZP2" s="33" t="str">
        <f>'6 - Outcomes'!B41</f>
        <v>&lt; Select &gt;</v>
      </c>
      <c r="AZQ2" s="33" t="str">
        <f>'6 - Outcomes'!C41</f>
        <v>N/A</v>
      </c>
      <c r="AZR2" s="33">
        <f>'6 - Outcomes'!D41</f>
        <v>0</v>
      </c>
      <c r="AZS2" s="33">
        <f>'6 - Outcomes'!E41</f>
        <v>0</v>
      </c>
      <c r="AZT2" s="33">
        <f>'6 - Outcomes'!F41</f>
        <v>0</v>
      </c>
      <c r="AZU2" s="33">
        <f>'6 - Outcomes'!G41</f>
        <v>0</v>
      </c>
      <c r="AZV2" s="33">
        <f>'6 - Outcomes'!H41</f>
        <v>0</v>
      </c>
      <c r="AZW2" s="33">
        <f>'6 - Outcomes'!I41</f>
        <v>0</v>
      </c>
      <c r="AZX2" s="33">
        <f>'6 - Outcomes'!J41</f>
        <v>0</v>
      </c>
      <c r="AZY2" s="33">
        <f>'6 - Outcomes'!K41</f>
        <v>0</v>
      </c>
      <c r="AZZ2" s="33">
        <f>'6 - Outcomes'!L41</f>
        <v>0</v>
      </c>
      <c r="BAA2" s="33">
        <f>'6 - Outcomes'!M41</f>
        <v>0</v>
      </c>
      <c r="BAB2" s="33">
        <f>'6 - Outcomes'!N41</f>
        <v>0</v>
      </c>
      <c r="BAC2" s="33">
        <f>'6 - Outcomes'!O41</f>
        <v>0</v>
      </c>
      <c r="BAD2" s="33">
        <f>'6 - Outcomes'!P41</f>
        <v>0</v>
      </c>
      <c r="BAE2" s="33">
        <f>'6 - Outcomes'!B43</f>
        <v>0</v>
      </c>
      <c r="BAF2" s="33">
        <f>'6 - Outcomes'!C43</f>
        <v>0</v>
      </c>
      <c r="BAG2" s="33">
        <f>'6 - Outcomes'!D43</f>
        <v>0</v>
      </c>
      <c r="BAH2" s="33">
        <f>'6 - Outcomes'!E43</f>
        <v>0</v>
      </c>
      <c r="BAI2" s="33">
        <f>'6 - Outcomes'!F43</f>
        <v>0</v>
      </c>
      <c r="BAJ2" s="33">
        <f>'6 - Outcomes'!G43</f>
        <v>0</v>
      </c>
      <c r="BAK2" s="33">
        <f>'6 - Outcomes'!H43</f>
        <v>0</v>
      </c>
      <c r="BAL2" s="33">
        <f>'6 - Outcomes'!I43</f>
        <v>0</v>
      </c>
      <c r="BAM2" s="33">
        <f>'6 - Outcomes'!J43</f>
        <v>0</v>
      </c>
      <c r="BAN2" s="33">
        <f>'6 - Outcomes'!K43</f>
        <v>0</v>
      </c>
      <c r="BAO2" s="33">
        <f>'6 - Outcomes'!L43</f>
        <v>0</v>
      </c>
      <c r="BAP2" s="33">
        <f>'6 - Outcomes'!M43</f>
        <v>0</v>
      </c>
      <c r="BAQ2" s="33">
        <f>'6 - Outcomes'!N43</f>
        <v>0</v>
      </c>
      <c r="BAR2" s="33">
        <f>'6 - Outcomes'!O43</f>
        <v>0</v>
      </c>
      <c r="BAS2" s="33">
        <f>'6 - Outcomes'!P43</f>
        <v>0</v>
      </c>
      <c r="BAT2" s="33">
        <f>'6 - Outcomes'!B44</f>
        <v>0</v>
      </c>
      <c r="BAU2" s="33">
        <f>'6 - Outcomes'!C44</f>
        <v>0</v>
      </c>
      <c r="BAV2" s="33">
        <f>'6 - Outcomes'!D44</f>
        <v>0</v>
      </c>
      <c r="BAW2" s="33">
        <f>'6 - Outcomes'!E44</f>
        <v>0</v>
      </c>
      <c r="BAX2" s="33">
        <f>'6 - Outcomes'!F44</f>
        <v>0</v>
      </c>
      <c r="BAY2" s="33">
        <f>'6 - Outcomes'!G44</f>
        <v>0</v>
      </c>
      <c r="BAZ2" s="33">
        <f>'6 - Outcomes'!H44</f>
        <v>0</v>
      </c>
      <c r="BBA2" s="33">
        <f>'6 - Outcomes'!I44</f>
        <v>0</v>
      </c>
      <c r="BBB2" s="33">
        <f>'6 - Outcomes'!J44</f>
        <v>0</v>
      </c>
      <c r="BBC2" s="33">
        <f>'6 - Outcomes'!K44</f>
        <v>0</v>
      </c>
      <c r="BBD2" s="33">
        <f>'6 - Outcomes'!L44</f>
        <v>0</v>
      </c>
      <c r="BBE2" s="33">
        <f>'6 - Outcomes'!M44</f>
        <v>0</v>
      </c>
      <c r="BBF2" s="33">
        <f>'6 - Outcomes'!N44</f>
        <v>0</v>
      </c>
      <c r="BBG2" s="33">
        <f>'6 - Outcomes'!O44</f>
        <v>0</v>
      </c>
      <c r="BBH2" s="33">
        <f>'6 - Outcomes'!P44</f>
        <v>0</v>
      </c>
      <c r="BBI2" s="33">
        <f>'6 - Outcomes'!B45</f>
        <v>0</v>
      </c>
      <c r="BBJ2" s="33">
        <f>'6 - Outcomes'!C45</f>
        <v>0</v>
      </c>
      <c r="BBK2" s="33">
        <f>'6 - Outcomes'!D45</f>
        <v>0</v>
      </c>
      <c r="BBL2" s="33">
        <f>'6 - Outcomes'!E45</f>
        <v>0</v>
      </c>
      <c r="BBM2" s="33">
        <f>'6 - Outcomes'!F45</f>
        <v>0</v>
      </c>
      <c r="BBN2" s="33">
        <f>'6 - Outcomes'!G45</f>
        <v>0</v>
      </c>
      <c r="BBO2" s="33">
        <f>'6 - Outcomes'!H45</f>
        <v>0</v>
      </c>
      <c r="BBP2" s="33">
        <f>'6 - Outcomes'!I45</f>
        <v>0</v>
      </c>
      <c r="BBQ2" s="33">
        <f>'6 - Outcomes'!J45</f>
        <v>0</v>
      </c>
      <c r="BBR2" s="33">
        <f>'6 - Outcomes'!K45</f>
        <v>0</v>
      </c>
      <c r="BBS2" s="33">
        <f>'6 - Outcomes'!L45</f>
        <v>0</v>
      </c>
      <c r="BBT2" s="33">
        <f>'6 - Outcomes'!M45</f>
        <v>0</v>
      </c>
      <c r="BBU2" s="33">
        <f>'6 - Outcomes'!N45</f>
        <v>0</v>
      </c>
      <c r="BBV2" s="33">
        <f>'6 - Outcomes'!O45</f>
        <v>0</v>
      </c>
      <c r="BBW2" s="33">
        <f>'6 - Outcomes'!P45</f>
        <v>0</v>
      </c>
      <c r="BBX2" s="33">
        <f>'6 - Outcomes'!B46</f>
        <v>0</v>
      </c>
      <c r="BBY2" s="33">
        <f>'6 - Outcomes'!C46</f>
        <v>0</v>
      </c>
      <c r="BBZ2" s="33">
        <f>'6 - Outcomes'!D46</f>
        <v>0</v>
      </c>
      <c r="BCA2" s="33">
        <f>'6 - Outcomes'!E46</f>
        <v>0</v>
      </c>
      <c r="BCB2" s="33">
        <f>'6 - Outcomes'!F46</f>
        <v>0</v>
      </c>
      <c r="BCC2" s="33">
        <f>'6 - Outcomes'!G46</f>
        <v>0</v>
      </c>
      <c r="BCD2" s="33">
        <f>'6 - Outcomes'!H46</f>
        <v>0</v>
      </c>
      <c r="BCE2" s="33">
        <f>'6 - Outcomes'!I46</f>
        <v>0</v>
      </c>
      <c r="BCF2" s="33">
        <f>'6 - Outcomes'!J46</f>
        <v>0</v>
      </c>
      <c r="BCG2" s="33">
        <f>'6 - Outcomes'!K46</f>
        <v>0</v>
      </c>
      <c r="BCH2" s="33">
        <f>'6 - Outcomes'!L46</f>
        <v>0</v>
      </c>
      <c r="BCI2" s="33">
        <f>'6 - Outcomes'!M46</f>
        <v>0</v>
      </c>
      <c r="BCJ2" s="33">
        <f>'6 - Outcomes'!N46</f>
        <v>0</v>
      </c>
      <c r="BCK2" s="33">
        <f>'6 - Outcomes'!O46</f>
        <v>0</v>
      </c>
      <c r="BCL2" s="33">
        <f>'6 - Outcomes'!P46</f>
        <v>0</v>
      </c>
      <c r="BCM2" s="33">
        <f>'6 - Outcomes'!B47</f>
        <v>0</v>
      </c>
      <c r="BCN2" s="33">
        <f>'6 - Outcomes'!C47</f>
        <v>0</v>
      </c>
      <c r="BCO2" s="33">
        <f>'6 - Outcomes'!D47</f>
        <v>0</v>
      </c>
      <c r="BCP2" s="33">
        <f>'6 - Outcomes'!E47</f>
        <v>0</v>
      </c>
      <c r="BCQ2" s="33">
        <f>'6 - Outcomes'!F47</f>
        <v>0</v>
      </c>
      <c r="BCR2" s="33">
        <f>'6 - Outcomes'!G47</f>
        <v>0</v>
      </c>
      <c r="BCS2" s="33">
        <f>'6 - Outcomes'!H47</f>
        <v>0</v>
      </c>
      <c r="BCT2" s="33">
        <f>'6 - Outcomes'!I47</f>
        <v>0</v>
      </c>
      <c r="BCU2" s="33">
        <f>'6 - Outcomes'!J47</f>
        <v>0</v>
      </c>
      <c r="BCV2" s="33">
        <f>'6 - Outcomes'!K47</f>
        <v>0</v>
      </c>
      <c r="BCW2" s="33">
        <f>'6 - Outcomes'!L47</f>
        <v>0</v>
      </c>
      <c r="BCX2" s="33">
        <f>'6 - Outcomes'!M47</f>
        <v>0</v>
      </c>
      <c r="BCY2" s="33">
        <f>'6 - Outcomes'!N47</f>
        <v>0</v>
      </c>
      <c r="BCZ2" s="33">
        <f>'6 - Outcomes'!O47</f>
        <v>0</v>
      </c>
      <c r="BDA2" s="33">
        <f>'6 - Outcomes'!P47</f>
        <v>0</v>
      </c>
      <c r="BDB2" s="33">
        <f>'6 - Outcomes'!B48</f>
        <v>0</v>
      </c>
      <c r="BDC2" s="33">
        <f>'6 - Outcomes'!C48</f>
        <v>0</v>
      </c>
      <c r="BDD2" s="33">
        <f>'6 - Outcomes'!D48</f>
        <v>0</v>
      </c>
      <c r="BDE2" s="33">
        <f>'6 - Outcomes'!E48</f>
        <v>0</v>
      </c>
      <c r="BDF2" s="33">
        <f>'6 - Outcomes'!F48</f>
        <v>0</v>
      </c>
      <c r="BDG2" s="33">
        <f>'6 - Outcomes'!G48</f>
        <v>0</v>
      </c>
      <c r="BDH2" s="33">
        <f>'6 - Outcomes'!H48</f>
        <v>0</v>
      </c>
      <c r="BDI2" s="33">
        <f>'6 - Outcomes'!I48</f>
        <v>0</v>
      </c>
      <c r="BDJ2" s="33">
        <f>'6 - Outcomes'!J48</f>
        <v>0</v>
      </c>
      <c r="BDK2" s="33">
        <f>'6 - Outcomes'!K48</f>
        <v>0</v>
      </c>
      <c r="BDL2" s="33">
        <f>'6 - Outcomes'!L48</f>
        <v>0</v>
      </c>
      <c r="BDM2" s="33">
        <f>'6 - Outcomes'!M48</f>
        <v>0</v>
      </c>
      <c r="BDN2" s="33">
        <f>'6 - Outcomes'!N48</f>
        <v>0</v>
      </c>
      <c r="BDO2" s="33">
        <f>'6 - Outcomes'!O48</f>
        <v>0</v>
      </c>
      <c r="BDP2" s="33">
        <f>'6 - Outcomes'!P48</f>
        <v>0</v>
      </c>
      <c r="BDQ2" s="33">
        <f>'6 - Outcomes'!B49</f>
        <v>0</v>
      </c>
      <c r="BDR2" s="33">
        <f>'6 - Outcomes'!C49</f>
        <v>0</v>
      </c>
      <c r="BDS2" s="33">
        <f>'6 - Outcomes'!D49</f>
        <v>0</v>
      </c>
      <c r="BDT2" s="33">
        <f>'6 - Outcomes'!E49</f>
        <v>0</v>
      </c>
      <c r="BDU2" s="33">
        <f>'6 - Outcomes'!F49</f>
        <v>0</v>
      </c>
      <c r="BDV2" s="33">
        <f>'6 - Outcomes'!G49</f>
        <v>0</v>
      </c>
      <c r="BDW2" s="33">
        <f>'6 - Outcomes'!H49</f>
        <v>0</v>
      </c>
      <c r="BDX2" s="33">
        <f>'6 - Outcomes'!I49</f>
        <v>0</v>
      </c>
      <c r="BDY2" s="33">
        <f>'6 - Outcomes'!J49</f>
        <v>0</v>
      </c>
      <c r="BDZ2" s="33">
        <f>'6 - Outcomes'!K49</f>
        <v>0</v>
      </c>
      <c r="BEA2" s="33">
        <f>'6 - Outcomes'!L49</f>
        <v>0</v>
      </c>
      <c r="BEB2" s="33">
        <f>'6 - Outcomes'!M49</f>
        <v>0</v>
      </c>
      <c r="BEC2" s="33">
        <f>'6 - Outcomes'!N49</f>
        <v>0</v>
      </c>
      <c r="BED2" s="33">
        <f>'6 - Outcomes'!O49</f>
        <v>0</v>
      </c>
      <c r="BEE2" s="33">
        <f>'6 - Outcomes'!P49</f>
        <v>0</v>
      </c>
      <c r="BEF2" s="33">
        <f>'6 - Outcomes'!B50</f>
        <v>0</v>
      </c>
      <c r="BEG2" s="33">
        <f>'6 - Outcomes'!C50</f>
        <v>0</v>
      </c>
      <c r="BEH2" s="33">
        <f>'6 - Outcomes'!D50</f>
        <v>0</v>
      </c>
      <c r="BEI2" s="33">
        <f>'6 - Outcomes'!E50</f>
        <v>0</v>
      </c>
      <c r="BEJ2" s="33">
        <f>'6 - Outcomes'!F50</f>
        <v>0</v>
      </c>
      <c r="BEK2" s="33">
        <f>'6 - Outcomes'!G50</f>
        <v>0</v>
      </c>
      <c r="BEL2" s="33">
        <f>'6 - Outcomes'!H50</f>
        <v>0</v>
      </c>
      <c r="BEM2" s="33">
        <f>'6 - Outcomes'!I50</f>
        <v>0</v>
      </c>
      <c r="BEN2" s="33">
        <f>'6 - Outcomes'!J50</f>
        <v>0</v>
      </c>
      <c r="BEO2" s="33">
        <f>'6 - Outcomes'!K50</f>
        <v>0</v>
      </c>
      <c r="BEP2" s="33">
        <f>'6 - Outcomes'!L50</f>
        <v>0</v>
      </c>
      <c r="BEQ2" s="33">
        <f>'6 - Outcomes'!M50</f>
        <v>0</v>
      </c>
      <c r="BER2" s="33">
        <f>'6 - Outcomes'!N50</f>
        <v>0</v>
      </c>
      <c r="BES2" s="33">
        <f>'6 - Outcomes'!O50</f>
        <v>0</v>
      </c>
      <c r="BET2" s="33">
        <f>'6 - Outcomes'!P50</f>
        <v>0</v>
      </c>
      <c r="BEU2" s="33">
        <f>'6 - Outcomes'!B51</f>
        <v>0</v>
      </c>
      <c r="BEV2" s="33">
        <f>'6 - Outcomes'!C51</f>
        <v>0</v>
      </c>
      <c r="BEW2" s="33">
        <f>'6 - Outcomes'!D51</f>
        <v>0</v>
      </c>
      <c r="BEX2" s="33">
        <f>'6 - Outcomes'!E51</f>
        <v>0</v>
      </c>
      <c r="BEY2" s="33">
        <f>'6 - Outcomes'!F51</f>
        <v>0</v>
      </c>
      <c r="BEZ2" s="33">
        <f>'6 - Outcomes'!G51</f>
        <v>0</v>
      </c>
      <c r="BFA2" s="33">
        <f>'6 - Outcomes'!H51</f>
        <v>0</v>
      </c>
      <c r="BFB2" s="33">
        <f>'6 - Outcomes'!I51</f>
        <v>0</v>
      </c>
      <c r="BFC2" s="33">
        <f>'6 - Outcomes'!J51</f>
        <v>0</v>
      </c>
      <c r="BFD2" s="33">
        <f>'6 - Outcomes'!K51</f>
        <v>0</v>
      </c>
      <c r="BFE2" s="33">
        <f>'6 - Outcomes'!L51</f>
        <v>0</v>
      </c>
      <c r="BFF2" s="33">
        <f>'6 - Outcomes'!M51</f>
        <v>0</v>
      </c>
      <c r="BFG2" s="33">
        <f>'6 - Outcomes'!N51</f>
        <v>0</v>
      </c>
      <c r="BFH2" s="33">
        <f>'6 - Outcomes'!O51</f>
        <v>0</v>
      </c>
      <c r="BFI2" s="33">
        <f>'6 - Outcomes'!P51</f>
        <v>0</v>
      </c>
      <c r="BFJ2" s="33">
        <f>'6 - Outcomes'!B52</f>
        <v>0</v>
      </c>
      <c r="BFK2" s="33">
        <f>'6 - Outcomes'!C52</f>
        <v>0</v>
      </c>
      <c r="BFL2" s="33">
        <f>'6 - Outcomes'!D52</f>
        <v>0</v>
      </c>
      <c r="BFM2" s="33">
        <f>'6 - Outcomes'!E52</f>
        <v>0</v>
      </c>
      <c r="BFN2" s="33">
        <f>'6 - Outcomes'!F52</f>
        <v>0</v>
      </c>
      <c r="BFO2" s="33">
        <f>'6 - Outcomes'!G52</f>
        <v>0</v>
      </c>
      <c r="BFP2" s="33">
        <f>'6 - Outcomes'!H52</f>
        <v>0</v>
      </c>
      <c r="BFQ2" s="33">
        <f>'6 - Outcomes'!I52</f>
        <v>0</v>
      </c>
      <c r="BFR2" s="33">
        <f>'6 - Outcomes'!J52</f>
        <v>0</v>
      </c>
      <c r="BFS2" s="33">
        <f>'6 - Outcomes'!K52</f>
        <v>0</v>
      </c>
      <c r="BFT2" s="33">
        <f>'6 - Outcomes'!L52</f>
        <v>0</v>
      </c>
      <c r="BFU2" s="33">
        <f>'6 - Outcomes'!M52</f>
        <v>0</v>
      </c>
      <c r="BFV2" s="33">
        <f>'6 - Outcomes'!N52</f>
        <v>0</v>
      </c>
      <c r="BFW2" s="33">
        <f>'6 - Outcomes'!O52</f>
        <v>0</v>
      </c>
      <c r="BFX2" s="33">
        <f>'6 - Outcomes'!P52</f>
        <v>0</v>
      </c>
      <c r="BFY2" s="33" t="str">
        <f>'6 - Outcomes'!B60</f>
        <v>Change in footfall</v>
      </c>
      <c r="BFZ2" s="33" t="str">
        <f>'6 - Outcomes'!C60</f>
        <v>Year-on-year % change in monthly footfall</v>
      </c>
      <c r="BGA2" s="33" t="str">
        <f>'6 - Outcomes'!B65</f>
        <v/>
      </c>
      <c r="BGB2" s="33" t="str">
        <f>'6 - Outcomes'!C65</f>
        <v>&lt; Select &gt;</v>
      </c>
      <c r="BGC2" s="33">
        <f>'6 - Outcomes'!D60</f>
        <v>1</v>
      </c>
      <c r="BGD2" s="33">
        <f>'6 - Outcomes'!E60</f>
        <v>1</v>
      </c>
      <c r="BGE2" s="33">
        <f>'6 - Outcomes'!F60</f>
        <v>1</v>
      </c>
      <c r="BGF2" s="33">
        <f>'6 - Outcomes'!G60</f>
        <v>11</v>
      </c>
      <c r="BGG2" s="33">
        <f>'6 - Outcomes'!H60</f>
        <v>1</v>
      </c>
      <c r="BGH2" s="33">
        <f>'6 - Outcomes'!I60</f>
        <v>1</v>
      </c>
      <c r="BGI2" s="33">
        <f>'6 - Outcomes'!J60</f>
        <v>1</v>
      </c>
      <c r="BGJ2" s="33">
        <f>'6 - Outcomes'!K60</f>
        <v>1</v>
      </c>
      <c r="BGK2" s="33">
        <f>'6 - Outcomes'!L60</f>
        <v>1</v>
      </c>
      <c r="BGL2" s="33">
        <f>'6 - Outcomes'!M60</f>
        <v>1</v>
      </c>
      <c r="BGM2" s="33">
        <f>'6 - Outcomes'!N60</f>
        <v>11</v>
      </c>
      <c r="BGN2" s="33">
        <f>'6 - Outcomes'!O60</f>
        <v>1</v>
      </c>
      <c r="BGO2" s="33">
        <f>'6 - Outcomes'!D65</f>
        <v>1</v>
      </c>
      <c r="BGP2" s="33">
        <f>'6 - Outcomes'!E65</f>
        <v>1</v>
      </c>
      <c r="BGQ2" s="33">
        <f>'6 - Outcomes'!F65</f>
        <v>1</v>
      </c>
      <c r="BGR2" s="33">
        <f>'6 - Outcomes'!G65</f>
        <v>11</v>
      </c>
      <c r="BGS2" s="33">
        <f>'6 - Outcomes'!H65</f>
        <v>1</v>
      </c>
      <c r="BGT2" s="33">
        <f>'6 - Outcomes'!I65</f>
        <v>1</v>
      </c>
      <c r="BGU2" s="33">
        <f>'6 - Outcomes'!J65</f>
        <v>1</v>
      </c>
      <c r="BGV2" s="33">
        <f>'6 - Outcomes'!K65</f>
        <v>1</v>
      </c>
      <c r="BGW2" s="33">
        <f>'6 - Outcomes'!L65</f>
        <v>1</v>
      </c>
      <c r="BGX2" s="33">
        <f>'6 - Outcomes'!M65</f>
        <v>1</v>
      </c>
      <c r="BGY2" s="33">
        <f>'6 - Outcomes'!N65</f>
        <v>11</v>
      </c>
      <c r="BGZ2" s="33">
        <f>'6 - Outcomes'!O65</f>
        <v>1</v>
      </c>
      <c r="BHA2" s="33">
        <f>'6 - Outcomes'!D70</f>
        <v>1</v>
      </c>
      <c r="BHB2" s="33">
        <f>'6 - Outcomes'!E70</f>
        <v>1</v>
      </c>
      <c r="BHC2" s="33">
        <f>'6 - Outcomes'!F70</f>
        <v>1</v>
      </c>
      <c r="BHD2" s="33">
        <f>'6 - Outcomes'!G70</f>
        <v>11</v>
      </c>
      <c r="BHE2" s="33">
        <f>'6 - Outcomes'!H70</f>
        <v>1</v>
      </c>
      <c r="BHF2" s="33">
        <f>'6 - Outcomes'!I70</f>
        <v>1</v>
      </c>
      <c r="BHG2" s="33">
        <f>'6 - Outcomes'!J70</f>
        <v>1</v>
      </c>
      <c r="BHH2" s="33">
        <f>'6 - Outcomes'!K70</f>
        <v>1</v>
      </c>
      <c r="BHI2" s="33">
        <f>'6 - Outcomes'!L70</f>
        <v>1</v>
      </c>
      <c r="BHJ2" s="33">
        <f>'6 - Outcomes'!M70</f>
        <v>1</v>
      </c>
      <c r="BHK2" s="33">
        <f>'6 - Outcomes'!N70</f>
        <v>11</v>
      </c>
      <c r="BHL2" s="33">
        <f>'6 - Outcomes'!O70</f>
        <v>1</v>
      </c>
      <c r="BHM2" s="33">
        <f>'6 - Outcomes'!D75</f>
        <v>1</v>
      </c>
      <c r="BHN2" s="33">
        <f>'6 - Outcomes'!E75</f>
        <v>1</v>
      </c>
      <c r="BHO2" s="33">
        <f>'6 - Outcomes'!F75</f>
        <v>1</v>
      </c>
      <c r="BHP2" s="33">
        <f>'6 - Outcomes'!G75</f>
        <v>11</v>
      </c>
      <c r="BHQ2" s="33">
        <f>'6 - Outcomes'!H75</f>
        <v>1</v>
      </c>
      <c r="BHR2" s="33">
        <f>'6 - Outcomes'!I75</f>
        <v>1</v>
      </c>
      <c r="BHS2" s="33">
        <f>'6 - Outcomes'!J75</f>
        <v>1</v>
      </c>
      <c r="BHT2" s="33">
        <f>'6 - Outcomes'!K75</f>
        <v>1</v>
      </c>
      <c r="BHU2" s="33">
        <f>'6 - Outcomes'!L75</f>
        <v>1</v>
      </c>
      <c r="BHV2" s="33">
        <f>'6 - Outcomes'!M75</f>
        <v>1</v>
      </c>
      <c r="BHW2" s="33">
        <f>'6 - Outcomes'!N75</f>
        <v>11</v>
      </c>
      <c r="BHX2" s="33">
        <f>'6 - Outcomes'!O75</f>
        <v>1</v>
      </c>
      <c r="BHY2" s="33">
        <f>'6 - Outcomes'!D80</f>
        <v>1</v>
      </c>
      <c r="BHZ2" s="33">
        <f>'6 - Outcomes'!E80</f>
        <v>1</v>
      </c>
      <c r="BIA2" s="33">
        <f>'6 - Outcomes'!F80</f>
        <v>1</v>
      </c>
      <c r="BIB2" s="33">
        <f>'6 - Outcomes'!G80</f>
        <v>11</v>
      </c>
      <c r="BIC2" s="33">
        <f>'6 - Outcomes'!H80</f>
        <v>1</v>
      </c>
      <c r="BID2" s="33">
        <f>'6 - Outcomes'!I80</f>
        <v>1</v>
      </c>
      <c r="BIE2" s="33">
        <f>'6 - Outcomes'!J80</f>
        <v>1</v>
      </c>
      <c r="BIF2" s="33">
        <f>'6 - Outcomes'!K80</f>
        <v>1</v>
      </c>
      <c r="BIG2" s="33">
        <f>'6 - Outcomes'!L80</f>
        <v>1</v>
      </c>
      <c r="BIH2" s="33">
        <f>'6 - Outcomes'!M80</f>
        <v>1</v>
      </c>
      <c r="BII2" s="33">
        <f>'6 - Outcomes'!N80</f>
        <v>11</v>
      </c>
      <c r="BIJ2" s="33">
        <f>'6 - Outcomes'!O80</f>
        <v>1</v>
      </c>
      <c r="BIK2" s="33">
        <f>'6 - Outcomes'!D85</f>
        <v>1</v>
      </c>
      <c r="BIL2" s="33">
        <f>'6 - Outcomes'!E85</f>
        <v>1</v>
      </c>
      <c r="BIM2" s="33">
        <f>'6 - Outcomes'!F85</f>
        <v>1</v>
      </c>
      <c r="BIN2" s="33">
        <f>'6 - Outcomes'!G85</f>
        <v>11</v>
      </c>
      <c r="BIO2" s="33">
        <f>'6 - Outcomes'!H85</f>
        <v>1</v>
      </c>
      <c r="BIP2" s="33">
        <f>'6 - Outcomes'!I85</f>
        <v>1</v>
      </c>
      <c r="BIQ2" s="33">
        <f>'6 - Outcomes'!J85</f>
        <v>1</v>
      </c>
      <c r="BIR2" s="33">
        <f>'6 - Outcomes'!K85</f>
        <v>1</v>
      </c>
      <c r="BIS2" s="33">
        <f>'6 - Outcomes'!L85</f>
        <v>1</v>
      </c>
      <c r="BIT2" s="33">
        <f>'6 - Outcomes'!M85</f>
        <v>1</v>
      </c>
      <c r="BIU2" s="33">
        <f>'6 - Outcomes'!N85</f>
        <v>11</v>
      </c>
      <c r="BIV2" s="33">
        <f>'6 - Outcomes'!O85</f>
        <v>1</v>
      </c>
      <c r="BIW2" s="33" t="str">
        <f>'6 - Outcomes'!B92</f>
        <v>Change in footfall</v>
      </c>
      <c r="BIX2" s="33" t="str">
        <f>'6 - Outcomes'!C92</f>
        <v>Year-on-year % change in monthly footfall</v>
      </c>
      <c r="BIY2" s="33">
        <f>'6 - Outcomes'!B97</f>
        <v>0</v>
      </c>
      <c r="BIZ2" s="33">
        <f>'6 - Outcomes'!C97</f>
        <v>0</v>
      </c>
      <c r="BJA2" s="33">
        <f>'6 - Outcomes'!D92</f>
        <v>0</v>
      </c>
      <c r="BJB2" s="33">
        <f>'6 - Outcomes'!E92</f>
        <v>0</v>
      </c>
      <c r="BJC2" s="33">
        <f>'6 - Outcomes'!F92</f>
        <v>0</v>
      </c>
      <c r="BJD2" s="33">
        <f>'6 - Outcomes'!G92</f>
        <v>0</v>
      </c>
      <c r="BJE2" s="33">
        <f>'6 - Outcomes'!H92</f>
        <v>0</v>
      </c>
      <c r="BJF2" s="33">
        <f>'6 - Outcomes'!I92</f>
        <v>0</v>
      </c>
      <c r="BJG2" s="33">
        <f>'6 - Outcomes'!J92</f>
        <v>0</v>
      </c>
      <c r="BJH2" s="33">
        <f>'6 - Outcomes'!K92</f>
        <v>0</v>
      </c>
      <c r="BJI2" s="33">
        <f>'6 - Outcomes'!L92</f>
        <v>0</v>
      </c>
      <c r="BJJ2" s="33">
        <f>'6 - Outcomes'!M92</f>
        <v>0</v>
      </c>
      <c r="BJK2" s="33">
        <f>'6 - Outcomes'!N92</f>
        <v>0</v>
      </c>
      <c r="BJL2" s="33">
        <f>'6 - Outcomes'!O92</f>
        <v>0</v>
      </c>
      <c r="BJM2" s="33">
        <f>'6 - Outcomes'!D97</f>
        <v>0</v>
      </c>
      <c r="BJN2" s="33">
        <f>'6 - Outcomes'!E97</f>
        <v>0</v>
      </c>
      <c r="BJO2" s="33">
        <f>'6 - Outcomes'!F97</f>
        <v>0</v>
      </c>
      <c r="BJP2" s="33">
        <f>'6 - Outcomes'!G97</f>
        <v>0</v>
      </c>
      <c r="BJQ2" s="33">
        <f>'6 - Outcomes'!H97</f>
        <v>0</v>
      </c>
      <c r="BJR2" s="33">
        <f>'6 - Outcomes'!I97</f>
        <v>0</v>
      </c>
      <c r="BJS2" s="33">
        <f>'6 - Outcomes'!J97</f>
        <v>0</v>
      </c>
      <c r="BJT2" s="33">
        <f>'6 - Outcomes'!K97</f>
        <v>0</v>
      </c>
      <c r="BJU2" s="33">
        <f>'6 - Outcomes'!L97</f>
        <v>0</v>
      </c>
      <c r="BJV2" s="33">
        <f>'6 - Outcomes'!M97</f>
        <v>0</v>
      </c>
      <c r="BJW2" s="33">
        <f>'6 - Outcomes'!N97</f>
        <v>0</v>
      </c>
      <c r="BJX2" s="33">
        <f>'6 - Outcomes'!O97</f>
        <v>0</v>
      </c>
      <c r="BJY2" s="33">
        <f>'6 - Outcomes'!D102</f>
        <v>0</v>
      </c>
      <c r="BJZ2" s="33">
        <f>'6 - Outcomes'!E102</f>
        <v>0</v>
      </c>
      <c r="BKA2" s="33">
        <f>'6 - Outcomes'!F102</f>
        <v>0</v>
      </c>
      <c r="BKB2" s="33">
        <f>'6 - Outcomes'!G102</f>
        <v>0</v>
      </c>
      <c r="BKC2" s="33">
        <f>'6 - Outcomes'!H102</f>
        <v>0</v>
      </c>
      <c r="BKD2" s="33">
        <f>'6 - Outcomes'!I102</f>
        <v>0</v>
      </c>
      <c r="BKE2" s="33">
        <f>'6 - Outcomes'!J102</f>
        <v>0</v>
      </c>
      <c r="BKF2" s="33">
        <f>'6 - Outcomes'!K102</f>
        <v>0</v>
      </c>
      <c r="BKG2" s="33">
        <f>'6 - Outcomes'!L102</f>
        <v>0</v>
      </c>
      <c r="BKH2" s="33">
        <f>'6 - Outcomes'!M102</f>
        <v>0</v>
      </c>
      <c r="BKI2" s="33">
        <f>'6 - Outcomes'!N102</f>
        <v>0</v>
      </c>
      <c r="BKJ2" s="33">
        <f>'6 - Outcomes'!O102</f>
        <v>0</v>
      </c>
      <c r="BKK2" s="33">
        <f>'6 - Outcomes'!D107</f>
        <v>0</v>
      </c>
      <c r="BKL2" s="33">
        <f>'6 - Outcomes'!E107</f>
        <v>0</v>
      </c>
      <c r="BKM2" s="33">
        <f>'6 - Outcomes'!F107</f>
        <v>0</v>
      </c>
      <c r="BKN2" s="33">
        <f>'6 - Outcomes'!G107</f>
        <v>0</v>
      </c>
      <c r="BKO2" s="33">
        <f>'6 - Outcomes'!H107</f>
        <v>0</v>
      </c>
      <c r="BKP2" s="33">
        <f>'6 - Outcomes'!I107</f>
        <v>0</v>
      </c>
      <c r="BKQ2" s="33">
        <f>'6 - Outcomes'!J107</f>
        <v>0</v>
      </c>
      <c r="BKR2" s="33">
        <f>'6 - Outcomes'!K107</f>
        <v>0</v>
      </c>
      <c r="BKS2" s="33">
        <f>'6 - Outcomes'!L107</f>
        <v>0</v>
      </c>
      <c r="BKT2" s="33">
        <f>'6 - Outcomes'!M107</f>
        <v>0</v>
      </c>
      <c r="BKU2" s="33">
        <f>'6 - Outcomes'!N107</f>
        <v>0</v>
      </c>
      <c r="BKV2" s="33">
        <f>'6 - Outcomes'!O107</f>
        <v>0</v>
      </c>
      <c r="BKW2" s="33">
        <f>'6 - Outcomes'!D112</f>
        <v>0</v>
      </c>
      <c r="BKX2" s="33">
        <f>'6 - Outcomes'!E112</f>
        <v>0</v>
      </c>
      <c r="BKY2" s="33">
        <f>'6 - Outcomes'!F112</f>
        <v>0</v>
      </c>
      <c r="BKZ2" s="33">
        <f>'6 - Outcomes'!G112</f>
        <v>0</v>
      </c>
      <c r="BLA2" s="33">
        <f>'6 - Outcomes'!H112</f>
        <v>0</v>
      </c>
      <c r="BLB2" s="33">
        <f>'6 - Outcomes'!I112</f>
        <v>0</v>
      </c>
      <c r="BLC2" s="33">
        <f>'6 - Outcomes'!J112</f>
        <v>0</v>
      </c>
      <c r="BLD2" s="33">
        <f>'6 - Outcomes'!K112</f>
        <v>0</v>
      </c>
      <c r="BLE2" s="33">
        <f>'6 - Outcomes'!L112</f>
        <v>0</v>
      </c>
      <c r="BLF2" s="33">
        <f>'6 - Outcomes'!M112</f>
        <v>0</v>
      </c>
      <c r="BLG2" s="33">
        <f>'6 - Outcomes'!N112</f>
        <v>0</v>
      </c>
      <c r="BLH2" s="33">
        <f>'6 - Outcomes'!O112</f>
        <v>0</v>
      </c>
      <c r="BLI2" s="33">
        <f>'6 - Outcomes'!D117</f>
        <v>0</v>
      </c>
      <c r="BLJ2" s="33">
        <f>'6 - Outcomes'!E117</f>
        <v>0</v>
      </c>
      <c r="BLK2" s="33">
        <f>'6 - Outcomes'!F117</f>
        <v>0</v>
      </c>
      <c r="BLL2" s="33">
        <f>'6 - Outcomes'!G117</f>
        <v>0</v>
      </c>
      <c r="BLM2" s="33">
        <f>'6 - Outcomes'!H117</f>
        <v>0</v>
      </c>
      <c r="BLN2" s="33">
        <f>'6 - Outcomes'!I117</f>
        <v>0</v>
      </c>
      <c r="BLO2" s="33">
        <f>'6 - Outcomes'!J117</f>
        <v>0</v>
      </c>
      <c r="BLP2" s="33">
        <f>'6 - Outcomes'!K117</f>
        <v>0</v>
      </c>
      <c r="BLQ2" s="33">
        <f>'6 - Outcomes'!L117</f>
        <v>0</v>
      </c>
      <c r="BLR2" s="33">
        <f>'6 - Outcomes'!M117</f>
        <v>0</v>
      </c>
      <c r="BLS2" s="33">
        <f>'6 - Outcomes'!N117</f>
        <v>0</v>
      </c>
      <c r="BLT2" s="33">
        <f>'6 - Outcomes'!O117</f>
        <v>0</v>
      </c>
      <c r="BLU2" s="33" t="str">
        <f>'6 - Outcomes'!B124</f>
        <v>Change in footfall</v>
      </c>
      <c r="BLV2" s="33" t="str">
        <f>'6 - Outcomes'!C124</f>
        <v>Year-on-year % change in monthly footfall</v>
      </c>
      <c r="BLW2" s="33" t="str">
        <f>'6 - Outcomes'!B129</f>
        <v/>
      </c>
      <c r="BLX2" s="33">
        <f>'6 - Outcomes'!C129</f>
        <v>0</v>
      </c>
      <c r="BLY2" s="33">
        <f>'6 - Outcomes'!D124</f>
        <v>0</v>
      </c>
      <c r="BLZ2" s="33">
        <f>'6 - Outcomes'!E124</f>
        <v>0</v>
      </c>
      <c r="BMA2" s="33">
        <f>'6 - Outcomes'!F124</f>
        <v>0</v>
      </c>
      <c r="BMB2" s="33">
        <f>'6 - Outcomes'!G124</f>
        <v>0</v>
      </c>
      <c r="BMC2" s="33">
        <f>'6 - Outcomes'!H124</f>
        <v>0</v>
      </c>
      <c r="BMD2" s="33">
        <f>'6 - Outcomes'!I124</f>
        <v>0</v>
      </c>
      <c r="BME2" s="33">
        <f>'6 - Outcomes'!J124</f>
        <v>0</v>
      </c>
      <c r="BMF2" s="33">
        <f>'6 - Outcomes'!K124</f>
        <v>0</v>
      </c>
      <c r="BMG2" s="33">
        <f>'6 - Outcomes'!L124</f>
        <v>0</v>
      </c>
      <c r="BMH2" s="33">
        <f>'6 - Outcomes'!M124</f>
        <v>0</v>
      </c>
      <c r="BMI2" s="33">
        <f>'6 - Outcomes'!N124</f>
        <v>0</v>
      </c>
      <c r="BMJ2" s="33">
        <f>'6 - Outcomes'!O124</f>
        <v>0</v>
      </c>
      <c r="BMK2" s="33">
        <f>'6 - Outcomes'!D129</f>
        <v>0</v>
      </c>
      <c r="BML2" s="33">
        <f>'6 - Outcomes'!E129</f>
        <v>0</v>
      </c>
      <c r="BMM2" s="33">
        <f>'6 - Outcomes'!F129</f>
        <v>0</v>
      </c>
      <c r="BMN2" s="33">
        <f>'6 - Outcomes'!G129</f>
        <v>0</v>
      </c>
      <c r="BMO2" s="33">
        <f>'6 - Outcomes'!H129</f>
        <v>0</v>
      </c>
      <c r="BMP2" s="33">
        <f>'6 - Outcomes'!I129</f>
        <v>0</v>
      </c>
      <c r="BMQ2" s="33">
        <f>'6 - Outcomes'!J129</f>
        <v>0</v>
      </c>
      <c r="BMR2" s="33">
        <f>'6 - Outcomes'!K129</f>
        <v>0</v>
      </c>
      <c r="BMS2" s="33">
        <f>'6 - Outcomes'!L129</f>
        <v>0</v>
      </c>
      <c r="BMT2" s="33">
        <f>'6 - Outcomes'!M129</f>
        <v>0</v>
      </c>
      <c r="BMU2" s="33">
        <f>'6 - Outcomes'!N129</f>
        <v>0</v>
      </c>
      <c r="BMV2" s="33">
        <f>'6 - Outcomes'!O129</f>
        <v>0</v>
      </c>
      <c r="BMW2" s="33">
        <f>'6 - Outcomes'!D134</f>
        <v>0</v>
      </c>
      <c r="BMX2" s="33">
        <f>'6 - Outcomes'!E134</f>
        <v>0</v>
      </c>
      <c r="BMY2" s="33">
        <f>'6 - Outcomes'!F134</f>
        <v>0</v>
      </c>
      <c r="BMZ2" s="33">
        <f>'6 - Outcomes'!G134</f>
        <v>0</v>
      </c>
      <c r="BNA2" s="33">
        <f>'6 - Outcomes'!H134</f>
        <v>0</v>
      </c>
      <c r="BNB2" s="33">
        <f>'6 - Outcomes'!I134</f>
        <v>0</v>
      </c>
      <c r="BNC2" s="33">
        <f>'6 - Outcomes'!J134</f>
        <v>0</v>
      </c>
      <c r="BND2" s="33">
        <f>'6 - Outcomes'!K134</f>
        <v>0</v>
      </c>
      <c r="BNE2" s="33">
        <f>'6 - Outcomes'!L134</f>
        <v>0</v>
      </c>
      <c r="BNF2" s="33">
        <f>'6 - Outcomes'!M134</f>
        <v>0</v>
      </c>
      <c r="BNG2" s="33">
        <f>'6 - Outcomes'!N134</f>
        <v>0</v>
      </c>
      <c r="BNH2" s="33">
        <f>'6 - Outcomes'!O134</f>
        <v>0</v>
      </c>
      <c r="BNI2" s="33">
        <f>'6 - Outcomes'!D139</f>
        <v>0</v>
      </c>
      <c r="BNJ2" s="33">
        <f>'6 - Outcomes'!E139</f>
        <v>0</v>
      </c>
      <c r="BNK2" s="33">
        <f>'6 - Outcomes'!F139</f>
        <v>0</v>
      </c>
      <c r="BNL2" s="33">
        <f>'6 - Outcomes'!G139</f>
        <v>0</v>
      </c>
      <c r="BNM2" s="33">
        <f>'6 - Outcomes'!H139</f>
        <v>0</v>
      </c>
      <c r="BNN2" s="33">
        <f>'6 - Outcomes'!I139</f>
        <v>0</v>
      </c>
      <c r="BNO2" s="33">
        <f>'6 - Outcomes'!J139</f>
        <v>0</v>
      </c>
      <c r="BNP2" s="33">
        <f>'6 - Outcomes'!K139</f>
        <v>0</v>
      </c>
      <c r="BNQ2" s="33">
        <f>'6 - Outcomes'!L139</f>
        <v>0</v>
      </c>
      <c r="BNR2" s="33">
        <f>'6 - Outcomes'!M139</f>
        <v>0</v>
      </c>
      <c r="BNS2" s="33">
        <f>'6 - Outcomes'!N139</f>
        <v>0</v>
      </c>
      <c r="BNT2" s="33">
        <f>'6 - Outcomes'!O139</f>
        <v>0</v>
      </c>
      <c r="BNU2" s="33">
        <f>'6 - Outcomes'!D144</f>
        <v>0</v>
      </c>
      <c r="BNV2" s="33">
        <f>'6 - Outcomes'!E144</f>
        <v>0</v>
      </c>
      <c r="BNW2" s="33">
        <f>'6 - Outcomes'!F144</f>
        <v>0</v>
      </c>
      <c r="BNX2" s="33">
        <f>'6 - Outcomes'!G144</f>
        <v>0</v>
      </c>
      <c r="BNY2" s="33">
        <f>'6 - Outcomes'!H144</f>
        <v>0</v>
      </c>
      <c r="BNZ2" s="33">
        <f>'6 - Outcomes'!I144</f>
        <v>0</v>
      </c>
      <c r="BOA2" s="33">
        <f>'6 - Outcomes'!J144</f>
        <v>0</v>
      </c>
      <c r="BOB2" s="33">
        <f>'6 - Outcomes'!K144</f>
        <v>0</v>
      </c>
      <c r="BOC2" s="33">
        <f>'6 - Outcomes'!L144</f>
        <v>0</v>
      </c>
      <c r="BOD2" s="33">
        <f>'6 - Outcomes'!M144</f>
        <v>0</v>
      </c>
      <c r="BOE2" s="33">
        <f>'6 - Outcomes'!N144</f>
        <v>0</v>
      </c>
      <c r="BOF2" s="33">
        <f>'6 - Outcomes'!O144</f>
        <v>0</v>
      </c>
      <c r="BOG2" s="33">
        <f>'6 - Outcomes'!D149</f>
        <v>0</v>
      </c>
      <c r="BOH2" s="33">
        <f>'6 - Outcomes'!E149</f>
        <v>0</v>
      </c>
      <c r="BOI2" s="33">
        <f>'6 - Outcomes'!F149</f>
        <v>0</v>
      </c>
      <c r="BOJ2" s="33">
        <f>'6 - Outcomes'!G149</f>
        <v>0</v>
      </c>
      <c r="BOK2" s="33">
        <f>'6 - Outcomes'!H149</f>
        <v>0</v>
      </c>
      <c r="BOL2" s="33">
        <f>'6 - Outcomes'!I149</f>
        <v>0</v>
      </c>
      <c r="BOM2" s="33">
        <f>'6 - Outcomes'!J149</f>
        <v>0</v>
      </c>
      <c r="BON2" s="33">
        <f>'6 - Outcomes'!K149</f>
        <v>0</v>
      </c>
      <c r="BOO2" s="33">
        <f>'6 - Outcomes'!L149</f>
        <v>0</v>
      </c>
      <c r="BOP2" s="33">
        <f>'6 - Outcomes'!M149</f>
        <v>0</v>
      </c>
      <c r="BOQ2" s="33">
        <f>'6 - Outcomes'!N149</f>
        <v>0</v>
      </c>
      <c r="BOR2" s="33">
        <f>'6 - Outcomes'!O149</f>
        <v>0</v>
      </c>
      <c r="BOS2" s="33" t="str">
        <f>'6 - Outcomes'!B156</f>
        <v>Change in footfall</v>
      </c>
      <c r="BOT2" s="33" t="str">
        <f>'6 - Outcomes'!C156</f>
        <v>Year-on-year % change in monthly footfall</v>
      </c>
      <c r="BOU2" s="33" t="str">
        <f>'6 - Outcomes'!B161</f>
        <v/>
      </c>
      <c r="BOV2" s="33">
        <f>'6 - Outcomes'!C161</f>
        <v>0</v>
      </c>
      <c r="BOW2" s="33">
        <f>'6 - Outcomes'!D156</f>
        <v>0</v>
      </c>
      <c r="BOX2" s="33">
        <f>'6 - Outcomes'!E156</f>
        <v>0</v>
      </c>
      <c r="BOY2" s="33">
        <f>'6 - Outcomes'!F156</f>
        <v>0</v>
      </c>
      <c r="BOZ2" s="33">
        <f>'6 - Outcomes'!G156</f>
        <v>0</v>
      </c>
      <c r="BPA2" s="33">
        <f>'6 - Outcomes'!H156</f>
        <v>0</v>
      </c>
      <c r="BPB2" s="33">
        <f>'6 - Outcomes'!I156</f>
        <v>0</v>
      </c>
      <c r="BPC2" s="33">
        <f>'6 - Outcomes'!J156</f>
        <v>0</v>
      </c>
      <c r="BPD2" s="33">
        <f>'6 - Outcomes'!K156</f>
        <v>0</v>
      </c>
      <c r="BPE2" s="33">
        <f>'6 - Outcomes'!L156</f>
        <v>0</v>
      </c>
      <c r="BPF2" s="33">
        <f>'6 - Outcomes'!M156</f>
        <v>0</v>
      </c>
      <c r="BPG2" s="33">
        <f>'6 - Outcomes'!N156</f>
        <v>0</v>
      </c>
      <c r="BPH2" s="33">
        <f>'6 - Outcomes'!O156</f>
        <v>0</v>
      </c>
      <c r="BPI2" s="33">
        <f>'6 - Outcomes'!D161</f>
        <v>0</v>
      </c>
      <c r="BPJ2" s="33">
        <f>'6 - Outcomes'!E161</f>
        <v>0</v>
      </c>
      <c r="BPK2" s="33">
        <f>'6 - Outcomes'!F161</f>
        <v>0</v>
      </c>
      <c r="BPL2" s="33">
        <f>'6 - Outcomes'!G161</f>
        <v>0</v>
      </c>
      <c r="BPM2" s="33">
        <f>'6 - Outcomes'!H161</f>
        <v>0</v>
      </c>
      <c r="BPN2" s="33">
        <f>'6 - Outcomes'!I161</f>
        <v>0</v>
      </c>
      <c r="BPO2" s="33">
        <f>'6 - Outcomes'!J161</f>
        <v>0</v>
      </c>
      <c r="BPP2" s="33">
        <f>'6 - Outcomes'!K161</f>
        <v>0</v>
      </c>
      <c r="BPQ2" s="33">
        <f>'6 - Outcomes'!L161</f>
        <v>0</v>
      </c>
      <c r="BPR2" s="33">
        <f>'6 - Outcomes'!M161</f>
        <v>0</v>
      </c>
      <c r="BPS2" s="33">
        <f>'6 - Outcomes'!N161</f>
        <v>0</v>
      </c>
      <c r="BPT2" s="33">
        <f>'6 - Outcomes'!O161</f>
        <v>0</v>
      </c>
      <c r="BPU2" s="33">
        <f>'6 - Outcomes'!D166</f>
        <v>0</v>
      </c>
      <c r="BPV2" s="33">
        <f>'6 - Outcomes'!E166</f>
        <v>0</v>
      </c>
      <c r="BPW2" s="33">
        <f>'6 - Outcomes'!F166</f>
        <v>0</v>
      </c>
      <c r="BPX2" s="33">
        <f>'6 - Outcomes'!G166</f>
        <v>0</v>
      </c>
      <c r="BPY2" s="33">
        <f>'6 - Outcomes'!H166</f>
        <v>0</v>
      </c>
      <c r="BPZ2" s="33">
        <f>'6 - Outcomes'!I166</f>
        <v>0</v>
      </c>
      <c r="BQA2" s="33">
        <f>'6 - Outcomes'!J166</f>
        <v>0</v>
      </c>
      <c r="BQB2" s="33">
        <f>'6 - Outcomes'!K166</f>
        <v>0</v>
      </c>
      <c r="BQC2" s="33">
        <f>'6 - Outcomes'!L166</f>
        <v>0</v>
      </c>
      <c r="BQD2" s="33">
        <f>'6 - Outcomes'!M166</f>
        <v>0</v>
      </c>
      <c r="BQE2" s="33">
        <f>'6 - Outcomes'!N166</f>
        <v>0</v>
      </c>
      <c r="BQF2" s="33">
        <f>'6 - Outcomes'!O166</f>
        <v>0</v>
      </c>
      <c r="BQG2" s="33">
        <f>'6 - Outcomes'!D171</f>
        <v>0</v>
      </c>
      <c r="BQH2" s="33">
        <f>'6 - Outcomes'!E171</f>
        <v>0</v>
      </c>
      <c r="BQI2" s="33">
        <f>'6 - Outcomes'!F171</f>
        <v>0</v>
      </c>
      <c r="BQJ2" s="33">
        <f>'6 - Outcomes'!G171</f>
        <v>0</v>
      </c>
      <c r="BQK2" s="33">
        <f>'6 - Outcomes'!H171</f>
        <v>0</v>
      </c>
      <c r="BQL2" s="33">
        <f>'6 - Outcomes'!I171</f>
        <v>0</v>
      </c>
      <c r="BQM2" s="33">
        <f>'6 - Outcomes'!J171</f>
        <v>0</v>
      </c>
      <c r="BQN2" s="33">
        <f>'6 - Outcomes'!K171</f>
        <v>0</v>
      </c>
      <c r="BQO2" s="33">
        <f>'6 - Outcomes'!L171</f>
        <v>0</v>
      </c>
      <c r="BQP2" s="33">
        <f>'6 - Outcomes'!M171</f>
        <v>0</v>
      </c>
      <c r="BQQ2" s="33">
        <f>'6 - Outcomes'!N171</f>
        <v>0</v>
      </c>
      <c r="BQR2" s="33">
        <f>'6 - Outcomes'!O171</f>
        <v>0</v>
      </c>
      <c r="BQS2" s="33">
        <f>'6 - Outcomes'!D176</f>
        <v>0</v>
      </c>
      <c r="BQT2" s="33">
        <f>'6 - Outcomes'!E176</f>
        <v>0</v>
      </c>
      <c r="BQU2" s="33">
        <f>'6 - Outcomes'!F176</f>
        <v>0</v>
      </c>
      <c r="BQV2" s="33">
        <f>'6 - Outcomes'!G176</f>
        <v>0</v>
      </c>
      <c r="BQW2" s="33">
        <f>'6 - Outcomes'!H176</f>
        <v>0</v>
      </c>
      <c r="BQX2" s="33">
        <f>'6 - Outcomes'!I176</f>
        <v>0</v>
      </c>
      <c r="BQY2" s="33">
        <f>'6 - Outcomes'!J176</f>
        <v>0</v>
      </c>
      <c r="BQZ2" s="33">
        <f>'6 - Outcomes'!K176</f>
        <v>0</v>
      </c>
      <c r="BRA2" s="33">
        <f>'6 - Outcomes'!L176</f>
        <v>0</v>
      </c>
      <c r="BRB2" s="33">
        <f>'6 - Outcomes'!M176</f>
        <v>0</v>
      </c>
      <c r="BRC2" s="33">
        <f>'6 - Outcomes'!N176</f>
        <v>0</v>
      </c>
      <c r="BRD2" s="33">
        <f>'6 - Outcomes'!O176</f>
        <v>0</v>
      </c>
      <c r="BRE2" s="33">
        <f>'6 - Outcomes'!D181</f>
        <v>0</v>
      </c>
      <c r="BRF2" s="33">
        <f>'6 - Outcomes'!E181</f>
        <v>0</v>
      </c>
      <c r="BRG2" s="33">
        <f>'6 - Outcomes'!F181</f>
        <v>0</v>
      </c>
      <c r="BRH2" s="33">
        <f>'6 - Outcomes'!G181</f>
        <v>0</v>
      </c>
      <c r="BRI2" s="33">
        <f>'6 - Outcomes'!H181</f>
        <v>0</v>
      </c>
      <c r="BRJ2" s="33">
        <f>'6 - Outcomes'!I181</f>
        <v>0</v>
      </c>
      <c r="BRK2" s="33">
        <f>'6 - Outcomes'!J181</f>
        <v>0</v>
      </c>
      <c r="BRL2" s="33">
        <f>'6 - Outcomes'!K181</f>
        <v>0</v>
      </c>
      <c r="BRM2" s="33">
        <f>'6 - Outcomes'!L181</f>
        <v>0</v>
      </c>
      <c r="BRN2" s="33">
        <f>'6 - Outcomes'!M181</f>
        <v>0</v>
      </c>
      <c r="BRO2" s="33">
        <f>'6 - Outcomes'!N181</f>
        <v>0</v>
      </c>
      <c r="BRP2" s="33">
        <f>'6 - Outcomes'!O181</f>
        <v>0</v>
      </c>
      <c r="BRQ2" s="33" t="str">
        <f>'6 - Outcomes'!B188</f>
        <v>Change in footfall</v>
      </c>
      <c r="BRR2" s="33" t="str">
        <f>'6 - Outcomes'!C188</f>
        <v>Year-on-year % change in monthly footfall</v>
      </c>
      <c r="BRS2" s="33" t="str">
        <f>'6 - Outcomes'!B193</f>
        <v/>
      </c>
      <c r="BRT2" s="33">
        <f>'6 - Outcomes'!C193</f>
        <v>0</v>
      </c>
      <c r="BRU2" s="33">
        <f>'6 - Outcomes'!D188</f>
        <v>0</v>
      </c>
      <c r="BRV2" s="33">
        <f>'6 - Outcomes'!E188</f>
        <v>0</v>
      </c>
      <c r="BRW2" s="33">
        <f>'6 - Outcomes'!F188</f>
        <v>0</v>
      </c>
      <c r="BRX2" s="33">
        <f>'6 - Outcomes'!G188</f>
        <v>0</v>
      </c>
      <c r="BRY2" s="33">
        <f>'6 - Outcomes'!H188</f>
        <v>0</v>
      </c>
      <c r="BRZ2" s="33">
        <f>'6 - Outcomes'!I188</f>
        <v>0</v>
      </c>
      <c r="BSA2" s="33">
        <f>'6 - Outcomes'!J188</f>
        <v>0</v>
      </c>
      <c r="BSB2" s="33">
        <f>'6 - Outcomes'!K188</f>
        <v>0</v>
      </c>
      <c r="BSC2" s="33">
        <f>'6 - Outcomes'!L188</f>
        <v>0</v>
      </c>
      <c r="BSD2" s="33">
        <f>'6 - Outcomes'!M188</f>
        <v>0</v>
      </c>
      <c r="BSE2" s="33">
        <f>'6 - Outcomes'!N188</f>
        <v>0</v>
      </c>
      <c r="BSF2" s="33">
        <f>'6 - Outcomes'!O188</f>
        <v>0</v>
      </c>
      <c r="BSG2" s="33">
        <f>'6 - Outcomes'!D193</f>
        <v>0</v>
      </c>
      <c r="BSH2" s="33">
        <f>'6 - Outcomes'!E193</f>
        <v>0</v>
      </c>
      <c r="BSI2" s="33">
        <f>'6 - Outcomes'!F193</f>
        <v>0</v>
      </c>
      <c r="BSJ2" s="33">
        <f>'6 - Outcomes'!G193</f>
        <v>0</v>
      </c>
      <c r="BSK2" s="33">
        <f>'6 - Outcomes'!H193</f>
        <v>0</v>
      </c>
      <c r="BSL2" s="33">
        <f>'6 - Outcomes'!I193</f>
        <v>0</v>
      </c>
      <c r="BSM2" s="33">
        <f>'6 - Outcomes'!J193</f>
        <v>0</v>
      </c>
      <c r="BSN2" s="33">
        <f>'6 - Outcomes'!K193</f>
        <v>0</v>
      </c>
      <c r="BSO2" s="33">
        <f>'6 - Outcomes'!L193</f>
        <v>0</v>
      </c>
      <c r="BSP2" s="33">
        <f>'6 - Outcomes'!M193</f>
        <v>0</v>
      </c>
      <c r="BSQ2" s="33">
        <f>'6 - Outcomes'!N193</f>
        <v>0</v>
      </c>
      <c r="BSR2" s="33">
        <f>'6 - Outcomes'!O193</f>
        <v>0</v>
      </c>
      <c r="BSS2" s="33">
        <f>'6 - Outcomes'!D198</f>
        <v>0</v>
      </c>
      <c r="BST2" s="33">
        <f>'6 - Outcomes'!E198</f>
        <v>0</v>
      </c>
      <c r="BSU2" s="33">
        <f>'6 - Outcomes'!F198</f>
        <v>0</v>
      </c>
      <c r="BSV2" s="33">
        <f>'6 - Outcomes'!G198</f>
        <v>0</v>
      </c>
      <c r="BSW2" s="33">
        <f>'6 - Outcomes'!H198</f>
        <v>0</v>
      </c>
      <c r="BSX2" s="33">
        <f>'6 - Outcomes'!I198</f>
        <v>0</v>
      </c>
      <c r="BSY2" s="33">
        <f>'6 - Outcomes'!J198</f>
        <v>0</v>
      </c>
      <c r="BSZ2" s="33">
        <f>'6 - Outcomes'!K198</f>
        <v>0</v>
      </c>
      <c r="BTA2" s="33">
        <f>'6 - Outcomes'!L198</f>
        <v>0</v>
      </c>
      <c r="BTB2" s="33">
        <f>'6 - Outcomes'!M198</f>
        <v>0</v>
      </c>
      <c r="BTC2" s="33">
        <f>'6 - Outcomes'!N198</f>
        <v>0</v>
      </c>
      <c r="BTD2" s="33">
        <f>'6 - Outcomes'!O198</f>
        <v>0</v>
      </c>
      <c r="BTE2" s="33">
        <f>'6 - Outcomes'!D203</f>
        <v>0</v>
      </c>
      <c r="BTF2" s="33">
        <f>'6 - Outcomes'!E203</f>
        <v>0</v>
      </c>
      <c r="BTG2" s="33">
        <f>'6 - Outcomes'!F203</f>
        <v>0</v>
      </c>
      <c r="BTH2" s="33">
        <f>'6 - Outcomes'!G203</f>
        <v>0</v>
      </c>
      <c r="BTI2" s="33">
        <f>'6 - Outcomes'!H203</f>
        <v>0</v>
      </c>
      <c r="BTJ2" s="33">
        <f>'6 - Outcomes'!I203</f>
        <v>0</v>
      </c>
      <c r="BTK2" s="33">
        <f>'6 - Outcomes'!J203</f>
        <v>0</v>
      </c>
      <c r="BTL2" s="33">
        <f>'6 - Outcomes'!K203</f>
        <v>0</v>
      </c>
      <c r="BTM2" s="33">
        <f>'6 - Outcomes'!L203</f>
        <v>0</v>
      </c>
      <c r="BTN2" s="33">
        <f>'6 - Outcomes'!M203</f>
        <v>0</v>
      </c>
      <c r="BTO2" s="33">
        <f>'6 - Outcomes'!N203</f>
        <v>0</v>
      </c>
      <c r="BTP2" s="33">
        <f>'6 - Outcomes'!O203</f>
        <v>0</v>
      </c>
      <c r="BTQ2" s="33">
        <f>'6 - Outcomes'!D208</f>
        <v>0</v>
      </c>
      <c r="BTR2" s="33">
        <f>'6 - Outcomes'!E208</f>
        <v>0</v>
      </c>
      <c r="BTS2" s="33">
        <f>'6 - Outcomes'!F208</f>
        <v>0</v>
      </c>
      <c r="BTT2" s="33">
        <f>'6 - Outcomes'!G208</f>
        <v>0</v>
      </c>
      <c r="BTU2" s="33">
        <f>'6 - Outcomes'!H208</f>
        <v>0</v>
      </c>
      <c r="BTV2" s="33">
        <f>'6 - Outcomes'!I208</f>
        <v>0</v>
      </c>
      <c r="BTW2" s="33">
        <f>'6 - Outcomes'!J208</f>
        <v>0</v>
      </c>
      <c r="BTX2" s="33">
        <f>'6 - Outcomes'!K208</f>
        <v>0</v>
      </c>
      <c r="BTY2" s="33">
        <f>'6 - Outcomes'!L208</f>
        <v>0</v>
      </c>
      <c r="BTZ2" s="33">
        <f>'6 - Outcomes'!M208</f>
        <v>0</v>
      </c>
      <c r="BUA2" s="33">
        <f>'6 - Outcomes'!N208</f>
        <v>0</v>
      </c>
      <c r="BUB2" s="33">
        <f>'6 - Outcomes'!O208</f>
        <v>0</v>
      </c>
      <c r="BUC2" s="33">
        <f>'6 - Outcomes'!D213</f>
        <v>0</v>
      </c>
      <c r="BUD2" s="33">
        <f>'6 - Outcomes'!E213</f>
        <v>0</v>
      </c>
      <c r="BUE2" s="33">
        <f>'6 - Outcomes'!F213</f>
        <v>0</v>
      </c>
      <c r="BUF2" s="33">
        <f>'6 - Outcomes'!G213</f>
        <v>0</v>
      </c>
      <c r="BUG2" s="33">
        <f>'6 - Outcomes'!H213</f>
        <v>0</v>
      </c>
      <c r="BUH2" s="33">
        <f>'6 - Outcomes'!I213</f>
        <v>0</v>
      </c>
      <c r="BUI2" s="33">
        <f>'6 - Outcomes'!J213</f>
        <v>0</v>
      </c>
      <c r="BUJ2" s="33">
        <f>'6 - Outcomes'!K213</f>
        <v>0</v>
      </c>
      <c r="BUK2" s="33">
        <f>'6 - Outcomes'!L213</f>
        <v>0</v>
      </c>
      <c r="BUL2" s="33">
        <f>'6 - Outcomes'!M213</f>
        <v>0</v>
      </c>
      <c r="BUM2" s="33">
        <f>'6 - Outcomes'!N213</f>
        <v>0</v>
      </c>
      <c r="BUN2" s="33">
        <f>'6 - Outcomes'!O213</f>
        <v>0</v>
      </c>
      <c r="BUO2" s="33" t="str">
        <f>'6 - Outcomes'!B220</f>
        <v>Change in footfall</v>
      </c>
      <c r="BUP2" s="33" t="str">
        <f>'6 - Outcomes'!C220</f>
        <v>Year-on-year % change in monthly footfall</v>
      </c>
      <c r="BUQ2" s="33">
        <f>'6 - Outcomes'!B225</f>
        <v>0</v>
      </c>
      <c r="BUR2" s="33">
        <f>'6 - Outcomes'!C225</f>
        <v>0</v>
      </c>
      <c r="BUS2" s="33">
        <f>'6 - Outcomes'!D220</f>
        <v>0</v>
      </c>
      <c r="BUT2" s="33">
        <f>'6 - Outcomes'!E220</f>
        <v>0</v>
      </c>
      <c r="BUU2" s="33">
        <f>'6 - Outcomes'!F220</f>
        <v>0</v>
      </c>
      <c r="BUV2" s="33">
        <f>'6 - Outcomes'!G220</f>
        <v>0</v>
      </c>
      <c r="BUW2" s="33">
        <f>'6 - Outcomes'!H220</f>
        <v>0</v>
      </c>
      <c r="BUX2" s="33">
        <f>'6 - Outcomes'!I220</f>
        <v>0</v>
      </c>
      <c r="BUY2" s="33">
        <f>'6 - Outcomes'!J220</f>
        <v>0</v>
      </c>
      <c r="BUZ2" s="33">
        <f>'6 - Outcomes'!K220</f>
        <v>0</v>
      </c>
      <c r="BVA2" s="33">
        <f>'6 - Outcomes'!L220</f>
        <v>0</v>
      </c>
      <c r="BVB2" s="33">
        <f>'6 - Outcomes'!M220</f>
        <v>0</v>
      </c>
      <c r="BVC2" s="33">
        <f>'6 - Outcomes'!N220</f>
        <v>0</v>
      </c>
      <c r="BVD2" s="33">
        <f>'6 - Outcomes'!O220</f>
        <v>0</v>
      </c>
      <c r="BVE2" s="33">
        <f>'6 - Outcomes'!D225</f>
        <v>0</v>
      </c>
      <c r="BVF2" s="33">
        <f>'6 - Outcomes'!E225</f>
        <v>0</v>
      </c>
      <c r="BVG2" s="33">
        <f>'6 - Outcomes'!F225</f>
        <v>0</v>
      </c>
      <c r="BVH2" s="33">
        <f>'6 - Outcomes'!G225</f>
        <v>0</v>
      </c>
      <c r="BVI2" s="33">
        <f>'6 - Outcomes'!H225</f>
        <v>0</v>
      </c>
      <c r="BVJ2" s="33">
        <f>'6 - Outcomes'!I225</f>
        <v>0</v>
      </c>
      <c r="BVK2" s="33">
        <f>'6 - Outcomes'!J225</f>
        <v>0</v>
      </c>
      <c r="BVL2" s="33">
        <f>'6 - Outcomes'!K225</f>
        <v>0</v>
      </c>
      <c r="BVM2" s="33">
        <f>'6 - Outcomes'!L225</f>
        <v>0</v>
      </c>
      <c r="BVN2" s="33">
        <f>'6 - Outcomes'!M225</f>
        <v>0</v>
      </c>
      <c r="BVO2" s="33">
        <f>'6 - Outcomes'!N225</f>
        <v>0</v>
      </c>
      <c r="BVP2" s="33">
        <f>'6 - Outcomes'!O225</f>
        <v>0</v>
      </c>
      <c r="BVQ2" s="33">
        <f>'6 - Outcomes'!D230</f>
        <v>0</v>
      </c>
      <c r="BVR2" s="33">
        <f>'6 - Outcomes'!E230</f>
        <v>0</v>
      </c>
      <c r="BVS2" s="33">
        <f>'6 - Outcomes'!F230</f>
        <v>0</v>
      </c>
      <c r="BVT2" s="33">
        <f>'6 - Outcomes'!G230</f>
        <v>0</v>
      </c>
      <c r="BVU2" s="33">
        <f>'6 - Outcomes'!H230</f>
        <v>0</v>
      </c>
      <c r="BVV2" s="33">
        <f>'6 - Outcomes'!I230</f>
        <v>0</v>
      </c>
      <c r="BVW2" s="33">
        <f>'6 - Outcomes'!J230</f>
        <v>0</v>
      </c>
      <c r="BVX2" s="33">
        <f>'6 - Outcomes'!K230</f>
        <v>0</v>
      </c>
      <c r="BVY2" s="33">
        <f>'6 - Outcomes'!L230</f>
        <v>0</v>
      </c>
      <c r="BVZ2" s="33">
        <f>'6 - Outcomes'!M230</f>
        <v>0</v>
      </c>
      <c r="BWA2" s="33">
        <f>'6 - Outcomes'!N230</f>
        <v>0</v>
      </c>
      <c r="BWB2" s="33">
        <f>'6 - Outcomes'!O230</f>
        <v>0</v>
      </c>
      <c r="BWC2" s="33">
        <f>'6 - Outcomes'!D235</f>
        <v>0</v>
      </c>
      <c r="BWD2" s="33">
        <f>'6 - Outcomes'!E235</f>
        <v>0</v>
      </c>
      <c r="BWE2" s="33">
        <f>'6 - Outcomes'!F235</f>
        <v>0</v>
      </c>
      <c r="BWF2" s="33">
        <f>'6 - Outcomes'!G235</f>
        <v>0</v>
      </c>
      <c r="BWG2" s="33">
        <f>'6 - Outcomes'!H235</f>
        <v>0</v>
      </c>
      <c r="BWH2" s="33">
        <f>'6 - Outcomes'!I235</f>
        <v>0</v>
      </c>
      <c r="BWI2" s="33">
        <f>'6 - Outcomes'!J235</f>
        <v>0</v>
      </c>
      <c r="BWJ2" s="33">
        <f>'6 - Outcomes'!K235</f>
        <v>0</v>
      </c>
      <c r="BWK2" s="33">
        <f>'6 - Outcomes'!L235</f>
        <v>0</v>
      </c>
      <c r="BWL2" s="33">
        <f>'6 - Outcomes'!M235</f>
        <v>0</v>
      </c>
      <c r="BWM2" s="33">
        <f>'6 - Outcomes'!N235</f>
        <v>0</v>
      </c>
      <c r="BWN2" s="33">
        <f>'6 - Outcomes'!O235</f>
        <v>0</v>
      </c>
      <c r="BWO2" s="33">
        <f>'6 - Outcomes'!D240</f>
        <v>0</v>
      </c>
      <c r="BWP2" s="33">
        <f>'6 - Outcomes'!E240</f>
        <v>0</v>
      </c>
      <c r="BWQ2" s="33">
        <f>'6 - Outcomes'!F240</f>
        <v>0</v>
      </c>
      <c r="BWR2" s="33">
        <f>'6 - Outcomes'!G240</f>
        <v>0</v>
      </c>
      <c r="BWS2" s="33">
        <f>'6 - Outcomes'!H240</f>
        <v>0</v>
      </c>
      <c r="BWT2" s="33">
        <f>'6 - Outcomes'!I240</f>
        <v>0</v>
      </c>
      <c r="BWU2" s="33">
        <f>'6 - Outcomes'!J240</f>
        <v>0</v>
      </c>
      <c r="BWV2" s="33">
        <f>'6 - Outcomes'!K240</f>
        <v>0</v>
      </c>
      <c r="BWW2" s="33">
        <f>'6 - Outcomes'!L240</f>
        <v>0</v>
      </c>
      <c r="BWX2" s="33">
        <f>'6 - Outcomes'!M240</f>
        <v>0</v>
      </c>
      <c r="BWY2" s="33">
        <f>'6 - Outcomes'!N240</f>
        <v>0</v>
      </c>
      <c r="BWZ2" s="33">
        <f>'6 - Outcomes'!O240</f>
        <v>0</v>
      </c>
      <c r="BXA2" s="33">
        <f>'6 - Outcomes'!D245</f>
        <v>0</v>
      </c>
      <c r="BXB2" s="33">
        <f>'6 - Outcomes'!E245</f>
        <v>0</v>
      </c>
      <c r="BXC2" s="33">
        <f>'6 - Outcomes'!F245</f>
        <v>0</v>
      </c>
      <c r="BXD2" s="33">
        <f>'6 - Outcomes'!G245</f>
        <v>0</v>
      </c>
      <c r="BXE2" s="33">
        <f>'6 - Outcomes'!H245</f>
        <v>0</v>
      </c>
      <c r="BXF2" s="33">
        <f>'6 - Outcomes'!I245</f>
        <v>0</v>
      </c>
      <c r="BXG2" s="33">
        <f>'6 - Outcomes'!J245</f>
        <v>0</v>
      </c>
      <c r="BXH2" s="33">
        <f>'6 - Outcomes'!K245</f>
        <v>0</v>
      </c>
      <c r="BXI2" s="33">
        <f>'6 - Outcomes'!L245</f>
        <v>0</v>
      </c>
      <c r="BXJ2" s="33">
        <f>'6 - Outcomes'!M245</f>
        <v>0</v>
      </c>
      <c r="BXK2" s="33">
        <f>'6 - Outcomes'!N245</f>
        <v>0</v>
      </c>
      <c r="BXL2" s="33">
        <f>'6 - Outcomes'!O245</f>
        <v>0</v>
      </c>
      <c r="BXM2" s="33" t="str">
        <f>'6 - Outcomes'!B252</f>
        <v>Change in footfall</v>
      </c>
      <c r="BXN2" s="33" t="str">
        <f>'6 - Outcomes'!C252</f>
        <v>Year-on-year % change in monthly footfall</v>
      </c>
      <c r="BXO2" s="33">
        <f>'6 - Outcomes'!B257</f>
        <v>0</v>
      </c>
      <c r="BXP2" s="33">
        <f>'6 - Outcomes'!C257</f>
        <v>0</v>
      </c>
      <c r="BXQ2" s="33">
        <f>'6 - Outcomes'!D252</f>
        <v>0</v>
      </c>
      <c r="BXR2" s="33">
        <f>'6 - Outcomes'!E252</f>
        <v>0</v>
      </c>
      <c r="BXS2" s="33">
        <f>'6 - Outcomes'!F252</f>
        <v>0</v>
      </c>
      <c r="BXT2" s="33">
        <f>'6 - Outcomes'!G252</f>
        <v>0</v>
      </c>
      <c r="BXU2" s="33">
        <f>'6 - Outcomes'!H252</f>
        <v>0</v>
      </c>
      <c r="BXV2" s="33">
        <f>'6 - Outcomes'!I252</f>
        <v>0</v>
      </c>
      <c r="BXW2" s="33">
        <f>'6 - Outcomes'!J252</f>
        <v>0</v>
      </c>
      <c r="BXX2" s="33">
        <f>'6 - Outcomes'!K252</f>
        <v>0</v>
      </c>
      <c r="BXY2" s="33">
        <f>'6 - Outcomes'!L252</f>
        <v>0</v>
      </c>
      <c r="BXZ2" s="33">
        <f>'6 - Outcomes'!M252</f>
        <v>0</v>
      </c>
      <c r="BYA2" s="33">
        <f>'6 - Outcomes'!N252</f>
        <v>0</v>
      </c>
      <c r="BYB2" s="33">
        <f>'6 - Outcomes'!O252</f>
        <v>0</v>
      </c>
      <c r="BYC2" s="33">
        <f>'6 - Outcomes'!D257</f>
        <v>0</v>
      </c>
      <c r="BYD2" s="33">
        <f>'6 - Outcomes'!E257</f>
        <v>0</v>
      </c>
      <c r="BYE2" s="33">
        <f>'6 - Outcomes'!F257</f>
        <v>0</v>
      </c>
      <c r="BYF2" s="33">
        <f>'6 - Outcomes'!G257</f>
        <v>0</v>
      </c>
      <c r="BYG2" s="33">
        <f>'6 - Outcomes'!H257</f>
        <v>0</v>
      </c>
      <c r="BYH2" s="33">
        <f>'6 - Outcomes'!I257</f>
        <v>0</v>
      </c>
      <c r="BYI2" s="33">
        <f>'6 - Outcomes'!J257</f>
        <v>0</v>
      </c>
      <c r="BYJ2" s="33">
        <f>'6 - Outcomes'!K257</f>
        <v>0</v>
      </c>
      <c r="BYK2" s="33">
        <f>'6 - Outcomes'!L257</f>
        <v>0</v>
      </c>
      <c r="BYL2" s="33">
        <f>'6 - Outcomes'!M257</f>
        <v>0</v>
      </c>
      <c r="BYM2" s="33">
        <f>'6 - Outcomes'!N257</f>
        <v>0</v>
      </c>
      <c r="BYN2" s="33">
        <f>'6 - Outcomes'!O257</f>
        <v>0</v>
      </c>
      <c r="BYO2" s="33">
        <f>'6 - Outcomes'!D262</f>
        <v>0</v>
      </c>
      <c r="BYP2" s="33">
        <f>'6 - Outcomes'!E262</f>
        <v>0</v>
      </c>
      <c r="BYQ2" s="33">
        <f>'6 - Outcomes'!F262</f>
        <v>0</v>
      </c>
      <c r="BYR2" s="33">
        <f>'6 - Outcomes'!G262</f>
        <v>0</v>
      </c>
      <c r="BYS2" s="33">
        <f>'6 - Outcomes'!H262</f>
        <v>0</v>
      </c>
      <c r="BYT2" s="33">
        <f>'6 - Outcomes'!I262</f>
        <v>0</v>
      </c>
      <c r="BYU2" s="33">
        <f>'6 - Outcomes'!J262</f>
        <v>0</v>
      </c>
      <c r="BYV2" s="33">
        <f>'6 - Outcomes'!K262</f>
        <v>0</v>
      </c>
      <c r="BYW2" s="33">
        <f>'6 - Outcomes'!L262</f>
        <v>0</v>
      </c>
      <c r="BYX2" s="33">
        <f>'6 - Outcomes'!M262</f>
        <v>0</v>
      </c>
      <c r="BYY2" s="33">
        <f>'6 - Outcomes'!N262</f>
        <v>0</v>
      </c>
      <c r="BYZ2" s="33">
        <f>'6 - Outcomes'!O262</f>
        <v>0</v>
      </c>
      <c r="BZA2" s="33">
        <f>'6 - Outcomes'!D267</f>
        <v>0</v>
      </c>
      <c r="BZB2" s="33">
        <f>'6 - Outcomes'!E267</f>
        <v>0</v>
      </c>
      <c r="BZC2" s="33">
        <f>'6 - Outcomes'!F267</f>
        <v>0</v>
      </c>
      <c r="BZD2" s="33">
        <f>'6 - Outcomes'!G267</f>
        <v>0</v>
      </c>
      <c r="BZE2" s="33">
        <f>'6 - Outcomes'!H267</f>
        <v>0</v>
      </c>
      <c r="BZF2" s="33">
        <f>'6 - Outcomes'!I267</f>
        <v>0</v>
      </c>
      <c r="BZG2" s="33">
        <f>'6 - Outcomes'!J267</f>
        <v>0</v>
      </c>
      <c r="BZH2" s="33">
        <f>'6 - Outcomes'!K267</f>
        <v>0</v>
      </c>
      <c r="BZI2" s="33">
        <f>'6 - Outcomes'!L267</f>
        <v>0</v>
      </c>
      <c r="BZJ2" s="33">
        <f>'6 - Outcomes'!M267</f>
        <v>0</v>
      </c>
      <c r="BZK2" s="33">
        <f>'6 - Outcomes'!N267</f>
        <v>0</v>
      </c>
      <c r="BZL2" s="33">
        <f>'6 - Outcomes'!O267</f>
        <v>0</v>
      </c>
      <c r="BZM2" s="33">
        <f>'6 - Outcomes'!D272</f>
        <v>0</v>
      </c>
      <c r="BZN2" s="33">
        <f>'6 - Outcomes'!E272</f>
        <v>0</v>
      </c>
      <c r="BZO2" s="33">
        <f>'6 - Outcomes'!F272</f>
        <v>0</v>
      </c>
      <c r="BZP2" s="33">
        <f>'6 - Outcomes'!G272</f>
        <v>0</v>
      </c>
      <c r="BZQ2" s="33">
        <f>'6 - Outcomes'!H272</f>
        <v>0</v>
      </c>
      <c r="BZR2" s="33">
        <f>'6 - Outcomes'!I272</f>
        <v>0</v>
      </c>
      <c r="BZS2" s="33">
        <f>'6 - Outcomes'!J272</f>
        <v>0</v>
      </c>
      <c r="BZT2" s="33">
        <f>'6 - Outcomes'!K272</f>
        <v>0</v>
      </c>
      <c r="BZU2" s="33">
        <f>'6 - Outcomes'!L272</f>
        <v>0</v>
      </c>
      <c r="BZV2" s="33">
        <f>'6 - Outcomes'!M272</f>
        <v>0</v>
      </c>
      <c r="BZW2" s="33">
        <f>'6 - Outcomes'!N272</f>
        <v>0</v>
      </c>
      <c r="BZX2" s="33">
        <f>'6 - Outcomes'!O272</f>
        <v>0</v>
      </c>
      <c r="BZY2" s="33">
        <f>'6 - Outcomes'!D277</f>
        <v>0</v>
      </c>
      <c r="BZZ2" s="33">
        <f>'6 - Outcomes'!E277</f>
        <v>0</v>
      </c>
      <c r="CAA2" s="33">
        <f>'6 - Outcomes'!F277</f>
        <v>0</v>
      </c>
      <c r="CAB2" s="33">
        <f>'6 - Outcomes'!G277</f>
        <v>0</v>
      </c>
      <c r="CAC2" s="33">
        <f>'6 - Outcomes'!H277</f>
        <v>0</v>
      </c>
      <c r="CAD2" s="33">
        <f>'6 - Outcomes'!I277</f>
        <v>0</v>
      </c>
      <c r="CAE2" s="33">
        <f>'6 - Outcomes'!J277</f>
        <v>0</v>
      </c>
      <c r="CAF2" s="33">
        <f>'6 - Outcomes'!K277</f>
        <v>0</v>
      </c>
      <c r="CAG2" s="33">
        <f>'6 - Outcomes'!L277</f>
        <v>0</v>
      </c>
      <c r="CAH2" s="33">
        <f>'6 - Outcomes'!M277</f>
        <v>0</v>
      </c>
      <c r="CAI2" s="33">
        <f>'6 - Outcomes'!N277</f>
        <v>0</v>
      </c>
      <c r="CAJ2" s="33">
        <f>'6 - Outcomes'!O277</f>
        <v>0</v>
      </c>
      <c r="CAK2" s="33" t="str">
        <f>'6 - Outcomes'!B284</f>
        <v>Change in footfall</v>
      </c>
      <c r="CAL2" s="33" t="str">
        <f>'6 - Outcomes'!C284</f>
        <v>Year-on-year % change in monthly footfall</v>
      </c>
      <c r="CAM2" s="33">
        <f>'6 - Outcomes'!B289</f>
        <v>0</v>
      </c>
      <c r="CAN2" s="33">
        <f>'6 - Outcomes'!C289</f>
        <v>0</v>
      </c>
      <c r="CAO2" s="33">
        <f>'6 - Outcomes'!D284</f>
        <v>0</v>
      </c>
      <c r="CAP2" s="33">
        <f>'6 - Outcomes'!E284</f>
        <v>0</v>
      </c>
      <c r="CAQ2" s="33">
        <f>'6 - Outcomes'!F284</f>
        <v>0</v>
      </c>
      <c r="CAR2" s="33">
        <f>'6 - Outcomes'!G284</f>
        <v>0</v>
      </c>
      <c r="CAS2" s="33">
        <f>'6 - Outcomes'!H284</f>
        <v>0</v>
      </c>
      <c r="CAT2" s="33">
        <f>'6 - Outcomes'!I284</f>
        <v>0</v>
      </c>
      <c r="CAU2" s="33">
        <f>'6 - Outcomes'!J284</f>
        <v>0</v>
      </c>
      <c r="CAV2" s="33">
        <f>'6 - Outcomes'!K284</f>
        <v>0</v>
      </c>
      <c r="CAW2" s="33">
        <f>'6 - Outcomes'!L284</f>
        <v>0</v>
      </c>
      <c r="CAX2" s="33">
        <f>'6 - Outcomes'!M284</f>
        <v>0</v>
      </c>
      <c r="CAY2" s="33">
        <f>'6 - Outcomes'!N284</f>
        <v>0</v>
      </c>
      <c r="CAZ2" s="33">
        <f>'6 - Outcomes'!O284</f>
        <v>0</v>
      </c>
      <c r="CBA2" s="33">
        <f>'6 - Outcomes'!D289</f>
        <v>0</v>
      </c>
      <c r="CBB2" s="33">
        <f>'6 - Outcomes'!E289</f>
        <v>0</v>
      </c>
      <c r="CBC2" s="33">
        <f>'6 - Outcomes'!F289</f>
        <v>0</v>
      </c>
      <c r="CBD2" s="33">
        <f>'6 - Outcomes'!G289</f>
        <v>0</v>
      </c>
      <c r="CBE2" s="33">
        <f>'6 - Outcomes'!H289</f>
        <v>0</v>
      </c>
      <c r="CBF2" s="33">
        <f>'6 - Outcomes'!I289</f>
        <v>0</v>
      </c>
      <c r="CBG2" s="33">
        <f>'6 - Outcomes'!J289</f>
        <v>0</v>
      </c>
      <c r="CBH2" s="33">
        <f>'6 - Outcomes'!K289</f>
        <v>0</v>
      </c>
      <c r="CBI2" s="33">
        <f>'6 - Outcomes'!L289</f>
        <v>0</v>
      </c>
      <c r="CBJ2" s="33">
        <f>'6 - Outcomes'!M289</f>
        <v>0</v>
      </c>
      <c r="CBK2" s="33">
        <f>'6 - Outcomes'!N289</f>
        <v>0</v>
      </c>
      <c r="CBL2" s="33">
        <f>'6 - Outcomes'!O289</f>
        <v>0</v>
      </c>
      <c r="CBM2" s="33">
        <f>'6 - Outcomes'!D294</f>
        <v>0</v>
      </c>
      <c r="CBN2" s="33">
        <f>'6 - Outcomes'!E294</f>
        <v>0</v>
      </c>
      <c r="CBO2" s="33">
        <f>'6 - Outcomes'!F294</f>
        <v>0</v>
      </c>
      <c r="CBP2" s="33">
        <f>'6 - Outcomes'!G294</f>
        <v>0</v>
      </c>
      <c r="CBQ2" s="33">
        <f>'6 - Outcomes'!H294</f>
        <v>0</v>
      </c>
      <c r="CBR2" s="33">
        <f>'6 - Outcomes'!I294</f>
        <v>0</v>
      </c>
      <c r="CBS2" s="33">
        <f>'6 - Outcomes'!J294</f>
        <v>0</v>
      </c>
      <c r="CBT2" s="33">
        <f>'6 - Outcomes'!K294</f>
        <v>0</v>
      </c>
      <c r="CBU2" s="33">
        <f>'6 - Outcomes'!L294</f>
        <v>0</v>
      </c>
      <c r="CBV2" s="33">
        <f>'6 - Outcomes'!M294</f>
        <v>0</v>
      </c>
      <c r="CBW2" s="33">
        <f>'6 - Outcomes'!N294</f>
        <v>0</v>
      </c>
      <c r="CBX2" s="33">
        <f>'6 - Outcomes'!O294</f>
        <v>0</v>
      </c>
      <c r="CBY2" s="33">
        <f>'6 - Outcomes'!D299</f>
        <v>0</v>
      </c>
      <c r="CBZ2" s="33">
        <f>'6 - Outcomes'!E299</f>
        <v>0</v>
      </c>
      <c r="CCA2" s="33">
        <f>'6 - Outcomes'!F299</f>
        <v>0</v>
      </c>
      <c r="CCB2" s="33">
        <f>'6 - Outcomes'!G299</f>
        <v>0</v>
      </c>
      <c r="CCC2" s="33">
        <f>'6 - Outcomes'!H299</f>
        <v>0</v>
      </c>
      <c r="CCD2" s="33">
        <f>'6 - Outcomes'!I299</f>
        <v>0</v>
      </c>
      <c r="CCE2" s="33">
        <f>'6 - Outcomes'!J299</f>
        <v>0</v>
      </c>
      <c r="CCF2" s="33">
        <f>'6 - Outcomes'!K299</f>
        <v>0</v>
      </c>
      <c r="CCG2" s="33">
        <f>'6 - Outcomes'!L299</f>
        <v>0</v>
      </c>
      <c r="CCH2" s="33">
        <f>'6 - Outcomes'!M299</f>
        <v>0</v>
      </c>
      <c r="CCI2" s="33">
        <f>'6 - Outcomes'!N299</f>
        <v>0</v>
      </c>
      <c r="CCJ2" s="33">
        <f>'6 - Outcomes'!O299</f>
        <v>0</v>
      </c>
      <c r="CCK2" s="33">
        <f>'6 - Outcomes'!D304</f>
        <v>0</v>
      </c>
      <c r="CCL2" s="33">
        <f>'6 - Outcomes'!E304</f>
        <v>0</v>
      </c>
      <c r="CCM2" s="33">
        <f>'6 - Outcomes'!F304</f>
        <v>0</v>
      </c>
      <c r="CCN2" s="33">
        <f>'6 - Outcomes'!G304</f>
        <v>0</v>
      </c>
      <c r="CCO2" s="33">
        <f>'6 - Outcomes'!H304</f>
        <v>0</v>
      </c>
      <c r="CCP2" s="33">
        <f>'6 - Outcomes'!I304</f>
        <v>0</v>
      </c>
      <c r="CCQ2" s="33">
        <f>'6 - Outcomes'!J304</f>
        <v>0</v>
      </c>
      <c r="CCR2" s="33">
        <f>'6 - Outcomes'!K304</f>
        <v>0</v>
      </c>
      <c r="CCS2" s="33">
        <f>'6 - Outcomes'!L304</f>
        <v>0</v>
      </c>
      <c r="CCT2" s="33">
        <f>'6 - Outcomes'!M304</f>
        <v>0</v>
      </c>
      <c r="CCU2" s="33">
        <f>'6 - Outcomes'!N304</f>
        <v>0</v>
      </c>
      <c r="CCV2" s="33">
        <f>'6 - Outcomes'!O304</f>
        <v>0</v>
      </c>
      <c r="CCW2" s="33">
        <f>'6 - Outcomes'!D309</f>
        <v>0</v>
      </c>
      <c r="CCX2" s="33">
        <f>'6 - Outcomes'!E309</f>
        <v>0</v>
      </c>
      <c r="CCY2" s="33">
        <f>'6 - Outcomes'!F309</f>
        <v>0</v>
      </c>
      <c r="CCZ2" s="33">
        <f>'6 - Outcomes'!G309</f>
        <v>0</v>
      </c>
      <c r="CDA2" s="33">
        <f>'6 - Outcomes'!H309</f>
        <v>0</v>
      </c>
      <c r="CDB2" s="33">
        <f>'6 - Outcomes'!I309</f>
        <v>0</v>
      </c>
      <c r="CDC2" s="33">
        <f>'6 - Outcomes'!J309</f>
        <v>0</v>
      </c>
      <c r="CDD2" s="33">
        <f>'6 - Outcomes'!K309</f>
        <v>0</v>
      </c>
      <c r="CDE2" s="33">
        <f>'6 - Outcomes'!L309</f>
        <v>0</v>
      </c>
      <c r="CDF2" s="33">
        <f>'6 - Outcomes'!M309</f>
        <v>0</v>
      </c>
      <c r="CDG2" s="33">
        <f>'6 - Outcomes'!N309</f>
        <v>0</v>
      </c>
      <c r="CDH2" s="33">
        <f>'6 - Outcomes'!O309</f>
        <v>0</v>
      </c>
      <c r="CDI2" s="33" t="str">
        <f>'6 - Outcomes'!B316</f>
        <v>Change in footfall</v>
      </c>
      <c r="CDJ2" s="33" t="str">
        <f>'6 - Outcomes'!C316</f>
        <v>Year-on-year % change in monthly footfall</v>
      </c>
      <c r="CDK2" s="33">
        <f>'6 - Outcomes'!B321</f>
        <v>0</v>
      </c>
      <c r="CDL2" s="33">
        <f>'6 - Outcomes'!C321</f>
        <v>0</v>
      </c>
      <c r="CDM2" s="33">
        <f>'6 - Outcomes'!D316</f>
        <v>0</v>
      </c>
      <c r="CDN2" s="33">
        <f>'6 - Outcomes'!E316</f>
        <v>0</v>
      </c>
      <c r="CDO2" s="33">
        <f>'6 - Outcomes'!F316</f>
        <v>0</v>
      </c>
      <c r="CDP2" s="33">
        <f>'6 - Outcomes'!G316</f>
        <v>0</v>
      </c>
      <c r="CDQ2" s="33">
        <f>'6 - Outcomes'!H316</f>
        <v>0</v>
      </c>
      <c r="CDR2" s="33">
        <f>'6 - Outcomes'!I316</f>
        <v>0</v>
      </c>
      <c r="CDS2" s="33">
        <f>'6 - Outcomes'!J316</f>
        <v>0</v>
      </c>
      <c r="CDT2" s="33">
        <f>'6 - Outcomes'!K316</f>
        <v>0</v>
      </c>
      <c r="CDU2" s="33">
        <f>'6 - Outcomes'!L316</f>
        <v>0</v>
      </c>
      <c r="CDV2" s="33">
        <f>'6 - Outcomes'!M316</f>
        <v>0</v>
      </c>
      <c r="CDW2" s="33">
        <f>'6 - Outcomes'!N316</f>
        <v>0</v>
      </c>
      <c r="CDX2" s="33">
        <f>'6 - Outcomes'!O316</f>
        <v>0</v>
      </c>
      <c r="CDY2" s="33">
        <f>'6 - Outcomes'!D321</f>
        <v>0</v>
      </c>
      <c r="CDZ2" s="33">
        <f>'6 - Outcomes'!E321</f>
        <v>0</v>
      </c>
      <c r="CEA2" s="33">
        <f>'6 - Outcomes'!F321</f>
        <v>0</v>
      </c>
      <c r="CEB2" s="33">
        <f>'6 - Outcomes'!G321</f>
        <v>0</v>
      </c>
      <c r="CEC2" s="33">
        <f>'6 - Outcomes'!H321</f>
        <v>0</v>
      </c>
      <c r="CED2" s="33">
        <f>'6 - Outcomes'!I321</f>
        <v>0</v>
      </c>
      <c r="CEE2" s="33">
        <f>'6 - Outcomes'!J321</f>
        <v>0</v>
      </c>
      <c r="CEF2" s="33">
        <f>'6 - Outcomes'!K321</f>
        <v>0</v>
      </c>
      <c r="CEG2" s="33">
        <f>'6 - Outcomes'!L321</f>
        <v>0</v>
      </c>
      <c r="CEH2" s="33">
        <f>'6 - Outcomes'!M321</f>
        <v>0</v>
      </c>
      <c r="CEI2" s="33">
        <f>'6 - Outcomes'!N321</f>
        <v>0</v>
      </c>
      <c r="CEJ2" s="33">
        <f>'6 - Outcomes'!O321</f>
        <v>0</v>
      </c>
      <c r="CEK2" s="33">
        <f>'6 - Outcomes'!D326</f>
        <v>0</v>
      </c>
      <c r="CEL2" s="33">
        <f>'6 - Outcomes'!E326</f>
        <v>0</v>
      </c>
      <c r="CEM2" s="33">
        <f>'6 - Outcomes'!F326</f>
        <v>0</v>
      </c>
      <c r="CEN2" s="33">
        <f>'6 - Outcomes'!G326</f>
        <v>0</v>
      </c>
      <c r="CEO2" s="33">
        <f>'6 - Outcomes'!H326</f>
        <v>0</v>
      </c>
      <c r="CEP2" s="33">
        <f>'6 - Outcomes'!I326</f>
        <v>0</v>
      </c>
      <c r="CEQ2" s="33">
        <f>'6 - Outcomes'!J326</f>
        <v>0</v>
      </c>
      <c r="CER2" s="33">
        <f>'6 - Outcomes'!K326</f>
        <v>0</v>
      </c>
      <c r="CES2" s="33">
        <f>'6 - Outcomes'!L326</f>
        <v>0</v>
      </c>
      <c r="CET2" s="33">
        <f>'6 - Outcomes'!M326</f>
        <v>0</v>
      </c>
      <c r="CEU2" s="33">
        <f>'6 - Outcomes'!N326</f>
        <v>0</v>
      </c>
      <c r="CEV2" s="33">
        <f>'6 - Outcomes'!O326</f>
        <v>0</v>
      </c>
      <c r="CEW2" s="33">
        <f>'6 - Outcomes'!D331</f>
        <v>0</v>
      </c>
      <c r="CEX2" s="33">
        <f>'6 - Outcomes'!E331</f>
        <v>0</v>
      </c>
      <c r="CEY2" s="33">
        <f>'6 - Outcomes'!F331</f>
        <v>0</v>
      </c>
      <c r="CEZ2" s="33">
        <f>'6 - Outcomes'!G331</f>
        <v>0</v>
      </c>
      <c r="CFA2" s="33">
        <f>'6 - Outcomes'!H331</f>
        <v>0</v>
      </c>
      <c r="CFB2" s="33">
        <f>'6 - Outcomes'!I331</f>
        <v>0</v>
      </c>
      <c r="CFC2" s="33">
        <f>'6 - Outcomes'!J331</f>
        <v>0</v>
      </c>
      <c r="CFD2" s="33">
        <f>'6 - Outcomes'!K331</f>
        <v>0</v>
      </c>
      <c r="CFE2" s="33">
        <f>'6 - Outcomes'!L331</f>
        <v>0</v>
      </c>
      <c r="CFF2" s="33">
        <f>'6 - Outcomes'!M331</f>
        <v>0</v>
      </c>
      <c r="CFG2" s="33">
        <f>'6 - Outcomes'!N331</f>
        <v>0</v>
      </c>
      <c r="CFH2" s="33">
        <f>'6 - Outcomes'!O331</f>
        <v>0</v>
      </c>
      <c r="CFI2" s="33">
        <f>'6 - Outcomes'!D336</f>
        <v>0</v>
      </c>
      <c r="CFJ2" s="33">
        <f>'6 - Outcomes'!E336</f>
        <v>0</v>
      </c>
      <c r="CFK2" s="33">
        <f>'6 - Outcomes'!F336</f>
        <v>0</v>
      </c>
      <c r="CFL2" s="33">
        <f>'6 - Outcomes'!G336</f>
        <v>0</v>
      </c>
      <c r="CFM2" s="33">
        <f>'6 - Outcomes'!H336</f>
        <v>0</v>
      </c>
      <c r="CFN2" s="33">
        <f>'6 - Outcomes'!I336</f>
        <v>0</v>
      </c>
      <c r="CFO2" s="33">
        <f>'6 - Outcomes'!J336</f>
        <v>0</v>
      </c>
      <c r="CFP2" s="33">
        <f>'6 - Outcomes'!K336</f>
        <v>0</v>
      </c>
      <c r="CFQ2" s="33">
        <f>'6 - Outcomes'!L336</f>
        <v>0</v>
      </c>
      <c r="CFR2" s="33">
        <f>'6 - Outcomes'!M336</f>
        <v>0</v>
      </c>
      <c r="CFS2" s="33">
        <f>'6 - Outcomes'!N336</f>
        <v>0</v>
      </c>
      <c r="CFT2" s="33">
        <f>'6 - Outcomes'!O336</f>
        <v>0</v>
      </c>
      <c r="CFU2" s="33">
        <f>'6 - Outcomes'!D341</f>
        <v>0</v>
      </c>
      <c r="CFV2" s="33">
        <f>'6 - Outcomes'!E341</f>
        <v>0</v>
      </c>
      <c r="CFW2" s="33">
        <f>'6 - Outcomes'!F341</f>
        <v>0</v>
      </c>
      <c r="CFX2" s="33">
        <f>'6 - Outcomes'!G341</f>
        <v>0</v>
      </c>
      <c r="CFY2" s="33">
        <f>'6 - Outcomes'!H341</f>
        <v>0</v>
      </c>
      <c r="CFZ2" s="33">
        <f>'6 - Outcomes'!I341</f>
        <v>0</v>
      </c>
      <c r="CGA2" s="33">
        <f>'6 - Outcomes'!J341</f>
        <v>0</v>
      </c>
      <c r="CGB2" s="33">
        <f>'6 - Outcomes'!K341</f>
        <v>0</v>
      </c>
      <c r="CGC2" s="33">
        <f>'6 - Outcomes'!L341</f>
        <v>0</v>
      </c>
      <c r="CGD2" s="33">
        <f>'6 - Outcomes'!M341</f>
        <v>0</v>
      </c>
      <c r="CGE2" s="33">
        <f>'6 - Outcomes'!N341</f>
        <v>0</v>
      </c>
      <c r="CGF2" s="33">
        <f>'6 - Outcomes'!O341</f>
        <v>0</v>
      </c>
      <c r="CGG2" s="33" t="str">
        <f>'6 - Outcomes'!B348</f>
        <v>Change in footfall</v>
      </c>
      <c r="CGH2" s="33" t="str">
        <f>'6 - Outcomes'!C348</f>
        <v>Year-on-year % change in monthly footfall</v>
      </c>
      <c r="CGI2" s="33">
        <f>'6 - Outcomes'!B353</f>
        <v>0</v>
      </c>
      <c r="CGJ2" s="33">
        <f>'6 - Outcomes'!C353</f>
        <v>0</v>
      </c>
      <c r="CGK2" s="33">
        <f>'6 - Outcomes'!D348</f>
        <v>0</v>
      </c>
      <c r="CGL2" s="33">
        <f>'6 - Outcomes'!E348</f>
        <v>0</v>
      </c>
      <c r="CGM2" s="33">
        <f>'6 - Outcomes'!F348</f>
        <v>0</v>
      </c>
      <c r="CGN2" s="33">
        <f>'6 - Outcomes'!G348</f>
        <v>0</v>
      </c>
      <c r="CGO2" s="33">
        <f>'6 - Outcomes'!H348</f>
        <v>0</v>
      </c>
      <c r="CGP2" s="33">
        <f>'6 - Outcomes'!I348</f>
        <v>0</v>
      </c>
      <c r="CGQ2" s="33">
        <f>'6 - Outcomes'!J348</f>
        <v>0</v>
      </c>
      <c r="CGR2" s="33">
        <f>'6 - Outcomes'!K348</f>
        <v>0</v>
      </c>
      <c r="CGS2" s="33">
        <f>'6 - Outcomes'!L348</f>
        <v>0</v>
      </c>
      <c r="CGT2" s="33">
        <f>'6 - Outcomes'!M348</f>
        <v>0</v>
      </c>
      <c r="CGU2" s="33">
        <f>'6 - Outcomes'!N348</f>
        <v>0</v>
      </c>
      <c r="CGV2" s="33">
        <f>'6 - Outcomes'!O348</f>
        <v>0</v>
      </c>
      <c r="CGW2" s="33">
        <f>'6 - Outcomes'!D353</f>
        <v>0</v>
      </c>
      <c r="CGX2" s="33">
        <f>'6 - Outcomes'!E353</f>
        <v>0</v>
      </c>
      <c r="CGY2" s="33">
        <f>'6 - Outcomes'!F353</f>
        <v>0</v>
      </c>
      <c r="CGZ2" s="33">
        <f>'6 - Outcomes'!G353</f>
        <v>0</v>
      </c>
      <c r="CHA2" s="33">
        <f>'6 - Outcomes'!H353</f>
        <v>0</v>
      </c>
      <c r="CHB2" s="33">
        <f>'6 - Outcomes'!I353</f>
        <v>0</v>
      </c>
      <c r="CHC2" s="33">
        <f>'6 - Outcomes'!J353</f>
        <v>0</v>
      </c>
      <c r="CHD2" s="33">
        <f>'6 - Outcomes'!K353</f>
        <v>0</v>
      </c>
      <c r="CHE2" s="33">
        <f>'6 - Outcomes'!L353</f>
        <v>0</v>
      </c>
      <c r="CHF2" s="33">
        <f>'6 - Outcomes'!M353</f>
        <v>0</v>
      </c>
      <c r="CHG2" s="33">
        <f>'6 - Outcomes'!N353</f>
        <v>0</v>
      </c>
      <c r="CHH2" s="33">
        <f>'6 - Outcomes'!O353</f>
        <v>0</v>
      </c>
      <c r="CHI2" s="33">
        <f>'6 - Outcomes'!D358</f>
        <v>0</v>
      </c>
      <c r="CHJ2" s="33">
        <f>'6 - Outcomes'!E358</f>
        <v>0</v>
      </c>
      <c r="CHK2" s="33">
        <f>'6 - Outcomes'!F358</f>
        <v>0</v>
      </c>
      <c r="CHL2" s="33">
        <f>'6 - Outcomes'!G358</f>
        <v>0</v>
      </c>
      <c r="CHM2" s="33">
        <f>'6 - Outcomes'!H358</f>
        <v>0</v>
      </c>
      <c r="CHN2" s="33">
        <f>'6 - Outcomes'!I358</f>
        <v>0</v>
      </c>
      <c r="CHO2" s="33">
        <f>'6 - Outcomes'!J358</f>
        <v>0</v>
      </c>
      <c r="CHP2" s="33">
        <f>'6 - Outcomes'!K358</f>
        <v>0</v>
      </c>
      <c r="CHQ2" s="33">
        <f>'6 - Outcomes'!L358</f>
        <v>0</v>
      </c>
      <c r="CHR2" s="33">
        <f>'6 - Outcomes'!M358</f>
        <v>0</v>
      </c>
      <c r="CHS2" s="33">
        <f>'6 - Outcomes'!N358</f>
        <v>0</v>
      </c>
      <c r="CHT2" s="33">
        <f>'6 - Outcomes'!O358</f>
        <v>0</v>
      </c>
      <c r="CHU2" s="33">
        <f>'6 - Outcomes'!D363</f>
        <v>0</v>
      </c>
      <c r="CHV2" s="33">
        <f>'6 - Outcomes'!E363</f>
        <v>0</v>
      </c>
      <c r="CHW2" s="33">
        <f>'6 - Outcomes'!F363</f>
        <v>0</v>
      </c>
      <c r="CHX2" s="33">
        <f>'6 - Outcomes'!G363</f>
        <v>0</v>
      </c>
      <c r="CHY2" s="33">
        <f>'6 - Outcomes'!H363</f>
        <v>0</v>
      </c>
      <c r="CHZ2" s="33">
        <f>'6 - Outcomes'!I363</f>
        <v>0</v>
      </c>
      <c r="CIA2" s="33">
        <f>'6 - Outcomes'!J363</f>
        <v>0</v>
      </c>
      <c r="CIB2" s="33">
        <f>'6 - Outcomes'!K363</f>
        <v>0</v>
      </c>
      <c r="CIC2" s="33">
        <f>'6 - Outcomes'!L363</f>
        <v>0</v>
      </c>
      <c r="CID2" s="33">
        <f>'6 - Outcomes'!M363</f>
        <v>0</v>
      </c>
      <c r="CIE2" s="33">
        <f>'6 - Outcomes'!N363</f>
        <v>0</v>
      </c>
      <c r="CIF2" s="33">
        <f>'6 - Outcomes'!O363</f>
        <v>0</v>
      </c>
      <c r="CIG2" s="33">
        <f>'6 - Outcomes'!D368</f>
        <v>0</v>
      </c>
      <c r="CIH2" s="33">
        <f>'6 - Outcomes'!E368</f>
        <v>0</v>
      </c>
      <c r="CII2" s="33">
        <f>'6 - Outcomes'!F368</f>
        <v>0</v>
      </c>
      <c r="CIJ2" s="33">
        <f>'6 - Outcomes'!G368</f>
        <v>0</v>
      </c>
      <c r="CIK2" s="33">
        <f>'6 - Outcomes'!H368</f>
        <v>0</v>
      </c>
      <c r="CIL2" s="33">
        <f>'6 - Outcomes'!I368</f>
        <v>0</v>
      </c>
      <c r="CIM2" s="33">
        <f>'6 - Outcomes'!J368</f>
        <v>0</v>
      </c>
      <c r="CIN2" s="33">
        <f>'6 - Outcomes'!K368</f>
        <v>0</v>
      </c>
      <c r="CIO2" s="33">
        <f>'6 - Outcomes'!L368</f>
        <v>0</v>
      </c>
      <c r="CIP2" s="33">
        <f>'6 - Outcomes'!M368</f>
        <v>0</v>
      </c>
      <c r="CIQ2" s="33">
        <f>'6 - Outcomes'!N368</f>
        <v>0</v>
      </c>
      <c r="CIR2" s="33">
        <f>'6 - Outcomes'!O368</f>
        <v>0</v>
      </c>
      <c r="CIS2" s="33">
        <f>'6 - Outcomes'!D373</f>
        <v>0</v>
      </c>
      <c r="CIT2" s="33">
        <f>'6 - Outcomes'!E373</f>
        <v>0</v>
      </c>
      <c r="CIU2" s="33">
        <f>'6 - Outcomes'!F373</f>
        <v>0</v>
      </c>
      <c r="CIV2" s="33">
        <f>'6 - Outcomes'!G373</f>
        <v>0</v>
      </c>
      <c r="CIW2" s="33">
        <f>'6 - Outcomes'!H373</f>
        <v>0</v>
      </c>
      <c r="CIX2" s="33">
        <f>'6 - Outcomes'!I373</f>
        <v>0</v>
      </c>
      <c r="CIY2" s="33">
        <f>'6 - Outcomes'!J373</f>
        <v>0</v>
      </c>
      <c r="CIZ2" s="33">
        <f>'6 - Outcomes'!K373</f>
        <v>0</v>
      </c>
      <c r="CJA2" s="33">
        <f>'6 - Outcomes'!L373</f>
        <v>0</v>
      </c>
      <c r="CJB2" s="33">
        <f>'6 - Outcomes'!M373</f>
        <v>0</v>
      </c>
      <c r="CJC2" s="33">
        <f>'6 - Outcomes'!N373</f>
        <v>0</v>
      </c>
      <c r="CJD2" s="33">
        <f>'6 - Outcomes'!O373</f>
        <v>0</v>
      </c>
      <c r="CJE2" s="33" t="str">
        <f>'6 - Outcomes'!B380</f>
        <v>Change in footfall</v>
      </c>
      <c r="CJF2" s="33" t="str">
        <f>'6 - Outcomes'!C380</f>
        <v>Year-on-year % change in monthly footfall</v>
      </c>
      <c r="CJG2" s="33">
        <f>'6 - Outcomes'!B385</f>
        <v>0</v>
      </c>
      <c r="CJH2" s="33">
        <f>'6 - Outcomes'!C385</f>
        <v>0</v>
      </c>
      <c r="CJI2" s="33">
        <f>'6 - Outcomes'!D380</f>
        <v>0</v>
      </c>
      <c r="CJJ2" s="33">
        <f>'6 - Outcomes'!E380</f>
        <v>0</v>
      </c>
      <c r="CJK2" s="33">
        <f>'6 - Outcomes'!F380</f>
        <v>0</v>
      </c>
      <c r="CJL2" s="33">
        <f>'6 - Outcomes'!G380</f>
        <v>0</v>
      </c>
      <c r="CJM2" s="33">
        <f>'6 - Outcomes'!H380</f>
        <v>0</v>
      </c>
      <c r="CJN2" s="33">
        <f>'6 - Outcomes'!I380</f>
        <v>0</v>
      </c>
      <c r="CJO2" s="33">
        <f>'6 - Outcomes'!J380</f>
        <v>0</v>
      </c>
      <c r="CJP2" s="33">
        <f>'6 - Outcomes'!K380</f>
        <v>0</v>
      </c>
      <c r="CJQ2" s="33">
        <f>'6 - Outcomes'!L380</f>
        <v>0</v>
      </c>
      <c r="CJR2" s="33">
        <f>'6 - Outcomes'!M380</f>
        <v>0</v>
      </c>
      <c r="CJS2" s="33">
        <f>'6 - Outcomes'!N380</f>
        <v>0</v>
      </c>
      <c r="CJT2" s="33">
        <f>'6 - Outcomes'!O380</f>
        <v>0</v>
      </c>
      <c r="CJU2" s="33">
        <f>'6 - Outcomes'!D385</f>
        <v>0</v>
      </c>
      <c r="CJV2" s="33">
        <f>'6 - Outcomes'!E385</f>
        <v>0</v>
      </c>
      <c r="CJW2" s="33">
        <f>'6 - Outcomes'!F385</f>
        <v>0</v>
      </c>
      <c r="CJX2" s="33">
        <f>'6 - Outcomes'!G385</f>
        <v>0</v>
      </c>
      <c r="CJY2" s="33">
        <f>'6 - Outcomes'!H385</f>
        <v>0</v>
      </c>
      <c r="CJZ2" s="33">
        <f>'6 - Outcomes'!I385</f>
        <v>0</v>
      </c>
      <c r="CKA2" s="33">
        <f>'6 - Outcomes'!J385</f>
        <v>0</v>
      </c>
      <c r="CKB2" s="33">
        <f>'6 - Outcomes'!K385</f>
        <v>0</v>
      </c>
      <c r="CKC2" s="33">
        <f>'6 - Outcomes'!L385</f>
        <v>0</v>
      </c>
      <c r="CKD2" s="33">
        <f>'6 - Outcomes'!M385</f>
        <v>0</v>
      </c>
      <c r="CKE2" s="33">
        <f>'6 - Outcomes'!N385</f>
        <v>0</v>
      </c>
      <c r="CKF2" s="33">
        <f>'6 - Outcomes'!O385</f>
        <v>0</v>
      </c>
      <c r="CKG2" s="33">
        <f>'6 - Outcomes'!D390</f>
        <v>0</v>
      </c>
      <c r="CKH2" s="33">
        <f>'6 - Outcomes'!E390</f>
        <v>0</v>
      </c>
      <c r="CKI2" s="33">
        <f>'6 - Outcomes'!F390</f>
        <v>0</v>
      </c>
      <c r="CKJ2" s="33">
        <f>'6 - Outcomes'!G390</f>
        <v>0</v>
      </c>
      <c r="CKK2" s="33">
        <f>'6 - Outcomes'!H390</f>
        <v>0</v>
      </c>
      <c r="CKL2" s="33">
        <f>'6 - Outcomes'!I390</f>
        <v>0</v>
      </c>
      <c r="CKM2" s="33">
        <f>'6 - Outcomes'!J390</f>
        <v>0</v>
      </c>
      <c r="CKN2" s="33">
        <f>'6 - Outcomes'!K390</f>
        <v>0</v>
      </c>
      <c r="CKO2" s="33">
        <f>'6 - Outcomes'!L390</f>
        <v>0</v>
      </c>
      <c r="CKP2" s="33">
        <f>'6 - Outcomes'!M390</f>
        <v>0</v>
      </c>
      <c r="CKQ2" s="33">
        <f>'6 - Outcomes'!N390</f>
        <v>0</v>
      </c>
      <c r="CKR2" s="33">
        <f>'6 - Outcomes'!O390</f>
        <v>0</v>
      </c>
      <c r="CKS2" s="33">
        <f>'6 - Outcomes'!D395</f>
        <v>0</v>
      </c>
      <c r="CKT2" s="33">
        <f>'6 - Outcomes'!E395</f>
        <v>0</v>
      </c>
      <c r="CKU2" s="33">
        <f>'6 - Outcomes'!F395</f>
        <v>0</v>
      </c>
      <c r="CKV2" s="33">
        <f>'6 - Outcomes'!G395</f>
        <v>0</v>
      </c>
      <c r="CKW2" s="33">
        <f>'6 - Outcomes'!H395</f>
        <v>0</v>
      </c>
      <c r="CKX2" s="33">
        <f>'6 - Outcomes'!I395</f>
        <v>0</v>
      </c>
      <c r="CKY2" s="33">
        <f>'6 - Outcomes'!J395</f>
        <v>0</v>
      </c>
      <c r="CKZ2" s="33">
        <f>'6 - Outcomes'!K395</f>
        <v>0</v>
      </c>
      <c r="CLA2" s="33">
        <f>'6 - Outcomes'!L395</f>
        <v>0</v>
      </c>
      <c r="CLB2" s="33">
        <f>'6 - Outcomes'!M395</f>
        <v>0</v>
      </c>
      <c r="CLC2" s="33">
        <f>'6 - Outcomes'!N395</f>
        <v>0</v>
      </c>
      <c r="CLD2" s="33">
        <f>'6 - Outcomes'!O395</f>
        <v>0</v>
      </c>
      <c r="CLE2" s="33">
        <f>'6 - Outcomes'!D400</f>
        <v>0</v>
      </c>
      <c r="CLF2" s="33">
        <f>'6 - Outcomes'!E400</f>
        <v>0</v>
      </c>
      <c r="CLG2" s="33">
        <f>'6 - Outcomes'!F400</f>
        <v>0</v>
      </c>
      <c r="CLH2" s="33">
        <f>'6 - Outcomes'!G400</f>
        <v>0</v>
      </c>
      <c r="CLI2" s="33">
        <f>'6 - Outcomes'!H400</f>
        <v>0</v>
      </c>
      <c r="CLJ2" s="33">
        <f>'6 - Outcomes'!I400</f>
        <v>0</v>
      </c>
      <c r="CLK2" s="33">
        <f>'6 - Outcomes'!J400</f>
        <v>0</v>
      </c>
      <c r="CLL2" s="33">
        <f>'6 - Outcomes'!K400</f>
        <v>0</v>
      </c>
      <c r="CLM2" s="33">
        <f>'6 - Outcomes'!L400</f>
        <v>0</v>
      </c>
      <c r="CLN2" s="33">
        <f>'6 - Outcomes'!M400</f>
        <v>0</v>
      </c>
      <c r="CLO2" s="33">
        <f>'6 - Outcomes'!N400</f>
        <v>0</v>
      </c>
      <c r="CLP2" s="33">
        <f>'6 - Outcomes'!O400</f>
        <v>0</v>
      </c>
      <c r="CLQ2" s="33">
        <f>'6 - Outcomes'!D405</f>
        <v>0</v>
      </c>
      <c r="CLR2" s="33">
        <f>'6 - Outcomes'!E405</f>
        <v>0</v>
      </c>
      <c r="CLS2" s="33">
        <f>'6 - Outcomes'!F405</f>
        <v>0</v>
      </c>
      <c r="CLT2" s="33">
        <f>'6 - Outcomes'!G405</f>
        <v>0</v>
      </c>
      <c r="CLU2" s="33">
        <f>'6 - Outcomes'!H405</f>
        <v>0</v>
      </c>
      <c r="CLV2" s="33">
        <f>'6 - Outcomes'!I405</f>
        <v>0</v>
      </c>
      <c r="CLW2" s="33">
        <f>'6 - Outcomes'!J405</f>
        <v>0</v>
      </c>
      <c r="CLX2" s="33">
        <f>'6 - Outcomes'!K405</f>
        <v>0</v>
      </c>
      <c r="CLY2" s="33">
        <f>'6 - Outcomes'!L405</f>
        <v>0</v>
      </c>
      <c r="CLZ2" s="33">
        <f>'6 - Outcomes'!M405</f>
        <v>0</v>
      </c>
      <c r="CMA2" s="33">
        <f>'6 - Outcomes'!N405</f>
        <v>0</v>
      </c>
      <c r="CMB2" s="33">
        <f>'6 - Outcomes'!O405</f>
        <v>0</v>
      </c>
      <c r="CMC2" s="33" t="str">
        <f>'6 - Outcomes'!B412</f>
        <v>Change in footfall</v>
      </c>
      <c r="CMD2" s="33" t="str">
        <f>'6 - Outcomes'!C412</f>
        <v>Year-on-year % change in monthly footfall</v>
      </c>
      <c r="CME2" s="33">
        <f>'6 - Outcomes'!B417</f>
        <v>0</v>
      </c>
      <c r="CMF2" s="33">
        <f>'6 - Outcomes'!C417</f>
        <v>0</v>
      </c>
      <c r="CMG2" s="33">
        <f>'6 - Outcomes'!D412</f>
        <v>0</v>
      </c>
      <c r="CMH2" s="33">
        <f>'6 - Outcomes'!E412</f>
        <v>0</v>
      </c>
      <c r="CMI2" s="33">
        <f>'6 - Outcomes'!F412</f>
        <v>0</v>
      </c>
      <c r="CMJ2" s="33">
        <f>'6 - Outcomes'!G412</f>
        <v>0</v>
      </c>
      <c r="CMK2" s="33">
        <f>'6 - Outcomes'!H412</f>
        <v>0</v>
      </c>
      <c r="CML2" s="33">
        <f>'6 - Outcomes'!I412</f>
        <v>0</v>
      </c>
      <c r="CMM2" s="33">
        <f>'6 - Outcomes'!J412</f>
        <v>0</v>
      </c>
      <c r="CMN2" s="33">
        <f>'6 - Outcomes'!K412</f>
        <v>0</v>
      </c>
      <c r="CMO2" s="33">
        <f>'6 - Outcomes'!L412</f>
        <v>0</v>
      </c>
      <c r="CMP2" s="33">
        <f>'6 - Outcomes'!M412</f>
        <v>0</v>
      </c>
      <c r="CMQ2" s="33">
        <f>'6 - Outcomes'!N412</f>
        <v>0</v>
      </c>
      <c r="CMR2" s="33">
        <f>'6 - Outcomes'!O412</f>
        <v>0</v>
      </c>
      <c r="CMS2" s="33">
        <f>'6 - Outcomes'!D417</f>
        <v>0</v>
      </c>
      <c r="CMT2" s="33">
        <f>'6 - Outcomes'!E417</f>
        <v>0</v>
      </c>
      <c r="CMU2" s="33">
        <f>'6 - Outcomes'!F417</f>
        <v>0</v>
      </c>
      <c r="CMV2" s="33">
        <f>'6 - Outcomes'!G417</f>
        <v>0</v>
      </c>
      <c r="CMW2" s="33">
        <f>'6 - Outcomes'!H417</f>
        <v>0</v>
      </c>
      <c r="CMX2" s="33">
        <f>'6 - Outcomes'!I417</f>
        <v>0</v>
      </c>
      <c r="CMY2" s="33">
        <f>'6 - Outcomes'!J417</f>
        <v>0</v>
      </c>
      <c r="CMZ2" s="33">
        <f>'6 - Outcomes'!K417</f>
        <v>0</v>
      </c>
      <c r="CNA2" s="33">
        <f>'6 - Outcomes'!L417</f>
        <v>0</v>
      </c>
      <c r="CNB2" s="33">
        <f>'6 - Outcomes'!M417</f>
        <v>0</v>
      </c>
      <c r="CNC2" s="33">
        <f>'6 - Outcomes'!N417</f>
        <v>0</v>
      </c>
      <c r="CND2" s="33">
        <f>'6 - Outcomes'!O417</f>
        <v>0</v>
      </c>
      <c r="CNE2" s="33">
        <f>'6 - Outcomes'!D422</f>
        <v>0</v>
      </c>
      <c r="CNF2" s="33">
        <f>'6 - Outcomes'!E422</f>
        <v>0</v>
      </c>
      <c r="CNG2" s="33">
        <f>'6 - Outcomes'!F422</f>
        <v>0</v>
      </c>
      <c r="CNH2" s="33">
        <f>'6 - Outcomes'!G422</f>
        <v>0</v>
      </c>
      <c r="CNI2" s="33">
        <f>'6 - Outcomes'!H422</f>
        <v>0</v>
      </c>
      <c r="CNJ2" s="33">
        <f>'6 - Outcomes'!I422</f>
        <v>0</v>
      </c>
      <c r="CNK2" s="33">
        <f>'6 - Outcomes'!J422</f>
        <v>0</v>
      </c>
      <c r="CNL2" s="33">
        <f>'6 - Outcomes'!K422</f>
        <v>0</v>
      </c>
      <c r="CNM2" s="33">
        <f>'6 - Outcomes'!L422</f>
        <v>0</v>
      </c>
      <c r="CNN2" s="33">
        <f>'6 - Outcomes'!M422</f>
        <v>0</v>
      </c>
      <c r="CNO2" s="33">
        <f>'6 - Outcomes'!N422</f>
        <v>0</v>
      </c>
      <c r="CNP2" s="33">
        <f>'6 - Outcomes'!O422</f>
        <v>0</v>
      </c>
      <c r="CNQ2" s="33">
        <f>'6 - Outcomes'!D427</f>
        <v>0</v>
      </c>
      <c r="CNR2" s="33">
        <f>'6 - Outcomes'!E427</f>
        <v>0</v>
      </c>
      <c r="CNS2" s="33">
        <f>'6 - Outcomes'!F427</f>
        <v>0</v>
      </c>
      <c r="CNT2" s="33">
        <f>'6 - Outcomes'!G427</f>
        <v>0</v>
      </c>
      <c r="CNU2" s="33">
        <f>'6 - Outcomes'!H427</f>
        <v>0</v>
      </c>
      <c r="CNV2" s="33">
        <f>'6 - Outcomes'!I427</f>
        <v>0</v>
      </c>
      <c r="CNW2" s="33">
        <f>'6 - Outcomes'!J427</f>
        <v>0</v>
      </c>
      <c r="CNX2" s="33">
        <f>'6 - Outcomes'!K427</f>
        <v>0</v>
      </c>
      <c r="CNY2" s="33">
        <f>'6 - Outcomes'!L427</f>
        <v>0</v>
      </c>
      <c r="CNZ2" s="33">
        <f>'6 - Outcomes'!M427</f>
        <v>0</v>
      </c>
      <c r="COA2" s="33">
        <f>'6 - Outcomes'!N427</f>
        <v>0</v>
      </c>
      <c r="COB2" s="33">
        <f>'6 - Outcomes'!O427</f>
        <v>0</v>
      </c>
      <c r="COC2" s="33">
        <f>'6 - Outcomes'!D432</f>
        <v>0</v>
      </c>
      <c r="COD2" s="33">
        <f>'6 - Outcomes'!E432</f>
        <v>0</v>
      </c>
      <c r="COE2" s="33">
        <f>'6 - Outcomes'!F432</f>
        <v>0</v>
      </c>
      <c r="COF2" s="33">
        <f>'6 - Outcomes'!G432</f>
        <v>0</v>
      </c>
      <c r="COG2" s="33">
        <f>'6 - Outcomes'!H432</f>
        <v>0</v>
      </c>
      <c r="COH2" s="33">
        <f>'6 - Outcomes'!I432</f>
        <v>0</v>
      </c>
      <c r="COI2" s="33">
        <f>'6 - Outcomes'!J432</f>
        <v>0</v>
      </c>
      <c r="COJ2" s="33">
        <f>'6 - Outcomes'!K432</f>
        <v>0</v>
      </c>
      <c r="COK2" s="33">
        <f>'6 - Outcomes'!L432</f>
        <v>0</v>
      </c>
      <c r="COL2" s="33">
        <f>'6 - Outcomes'!M432</f>
        <v>0</v>
      </c>
      <c r="COM2" s="33">
        <f>'6 - Outcomes'!N432</f>
        <v>0</v>
      </c>
      <c r="CON2" s="33">
        <f>'6 - Outcomes'!O432</f>
        <v>0</v>
      </c>
      <c r="COO2" s="33">
        <f>'6 - Outcomes'!D437</f>
        <v>0</v>
      </c>
      <c r="COP2" s="33">
        <f>'6 - Outcomes'!E437</f>
        <v>0</v>
      </c>
      <c r="COQ2" s="33">
        <f>'6 - Outcomes'!F437</f>
        <v>0</v>
      </c>
      <c r="COR2" s="33">
        <f>'6 - Outcomes'!G437</f>
        <v>0</v>
      </c>
      <c r="COS2" s="33">
        <f>'6 - Outcomes'!H437</f>
        <v>0</v>
      </c>
      <c r="COT2" s="33">
        <f>'6 - Outcomes'!I437</f>
        <v>0</v>
      </c>
      <c r="COU2" s="33">
        <f>'6 - Outcomes'!J437</f>
        <v>0</v>
      </c>
      <c r="COV2" s="33">
        <f>'6 - Outcomes'!K437</f>
        <v>0</v>
      </c>
      <c r="COW2" s="33">
        <f>'6 - Outcomes'!L437</f>
        <v>0</v>
      </c>
      <c r="COX2" s="33">
        <f>'6 - Outcomes'!M437</f>
        <v>0</v>
      </c>
      <c r="COY2" s="33">
        <f>'6 - Outcomes'!N437</f>
        <v>0</v>
      </c>
      <c r="COZ2" s="33">
        <f>'6 - Outcomes'!O437</f>
        <v>0</v>
      </c>
      <c r="CPA2" s="33" t="str">
        <f>'6 - Outcomes'!B444</f>
        <v>Change in footfall</v>
      </c>
      <c r="CPB2" s="33" t="str">
        <f>'6 - Outcomes'!C444</f>
        <v>Year-on-year % change in monthly footfall</v>
      </c>
      <c r="CPC2" s="33">
        <f>'6 - Outcomes'!B449</f>
        <v>0</v>
      </c>
      <c r="CPD2" s="33">
        <f>'6 - Outcomes'!C449</f>
        <v>0</v>
      </c>
      <c r="CPE2" s="33">
        <f>'6 - Outcomes'!D444</f>
        <v>0</v>
      </c>
      <c r="CPF2" s="33">
        <f>'6 - Outcomes'!E444</f>
        <v>0</v>
      </c>
      <c r="CPG2" s="33">
        <f>'6 - Outcomes'!F444</f>
        <v>0</v>
      </c>
      <c r="CPH2" s="33">
        <f>'6 - Outcomes'!G444</f>
        <v>0</v>
      </c>
      <c r="CPI2" s="33">
        <f>'6 - Outcomes'!H444</f>
        <v>0</v>
      </c>
      <c r="CPJ2" s="33">
        <f>'6 - Outcomes'!I444</f>
        <v>0</v>
      </c>
      <c r="CPK2" s="33">
        <f>'6 - Outcomes'!J444</f>
        <v>0</v>
      </c>
      <c r="CPL2" s="33">
        <f>'6 - Outcomes'!K444</f>
        <v>0</v>
      </c>
      <c r="CPM2" s="33">
        <f>'6 - Outcomes'!L444</f>
        <v>0</v>
      </c>
      <c r="CPN2" s="33">
        <f>'6 - Outcomes'!M444</f>
        <v>0</v>
      </c>
      <c r="CPO2" s="33">
        <f>'6 - Outcomes'!N444</f>
        <v>0</v>
      </c>
      <c r="CPP2" s="33">
        <f>'6 - Outcomes'!O444</f>
        <v>0</v>
      </c>
      <c r="CPQ2" s="33">
        <f>'6 - Outcomes'!D449</f>
        <v>0</v>
      </c>
      <c r="CPR2" s="33">
        <f>'6 - Outcomes'!E449</f>
        <v>0</v>
      </c>
      <c r="CPS2" s="33">
        <f>'6 - Outcomes'!F449</f>
        <v>0</v>
      </c>
      <c r="CPT2" s="33">
        <f>'6 - Outcomes'!G449</f>
        <v>0</v>
      </c>
      <c r="CPU2" s="33">
        <f>'6 - Outcomes'!H449</f>
        <v>0</v>
      </c>
      <c r="CPV2" s="33">
        <f>'6 - Outcomes'!I449</f>
        <v>0</v>
      </c>
      <c r="CPW2" s="33">
        <f>'6 - Outcomes'!J449</f>
        <v>0</v>
      </c>
      <c r="CPX2" s="33">
        <f>'6 - Outcomes'!K449</f>
        <v>0</v>
      </c>
      <c r="CPY2" s="33">
        <f>'6 - Outcomes'!L449</f>
        <v>0</v>
      </c>
      <c r="CPZ2" s="33">
        <f>'6 - Outcomes'!M449</f>
        <v>0</v>
      </c>
      <c r="CQA2" s="33">
        <f>'6 - Outcomes'!N449</f>
        <v>0</v>
      </c>
      <c r="CQB2" s="33">
        <f>'6 - Outcomes'!O449</f>
        <v>0</v>
      </c>
      <c r="CQC2" s="33">
        <f>'6 - Outcomes'!D454</f>
        <v>0</v>
      </c>
      <c r="CQD2" s="33">
        <f>'6 - Outcomes'!E454</f>
        <v>0</v>
      </c>
      <c r="CQE2" s="33">
        <f>'6 - Outcomes'!F454</f>
        <v>0</v>
      </c>
      <c r="CQF2" s="33">
        <f>'6 - Outcomes'!G454</f>
        <v>0</v>
      </c>
      <c r="CQG2" s="33">
        <f>'6 - Outcomes'!H454</f>
        <v>0</v>
      </c>
      <c r="CQH2" s="33">
        <f>'6 - Outcomes'!I454</f>
        <v>0</v>
      </c>
      <c r="CQI2" s="33">
        <f>'6 - Outcomes'!J454</f>
        <v>0</v>
      </c>
      <c r="CQJ2" s="33">
        <f>'6 - Outcomes'!K454</f>
        <v>0</v>
      </c>
      <c r="CQK2" s="33">
        <f>'6 - Outcomes'!L454</f>
        <v>0</v>
      </c>
      <c r="CQL2" s="33">
        <f>'6 - Outcomes'!M454</f>
        <v>0</v>
      </c>
      <c r="CQM2" s="33">
        <f>'6 - Outcomes'!N454</f>
        <v>0</v>
      </c>
      <c r="CQN2" s="33">
        <f>'6 - Outcomes'!O454</f>
        <v>0</v>
      </c>
      <c r="CQO2" s="33">
        <f>'6 - Outcomes'!D459</f>
        <v>0</v>
      </c>
      <c r="CQP2" s="33">
        <f>'6 - Outcomes'!E459</f>
        <v>0</v>
      </c>
      <c r="CQQ2" s="33">
        <f>'6 - Outcomes'!F459</f>
        <v>0</v>
      </c>
      <c r="CQR2" s="33">
        <f>'6 - Outcomes'!G459</f>
        <v>0</v>
      </c>
      <c r="CQS2" s="33">
        <f>'6 - Outcomes'!H459</f>
        <v>0</v>
      </c>
      <c r="CQT2" s="33">
        <f>'6 - Outcomes'!I459</f>
        <v>0</v>
      </c>
      <c r="CQU2" s="33">
        <f>'6 - Outcomes'!J459</f>
        <v>0</v>
      </c>
      <c r="CQV2" s="33">
        <f>'6 - Outcomes'!K459</f>
        <v>0</v>
      </c>
      <c r="CQW2" s="33">
        <f>'6 - Outcomes'!L459</f>
        <v>0</v>
      </c>
      <c r="CQX2" s="33">
        <f>'6 - Outcomes'!M459</f>
        <v>0</v>
      </c>
      <c r="CQY2" s="33">
        <f>'6 - Outcomes'!N459</f>
        <v>0</v>
      </c>
      <c r="CQZ2" s="33">
        <f>'6 - Outcomes'!O459</f>
        <v>0</v>
      </c>
      <c r="CRA2" s="33">
        <f>'6 - Outcomes'!D464</f>
        <v>0</v>
      </c>
      <c r="CRB2" s="33">
        <f>'6 - Outcomes'!E464</f>
        <v>0</v>
      </c>
      <c r="CRC2" s="33">
        <f>'6 - Outcomes'!F464</f>
        <v>0</v>
      </c>
      <c r="CRD2" s="33">
        <f>'6 - Outcomes'!G464</f>
        <v>0</v>
      </c>
      <c r="CRE2" s="33">
        <f>'6 - Outcomes'!H464</f>
        <v>0</v>
      </c>
      <c r="CRF2" s="33">
        <f>'6 - Outcomes'!I464</f>
        <v>0</v>
      </c>
      <c r="CRG2" s="33">
        <f>'6 - Outcomes'!J464</f>
        <v>0</v>
      </c>
      <c r="CRH2" s="33">
        <f>'6 - Outcomes'!K464</f>
        <v>0</v>
      </c>
      <c r="CRI2" s="33">
        <f>'6 - Outcomes'!L464</f>
        <v>0</v>
      </c>
      <c r="CRJ2" s="33">
        <f>'6 - Outcomes'!M464</f>
        <v>0</v>
      </c>
      <c r="CRK2" s="33">
        <f>'6 - Outcomes'!N464</f>
        <v>0</v>
      </c>
      <c r="CRL2" s="33">
        <f>'6 - Outcomes'!O464</f>
        <v>0</v>
      </c>
      <c r="CRM2" s="33">
        <f>'6 - Outcomes'!D469</f>
        <v>0</v>
      </c>
      <c r="CRN2" s="33">
        <f>'6 - Outcomes'!E469</f>
        <v>0</v>
      </c>
      <c r="CRO2" s="33">
        <f>'6 - Outcomes'!F469</f>
        <v>0</v>
      </c>
      <c r="CRP2" s="33">
        <f>'6 - Outcomes'!G469</f>
        <v>0</v>
      </c>
      <c r="CRQ2" s="33">
        <f>'6 - Outcomes'!H469</f>
        <v>0</v>
      </c>
      <c r="CRR2" s="33">
        <f>'6 - Outcomes'!I469</f>
        <v>0</v>
      </c>
      <c r="CRS2" s="33">
        <f>'6 - Outcomes'!J469</f>
        <v>0</v>
      </c>
      <c r="CRT2" s="33">
        <f>'6 - Outcomes'!K469</f>
        <v>0</v>
      </c>
      <c r="CRU2" s="33">
        <f>'6 - Outcomes'!L469</f>
        <v>0</v>
      </c>
      <c r="CRV2" s="33">
        <f>'6 - Outcomes'!M469</f>
        <v>0</v>
      </c>
      <c r="CRW2" s="33">
        <f>'6 - Outcomes'!N469</f>
        <v>0</v>
      </c>
      <c r="CRX2" s="33">
        <f>'6 - Outcomes'!O469</f>
        <v>0</v>
      </c>
      <c r="CRY2" s="33" t="str">
        <f>'6 - Outcomes'!B476</f>
        <v>Change in footfall</v>
      </c>
      <c r="CRZ2" s="33" t="str">
        <f>'6 - Outcomes'!C476</f>
        <v>Year-on-year % change in monthly footfall</v>
      </c>
      <c r="CSA2" s="33">
        <f>'6 - Outcomes'!B481</f>
        <v>0</v>
      </c>
      <c r="CSB2" s="33">
        <f>'6 - Outcomes'!C481</f>
        <v>0</v>
      </c>
      <c r="CSC2" s="33">
        <f>'6 - Outcomes'!D476</f>
        <v>0</v>
      </c>
      <c r="CSD2" s="33">
        <f>'6 - Outcomes'!E476</f>
        <v>0</v>
      </c>
      <c r="CSE2" s="33">
        <f>'6 - Outcomes'!F476</f>
        <v>0</v>
      </c>
      <c r="CSF2" s="33">
        <f>'6 - Outcomes'!G476</f>
        <v>0</v>
      </c>
      <c r="CSG2" s="33">
        <f>'6 - Outcomes'!H476</f>
        <v>0</v>
      </c>
      <c r="CSH2" s="33">
        <f>'6 - Outcomes'!I476</f>
        <v>0</v>
      </c>
      <c r="CSI2" s="33">
        <f>'6 - Outcomes'!J476</f>
        <v>0</v>
      </c>
      <c r="CSJ2" s="33">
        <f>'6 - Outcomes'!K476</f>
        <v>0</v>
      </c>
      <c r="CSK2" s="33">
        <f>'6 - Outcomes'!L476</f>
        <v>0</v>
      </c>
      <c r="CSL2" s="33">
        <f>'6 - Outcomes'!M476</f>
        <v>0</v>
      </c>
      <c r="CSM2" s="33">
        <f>'6 - Outcomes'!N476</f>
        <v>0</v>
      </c>
      <c r="CSN2" s="33">
        <f>'6 - Outcomes'!O476</f>
        <v>0</v>
      </c>
      <c r="CSO2" s="33">
        <f>'6 - Outcomes'!D481</f>
        <v>0</v>
      </c>
      <c r="CSP2" s="33">
        <f>'6 - Outcomes'!E481</f>
        <v>0</v>
      </c>
      <c r="CSQ2" s="33">
        <f>'6 - Outcomes'!F481</f>
        <v>0</v>
      </c>
      <c r="CSR2" s="33">
        <f>'6 - Outcomes'!G481</f>
        <v>0</v>
      </c>
      <c r="CSS2" s="33">
        <f>'6 - Outcomes'!H481</f>
        <v>0</v>
      </c>
      <c r="CST2" s="33">
        <f>'6 - Outcomes'!I481</f>
        <v>0</v>
      </c>
      <c r="CSU2" s="33">
        <f>'6 - Outcomes'!J481</f>
        <v>0</v>
      </c>
      <c r="CSV2" s="33">
        <f>'6 - Outcomes'!K481</f>
        <v>0</v>
      </c>
      <c r="CSW2" s="33">
        <f>'6 - Outcomes'!L481</f>
        <v>0</v>
      </c>
      <c r="CSX2" s="33">
        <f>'6 - Outcomes'!M481</f>
        <v>0</v>
      </c>
      <c r="CSY2" s="33">
        <f>'6 - Outcomes'!N481</f>
        <v>0</v>
      </c>
      <c r="CSZ2" s="33">
        <f>'6 - Outcomes'!O481</f>
        <v>0</v>
      </c>
      <c r="CTA2" s="33">
        <f>'6 - Outcomes'!D486</f>
        <v>0</v>
      </c>
      <c r="CTB2" s="33">
        <f>'6 - Outcomes'!E486</f>
        <v>0</v>
      </c>
      <c r="CTC2" s="33">
        <f>'6 - Outcomes'!F486</f>
        <v>0</v>
      </c>
      <c r="CTD2" s="33">
        <f>'6 - Outcomes'!G486</f>
        <v>0</v>
      </c>
      <c r="CTE2" s="33">
        <f>'6 - Outcomes'!H486</f>
        <v>0</v>
      </c>
      <c r="CTF2" s="33">
        <f>'6 - Outcomes'!I486</f>
        <v>0</v>
      </c>
      <c r="CTG2" s="33">
        <f>'6 - Outcomes'!J486</f>
        <v>0</v>
      </c>
      <c r="CTH2" s="33">
        <f>'6 - Outcomes'!K486</f>
        <v>0</v>
      </c>
      <c r="CTI2" s="33">
        <f>'6 - Outcomes'!L486</f>
        <v>0</v>
      </c>
      <c r="CTJ2" s="33">
        <f>'6 - Outcomes'!M486</f>
        <v>0</v>
      </c>
      <c r="CTK2" s="33">
        <f>'6 - Outcomes'!N486</f>
        <v>0</v>
      </c>
      <c r="CTL2" s="33">
        <f>'6 - Outcomes'!O486</f>
        <v>0</v>
      </c>
      <c r="CTM2" s="33">
        <f>'6 - Outcomes'!D491</f>
        <v>0</v>
      </c>
      <c r="CTN2" s="33">
        <f>'6 - Outcomes'!E491</f>
        <v>0</v>
      </c>
      <c r="CTO2" s="33">
        <f>'6 - Outcomes'!F491</f>
        <v>0</v>
      </c>
      <c r="CTP2" s="33">
        <f>'6 - Outcomes'!G491</f>
        <v>0</v>
      </c>
      <c r="CTQ2" s="33">
        <f>'6 - Outcomes'!H491</f>
        <v>0</v>
      </c>
      <c r="CTR2" s="33">
        <f>'6 - Outcomes'!I491</f>
        <v>0</v>
      </c>
      <c r="CTS2" s="33">
        <f>'6 - Outcomes'!J491</f>
        <v>0</v>
      </c>
      <c r="CTT2" s="33">
        <f>'6 - Outcomes'!K491</f>
        <v>0</v>
      </c>
      <c r="CTU2" s="33">
        <f>'6 - Outcomes'!L491</f>
        <v>0</v>
      </c>
      <c r="CTV2" s="33">
        <f>'6 - Outcomes'!M491</f>
        <v>0</v>
      </c>
      <c r="CTW2" s="33">
        <f>'6 - Outcomes'!N491</f>
        <v>0</v>
      </c>
      <c r="CTX2" s="33">
        <f>'6 - Outcomes'!O491</f>
        <v>0</v>
      </c>
      <c r="CTY2" s="33">
        <f>'6 - Outcomes'!D496</f>
        <v>0</v>
      </c>
      <c r="CTZ2" s="33">
        <f>'6 - Outcomes'!E496</f>
        <v>0</v>
      </c>
      <c r="CUA2" s="33">
        <f>'6 - Outcomes'!F496</f>
        <v>0</v>
      </c>
      <c r="CUB2" s="33">
        <f>'6 - Outcomes'!G496</f>
        <v>0</v>
      </c>
      <c r="CUC2" s="33">
        <f>'6 - Outcomes'!H496</f>
        <v>0</v>
      </c>
      <c r="CUD2" s="33">
        <f>'6 - Outcomes'!I496</f>
        <v>0</v>
      </c>
      <c r="CUE2" s="33">
        <f>'6 - Outcomes'!J496</f>
        <v>0</v>
      </c>
      <c r="CUF2" s="33">
        <f>'6 - Outcomes'!K496</f>
        <v>0</v>
      </c>
      <c r="CUG2" s="33">
        <f>'6 - Outcomes'!L496</f>
        <v>0</v>
      </c>
      <c r="CUH2" s="33">
        <f>'6 - Outcomes'!M496</f>
        <v>0</v>
      </c>
      <c r="CUI2" s="33">
        <f>'6 - Outcomes'!N496</f>
        <v>0</v>
      </c>
      <c r="CUJ2" s="33">
        <f>'6 - Outcomes'!O496</f>
        <v>0</v>
      </c>
      <c r="CUK2" s="33">
        <f>'6 - Outcomes'!D501</f>
        <v>0</v>
      </c>
      <c r="CUL2" s="33">
        <f>'6 - Outcomes'!E501</f>
        <v>0</v>
      </c>
      <c r="CUM2" s="33">
        <f>'6 - Outcomes'!F501</f>
        <v>0</v>
      </c>
      <c r="CUN2" s="33">
        <f>'6 - Outcomes'!G501</f>
        <v>0</v>
      </c>
      <c r="CUO2" s="33">
        <f>'6 - Outcomes'!H501</f>
        <v>0</v>
      </c>
      <c r="CUP2" s="33">
        <f>'6 - Outcomes'!I501</f>
        <v>0</v>
      </c>
      <c r="CUQ2" s="33">
        <f>'6 - Outcomes'!J501</f>
        <v>0</v>
      </c>
      <c r="CUR2" s="33">
        <f>'6 - Outcomes'!K501</f>
        <v>0</v>
      </c>
      <c r="CUS2" s="33">
        <f>'6 - Outcomes'!L501</f>
        <v>0</v>
      </c>
      <c r="CUT2" s="33">
        <f>'6 - Outcomes'!M501</f>
        <v>0</v>
      </c>
      <c r="CUU2" s="33">
        <f>'6 - Outcomes'!N501</f>
        <v>0</v>
      </c>
      <c r="CUV2" s="33">
        <f>'6 - Outcomes'!O501</f>
        <v>0</v>
      </c>
      <c r="CUW2" s="33" t="str">
        <f>'6 - Outcomes'!B508</f>
        <v>Change in footfall</v>
      </c>
      <c r="CUX2" s="33" t="str">
        <f>'6 - Outcomes'!C508</f>
        <v>Year-on-year % change in monthly footfall</v>
      </c>
      <c r="CUY2" s="33">
        <f>'6 - Outcomes'!B513</f>
        <v>0</v>
      </c>
      <c r="CUZ2" s="33">
        <f>'6 - Outcomes'!C513</f>
        <v>0</v>
      </c>
      <c r="CVA2" s="33">
        <f>'6 - Outcomes'!D508</f>
        <v>0</v>
      </c>
      <c r="CVB2" s="33">
        <f>'6 - Outcomes'!E508</f>
        <v>0</v>
      </c>
      <c r="CVC2" s="33">
        <f>'6 - Outcomes'!F508</f>
        <v>0</v>
      </c>
      <c r="CVD2" s="33">
        <f>'6 - Outcomes'!G508</f>
        <v>0</v>
      </c>
      <c r="CVE2" s="33">
        <f>'6 - Outcomes'!H508</f>
        <v>0</v>
      </c>
      <c r="CVF2" s="33">
        <f>'6 - Outcomes'!I508</f>
        <v>0</v>
      </c>
      <c r="CVG2" s="33">
        <f>'6 - Outcomes'!J508</f>
        <v>0</v>
      </c>
      <c r="CVH2" s="33">
        <f>'6 - Outcomes'!K508</f>
        <v>0</v>
      </c>
      <c r="CVI2" s="33">
        <f>'6 - Outcomes'!L508</f>
        <v>0</v>
      </c>
      <c r="CVJ2" s="33">
        <f>'6 - Outcomes'!M508</f>
        <v>0</v>
      </c>
      <c r="CVK2" s="33">
        <f>'6 - Outcomes'!N508</f>
        <v>0</v>
      </c>
      <c r="CVL2" s="33">
        <f>'6 - Outcomes'!O508</f>
        <v>0</v>
      </c>
      <c r="CVM2" s="33">
        <f>'6 - Outcomes'!D513</f>
        <v>0</v>
      </c>
      <c r="CVN2" s="33">
        <f>'6 - Outcomes'!E513</f>
        <v>0</v>
      </c>
      <c r="CVO2" s="33">
        <f>'6 - Outcomes'!F513</f>
        <v>0</v>
      </c>
      <c r="CVP2" s="33">
        <f>'6 - Outcomes'!G513</f>
        <v>0</v>
      </c>
      <c r="CVQ2" s="33">
        <f>'6 - Outcomes'!H513</f>
        <v>0</v>
      </c>
      <c r="CVR2" s="33">
        <f>'6 - Outcomes'!I513</f>
        <v>0</v>
      </c>
      <c r="CVS2" s="33">
        <f>'6 - Outcomes'!J513</f>
        <v>0</v>
      </c>
      <c r="CVT2" s="33">
        <f>'6 - Outcomes'!K513</f>
        <v>0</v>
      </c>
      <c r="CVU2" s="33">
        <f>'6 - Outcomes'!L513</f>
        <v>0</v>
      </c>
      <c r="CVV2" s="33">
        <f>'6 - Outcomes'!M513</f>
        <v>0</v>
      </c>
      <c r="CVW2" s="33">
        <f>'6 - Outcomes'!N513</f>
        <v>0</v>
      </c>
      <c r="CVX2" s="33">
        <f>'6 - Outcomes'!O513</f>
        <v>0</v>
      </c>
      <c r="CVY2" s="33">
        <f>'6 - Outcomes'!D518</f>
        <v>0</v>
      </c>
      <c r="CVZ2" s="33">
        <f>'6 - Outcomes'!E518</f>
        <v>0</v>
      </c>
      <c r="CWA2" s="33">
        <f>'6 - Outcomes'!F518</f>
        <v>0</v>
      </c>
      <c r="CWB2" s="33">
        <f>'6 - Outcomes'!G518</f>
        <v>0</v>
      </c>
      <c r="CWC2" s="33">
        <f>'6 - Outcomes'!H518</f>
        <v>0</v>
      </c>
      <c r="CWD2" s="33">
        <f>'6 - Outcomes'!I518</f>
        <v>0</v>
      </c>
      <c r="CWE2" s="33">
        <f>'6 - Outcomes'!J518</f>
        <v>0</v>
      </c>
      <c r="CWF2" s="33">
        <f>'6 - Outcomes'!K518</f>
        <v>0</v>
      </c>
      <c r="CWG2" s="33">
        <f>'6 - Outcomes'!L518</f>
        <v>0</v>
      </c>
      <c r="CWH2" s="33">
        <f>'6 - Outcomes'!M518</f>
        <v>0</v>
      </c>
      <c r="CWI2" s="33">
        <f>'6 - Outcomes'!N518</f>
        <v>0</v>
      </c>
      <c r="CWJ2" s="33">
        <f>'6 - Outcomes'!O518</f>
        <v>0</v>
      </c>
      <c r="CWK2" s="33">
        <f>'6 - Outcomes'!D523</f>
        <v>0</v>
      </c>
      <c r="CWL2" s="33">
        <f>'6 - Outcomes'!E523</f>
        <v>0</v>
      </c>
      <c r="CWM2" s="33">
        <f>'6 - Outcomes'!F523</f>
        <v>0</v>
      </c>
      <c r="CWN2" s="33">
        <f>'6 - Outcomes'!G523</f>
        <v>0</v>
      </c>
      <c r="CWO2" s="33">
        <f>'6 - Outcomes'!H523</f>
        <v>0</v>
      </c>
      <c r="CWP2" s="33">
        <f>'6 - Outcomes'!I523</f>
        <v>0</v>
      </c>
      <c r="CWQ2" s="33">
        <f>'6 - Outcomes'!J523</f>
        <v>0</v>
      </c>
      <c r="CWR2" s="33">
        <f>'6 - Outcomes'!K523</f>
        <v>0</v>
      </c>
      <c r="CWS2" s="33">
        <f>'6 - Outcomes'!L523</f>
        <v>0</v>
      </c>
      <c r="CWT2" s="33">
        <f>'6 - Outcomes'!M523</f>
        <v>0</v>
      </c>
      <c r="CWU2" s="33">
        <f>'6 - Outcomes'!N523</f>
        <v>0</v>
      </c>
      <c r="CWV2" s="33">
        <f>'6 - Outcomes'!O523</f>
        <v>0</v>
      </c>
      <c r="CWW2" s="33">
        <f>'6 - Outcomes'!D528</f>
        <v>0</v>
      </c>
      <c r="CWX2" s="33">
        <f>'6 - Outcomes'!E528</f>
        <v>0</v>
      </c>
      <c r="CWY2" s="33">
        <f>'6 - Outcomes'!F528</f>
        <v>0</v>
      </c>
      <c r="CWZ2" s="33">
        <f>'6 - Outcomes'!G528</f>
        <v>0</v>
      </c>
      <c r="CXA2" s="33">
        <f>'6 - Outcomes'!H528</f>
        <v>0</v>
      </c>
      <c r="CXB2" s="33">
        <f>'6 - Outcomes'!I528</f>
        <v>0</v>
      </c>
      <c r="CXC2" s="33">
        <f>'6 - Outcomes'!J528</f>
        <v>0</v>
      </c>
      <c r="CXD2" s="33">
        <f>'6 - Outcomes'!K528</f>
        <v>0</v>
      </c>
      <c r="CXE2" s="33">
        <f>'6 - Outcomes'!L528</f>
        <v>0</v>
      </c>
      <c r="CXF2" s="33">
        <f>'6 - Outcomes'!M528</f>
        <v>0</v>
      </c>
      <c r="CXG2" s="33">
        <f>'6 - Outcomes'!N528</f>
        <v>0</v>
      </c>
      <c r="CXH2" s="33">
        <f>'6 - Outcomes'!O528</f>
        <v>0</v>
      </c>
      <c r="CXI2" s="33">
        <f>'6 - Outcomes'!D533</f>
        <v>0</v>
      </c>
      <c r="CXJ2" s="33">
        <f>'6 - Outcomes'!E533</f>
        <v>0</v>
      </c>
      <c r="CXK2" s="33">
        <f>'6 - Outcomes'!F533</f>
        <v>0</v>
      </c>
      <c r="CXL2" s="33">
        <f>'6 - Outcomes'!G533</f>
        <v>0</v>
      </c>
      <c r="CXM2" s="33">
        <f>'6 - Outcomes'!H533</f>
        <v>0</v>
      </c>
      <c r="CXN2" s="33">
        <f>'6 - Outcomes'!I533</f>
        <v>0</v>
      </c>
      <c r="CXO2" s="33">
        <f>'6 - Outcomes'!J533</f>
        <v>0</v>
      </c>
      <c r="CXP2" s="33">
        <f>'6 - Outcomes'!K533</f>
        <v>0</v>
      </c>
      <c r="CXQ2" s="33">
        <f>'6 - Outcomes'!L533</f>
        <v>0</v>
      </c>
      <c r="CXR2" s="33">
        <f>'6 - Outcomes'!M533</f>
        <v>0</v>
      </c>
      <c r="CXS2" s="33">
        <f>'6 - Outcomes'!N533</f>
        <v>0</v>
      </c>
      <c r="CXT2" s="33">
        <f>'6 - Outcomes'!O533</f>
        <v>0</v>
      </c>
      <c r="CXU2" s="33">
        <f>'7 - Risk Register'!C12</f>
        <v>0</v>
      </c>
      <c r="CXV2" s="33">
        <f>'7 - Risk Register'!D12</f>
        <v>0</v>
      </c>
      <c r="CXW2" s="33">
        <f>'7 - Risk Register'!E12</f>
        <v>0</v>
      </c>
      <c r="CXX2" s="33">
        <f>'7 - Risk Register'!F12</f>
        <v>0</v>
      </c>
      <c r="CXY2" s="33">
        <f>'7 - Risk Register'!G12</f>
        <v>0</v>
      </c>
      <c r="CXZ2" s="33">
        <f>'7 - Risk Register'!H12</f>
        <v>0</v>
      </c>
      <c r="CYA2" s="33">
        <f>'7 - Risk Register'!I12</f>
        <v>0</v>
      </c>
      <c r="CYB2" s="33" t="str">
        <f>'7 - Risk Register'!J12</f>
        <v/>
      </c>
      <c r="CYC2" s="33">
        <f>'7 - Risk Register'!K12</f>
        <v>0</v>
      </c>
      <c r="CYD2" s="33">
        <f>'7 - Risk Register'!L12</f>
        <v>0</v>
      </c>
      <c r="CYE2" s="33">
        <f>'7 - Risk Register'!M12</f>
        <v>0</v>
      </c>
      <c r="CYF2" s="33" t="str">
        <f>'7 - Risk Register'!N12</f>
        <v/>
      </c>
      <c r="CYG2" s="33">
        <f>'7 - Risk Register'!O12</f>
        <v>0</v>
      </c>
      <c r="CYH2" s="33">
        <f>'7 - Risk Register'!P12</f>
        <v>0</v>
      </c>
      <c r="CYI2" s="33">
        <f>'7 - Risk Register'!C13</f>
        <v>0</v>
      </c>
      <c r="CYJ2" s="33">
        <f>'7 - Risk Register'!D13</f>
        <v>0</v>
      </c>
      <c r="CYK2" s="33">
        <f>'7 - Risk Register'!E13</f>
        <v>0</v>
      </c>
      <c r="CYL2" s="33">
        <f>'7 - Risk Register'!F13</f>
        <v>0</v>
      </c>
      <c r="CYM2" s="33">
        <f>'7 - Risk Register'!G13</f>
        <v>0</v>
      </c>
      <c r="CYN2" s="33">
        <f>'7 - Risk Register'!H13</f>
        <v>0</v>
      </c>
      <c r="CYO2" s="33">
        <f>'7 - Risk Register'!I13</f>
        <v>0</v>
      </c>
      <c r="CYP2" s="33" t="str">
        <f>'7 - Risk Register'!J13</f>
        <v/>
      </c>
      <c r="CYQ2" s="33">
        <f>'7 - Risk Register'!K13</f>
        <v>0</v>
      </c>
      <c r="CYR2" s="33">
        <f>'7 - Risk Register'!L13</f>
        <v>0</v>
      </c>
      <c r="CYS2" s="33">
        <f>'7 - Risk Register'!M13</f>
        <v>0</v>
      </c>
      <c r="CYT2" s="33" t="str">
        <f>'7 - Risk Register'!N13</f>
        <v/>
      </c>
      <c r="CYU2" s="33">
        <f>'7 - Risk Register'!O13</f>
        <v>0</v>
      </c>
      <c r="CYV2" s="33">
        <f>'7 - Risk Register'!P13</f>
        <v>0</v>
      </c>
      <c r="CYW2" s="33">
        <f>'7 - Risk Register'!C14</f>
        <v>0</v>
      </c>
      <c r="CYX2" s="33">
        <f>'7 - Risk Register'!D14</f>
        <v>0</v>
      </c>
      <c r="CYY2" s="33">
        <f>'7 - Risk Register'!E14</f>
        <v>0</v>
      </c>
      <c r="CYZ2" s="33">
        <f>'7 - Risk Register'!F14</f>
        <v>0</v>
      </c>
      <c r="CZA2" s="33">
        <f>'7 - Risk Register'!G14</f>
        <v>0</v>
      </c>
      <c r="CZB2" s="33">
        <f>'7 - Risk Register'!H14</f>
        <v>0</v>
      </c>
      <c r="CZC2" s="33">
        <f>'7 - Risk Register'!I14</f>
        <v>0</v>
      </c>
      <c r="CZD2" s="33" t="str">
        <f>'7 - Risk Register'!J14</f>
        <v/>
      </c>
      <c r="CZE2" s="33">
        <f>'7 - Risk Register'!K14</f>
        <v>0</v>
      </c>
      <c r="CZF2" s="33">
        <f>'7 - Risk Register'!L14</f>
        <v>0</v>
      </c>
      <c r="CZG2" s="33">
        <f>'7 - Risk Register'!M14</f>
        <v>0</v>
      </c>
      <c r="CZH2" s="33" t="str">
        <f>'7 - Risk Register'!N14</f>
        <v/>
      </c>
      <c r="CZI2" s="33">
        <f>'7 - Risk Register'!O14</f>
        <v>0</v>
      </c>
      <c r="CZJ2" s="33">
        <f>'7 - Risk Register'!P14</f>
        <v>0</v>
      </c>
      <c r="CZK2" s="33">
        <f>'7 - Risk Register'!C23</f>
        <v>0</v>
      </c>
      <c r="CZL2" s="33">
        <f>'7 - Risk Register'!D23</f>
        <v>0</v>
      </c>
      <c r="CZM2" s="33">
        <f>'7 - Risk Register'!E23</f>
        <v>0</v>
      </c>
      <c r="CZN2" s="33">
        <f>'7 - Risk Register'!F23</f>
        <v>0</v>
      </c>
      <c r="CZO2" s="33">
        <f>'7 - Risk Register'!G23</f>
        <v>0</v>
      </c>
      <c r="CZP2" s="33">
        <f>'7 - Risk Register'!H23</f>
        <v>0</v>
      </c>
      <c r="CZQ2" s="33">
        <f>'7 - Risk Register'!I23</f>
        <v>0</v>
      </c>
      <c r="CZR2" s="33">
        <f>'7 - Risk Register'!J23</f>
        <v>0</v>
      </c>
      <c r="CZS2" s="33">
        <f>'7 - Risk Register'!K23</f>
        <v>0</v>
      </c>
      <c r="CZT2" s="33">
        <f>'7 - Risk Register'!L23</f>
        <v>0</v>
      </c>
      <c r="CZU2" s="33">
        <f>'7 - Risk Register'!M23</f>
        <v>0</v>
      </c>
      <c r="CZV2" s="33">
        <f>'7 - Risk Register'!N23</f>
        <v>0</v>
      </c>
      <c r="CZW2" s="33">
        <f>'7 - Risk Register'!O23</f>
        <v>0</v>
      </c>
      <c r="CZX2" s="33">
        <f>'7 - Risk Register'!P23</f>
        <v>0</v>
      </c>
      <c r="CZY2" s="33">
        <f>'7 - Risk Register'!C24</f>
        <v>0</v>
      </c>
      <c r="CZZ2" s="33">
        <f>'7 - Risk Register'!D24</f>
        <v>0</v>
      </c>
      <c r="DAA2" s="33">
        <f>'7 - Risk Register'!E24</f>
        <v>0</v>
      </c>
      <c r="DAB2" s="33">
        <f>'7 - Risk Register'!F24</f>
        <v>0</v>
      </c>
      <c r="DAC2" s="33">
        <f>'7 - Risk Register'!G24</f>
        <v>0</v>
      </c>
      <c r="DAD2" s="33">
        <f>'7 - Risk Register'!H24</f>
        <v>0</v>
      </c>
      <c r="DAE2" s="33">
        <f>'7 - Risk Register'!I24</f>
        <v>0</v>
      </c>
      <c r="DAF2" s="33">
        <f>'7 - Risk Register'!J24</f>
        <v>0</v>
      </c>
      <c r="DAG2" s="33">
        <f>'7 - Risk Register'!K24</f>
        <v>0</v>
      </c>
      <c r="DAH2" s="33">
        <f>'7 - Risk Register'!L24</f>
        <v>0</v>
      </c>
      <c r="DAI2" s="33">
        <f>'7 - Risk Register'!M24</f>
        <v>0</v>
      </c>
      <c r="DAJ2" s="33">
        <f>'7 - Risk Register'!N24</f>
        <v>0</v>
      </c>
      <c r="DAK2" s="33">
        <f>'7 - Risk Register'!O24</f>
        <v>0</v>
      </c>
      <c r="DAL2" s="33">
        <f>'7 - Risk Register'!P24</f>
        <v>0</v>
      </c>
      <c r="DAM2" s="33">
        <f>'7 - Risk Register'!C25</f>
        <v>0</v>
      </c>
      <c r="DAN2" s="33">
        <f>'7 - Risk Register'!D25</f>
        <v>0</v>
      </c>
      <c r="DAO2" s="33">
        <f>'7 - Risk Register'!E25</f>
        <v>0</v>
      </c>
      <c r="DAP2" s="33">
        <f>'7 - Risk Register'!F25</f>
        <v>0</v>
      </c>
      <c r="DAQ2" s="33">
        <f>'7 - Risk Register'!G25</f>
        <v>0</v>
      </c>
      <c r="DAR2" s="33">
        <f>'7 - Risk Register'!H25</f>
        <v>0</v>
      </c>
      <c r="DAS2" s="33">
        <f>'7 - Risk Register'!I25</f>
        <v>0</v>
      </c>
      <c r="DAT2" s="33">
        <f>'7 - Risk Register'!J25</f>
        <v>0</v>
      </c>
      <c r="DAU2" s="33">
        <f>'7 - Risk Register'!K25</f>
        <v>0</v>
      </c>
      <c r="DAV2" s="33">
        <f>'7 - Risk Register'!L25</f>
        <v>0</v>
      </c>
      <c r="DAW2" s="33">
        <f>'7 - Risk Register'!M25</f>
        <v>0</v>
      </c>
      <c r="DAX2" s="33">
        <f>'7 - Risk Register'!N25</f>
        <v>0</v>
      </c>
      <c r="DAY2" s="33">
        <f>'7 - Risk Register'!O25</f>
        <v>0</v>
      </c>
      <c r="DAZ2" s="33">
        <f>'7 - Risk Register'!P25</f>
        <v>0</v>
      </c>
    </row>
    <row r="3" spans="1:2762" s="33" customFormat="1" x14ac:dyDescent="0.35">
      <c r="A3" s="469" t="s">
        <v>3416</v>
      </c>
      <c r="R3" s="475" t="str">
        <f>'Project Lookup'!$C$4</f>
        <v>HS-WRC-02</v>
      </c>
      <c r="S3" s="33" t="str">
        <f>'Project Lookup'!$E$4</f>
        <v>8 Angel Street</v>
      </c>
      <c r="T3" s="33" t="str">
        <f>'2 - Project Admin'!F28</f>
        <v>Digital Connectivity</v>
      </c>
      <c r="U3" s="33" t="str">
        <f>'2 - Project Admin'!G28</f>
        <v>Multiple</v>
      </c>
      <c r="V3" s="33">
        <f>'2 - Project Admin'!H28</f>
        <v>0</v>
      </c>
      <c r="W3" s="33">
        <f>'2 - Project Admin'!I28</f>
        <v>0</v>
      </c>
      <c r="X3" s="33" t="str">
        <f>'2 - Project Admin'!J28</f>
        <v>Yes</v>
      </c>
      <c r="Y3" s="33" t="str">
        <f>'2 - Project Admin'!K28</f>
        <v>WR1 3QS</v>
      </c>
      <c r="Z3" s="33" t="str">
        <f>'2 - Project Admin'!L28</f>
        <v>384879-255028</v>
      </c>
      <c r="AJ3" s="477">
        <f>'3 - Programme Progress'!D21</f>
        <v>44197</v>
      </c>
      <c r="AK3" s="33">
        <f>'3 - Programme Progress'!E21</f>
        <v>44927</v>
      </c>
      <c r="AL3" s="33" t="e">
        <f>'3 - Programme Progress'!#REF!</f>
        <v>#REF!</v>
      </c>
      <c r="AM3" s="33" t="str">
        <f>'3 - Programme Progress'!F21</f>
        <v>Planning &amp; Design</v>
      </c>
      <c r="AN3" s="33">
        <f>'3 - Programme Progress'!J21</f>
        <v>1</v>
      </c>
      <c r="AO3" s="33">
        <f>'3 - Programme Progress'!K21</f>
        <v>1</v>
      </c>
      <c r="AP3" s="33">
        <f>'3 - Programme Progress'!L21</f>
        <v>1</v>
      </c>
      <c r="AQ3" s="33" t="str">
        <f>'3 - Programme Progress'!M21</f>
        <v>Commentary on Status and RAG Ratings</v>
      </c>
      <c r="AR3" s="33" t="str">
        <f>'3 - Programme Progress'!N21</f>
        <v>Most Important Upcoming Comms Milestone</v>
      </c>
      <c r="AS3" s="33">
        <f>'3 - Programme Progress'!O21</f>
        <v>44927</v>
      </c>
      <c r="AU3" s="478"/>
      <c r="AV3" s="478"/>
      <c r="AW3" s="478"/>
      <c r="AX3" s="478"/>
      <c r="AY3" s="478"/>
      <c r="AZ3" s="478"/>
      <c r="BA3" s="478"/>
      <c r="BB3" s="478"/>
      <c r="BC3" s="478"/>
      <c r="BD3" s="478"/>
      <c r="BE3" s="478"/>
      <c r="BF3" s="478"/>
      <c r="BG3" s="478"/>
      <c r="BH3" s="478"/>
      <c r="BI3" s="478"/>
      <c r="BJ3" s="478"/>
      <c r="BK3" s="478"/>
      <c r="BS3" s="33">
        <f>'4a - Funding Profiles'!F66</f>
        <v>0</v>
      </c>
      <c r="BT3" s="33">
        <f>'4a - Funding Profiles'!G66</f>
        <v>1</v>
      </c>
      <c r="BU3" s="33">
        <f>'4a - Funding Profiles'!H66</f>
        <v>1</v>
      </c>
      <c r="BV3" s="33">
        <f>'4a - Funding Profiles'!I66</f>
        <v>2</v>
      </c>
      <c r="BW3" s="33">
        <f>'4a - Funding Profiles'!J66</f>
        <v>1</v>
      </c>
      <c r="BX3" s="33">
        <f>'4a - Funding Profiles'!K66</f>
        <v>1</v>
      </c>
      <c r="BY3" s="33">
        <f>'4a - Funding Profiles'!L66</f>
        <v>2</v>
      </c>
      <c r="BZ3" s="33">
        <f>'4a - Funding Profiles'!M66</f>
        <v>1</v>
      </c>
      <c r="CA3" s="33">
        <f>'4a - Funding Profiles'!N66</f>
        <v>1</v>
      </c>
      <c r="CB3" s="33">
        <f>'4a - Funding Profiles'!O66</f>
        <v>2</v>
      </c>
      <c r="CC3" s="33">
        <f>'4a - Funding Profiles'!P66</f>
        <v>1</v>
      </c>
      <c r="CD3" s="33">
        <f>'4a - Funding Profiles'!Q66</f>
        <v>1</v>
      </c>
      <c r="CE3" s="33">
        <f>'4a - Funding Profiles'!R66</f>
        <v>2</v>
      </c>
      <c r="CF3" s="33">
        <f>'4a - Funding Profiles'!S66</f>
        <v>7777</v>
      </c>
      <c r="CG3" s="33">
        <f>'4a - Funding Profiles'!T66</f>
        <v>0</v>
      </c>
      <c r="CH3" s="33">
        <f>'4a - Funding Profiles'!U66</f>
        <v>7777</v>
      </c>
      <c r="CI3" s="33">
        <f>'4a - Funding Profiles'!V66</f>
        <v>0</v>
      </c>
      <c r="CJ3" s="33">
        <f>'4a - Funding Profiles'!W66</f>
        <v>0</v>
      </c>
      <c r="CK3" s="33">
        <f>'4a - Funding Profiles'!X66</f>
        <v>0</v>
      </c>
      <c r="CL3" s="33">
        <f>'4a - Funding Profiles'!Y66</f>
        <v>0</v>
      </c>
      <c r="CM3" s="33">
        <f>'4a - Funding Profiles'!Z66</f>
        <v>7785</v>
      </c>
      <c r="CN3" s="33">
        <f>'4a - Funding Profiles'!F67</f>
        <v>0</v>
      </c>
      <c r="CO3" s="33">
        <f>'4a - Funding Profiles'!G67</f>
        <v>0</v>
      </c>
      <c r="CP3" s="33">
        <f>'4a - Funding Profiles'!H67</f>
        <v>0</v>
      </c>
      <c r="CQ3" s="33">
        <f>'4a - Funding Profiles'!I67</f>
        <v>0</v>
      </c>
      <c r="CR3" s="33">
        <f>'4a - Funding Profiles'!J67</f>
        <v>0</v>
      </c>
      <c r="CS3" s="33">
        <f>'4a - Funding Profiles'!K67</f>
        <v>0</v>
      </c>
      <c r="CT3" s="33">
        <f>'4a - Funding Profiles'!L67</f>
        <v>0</v>
      </c>
      <c r="CU3" s="33">
        <f>'4a - Funding Profiles'!M67</f>
        <v>0</v>
      </c>
      <c r="CV3" s="33">
        <f>'4a - Funding Profiles'!N67</f>
        <v>0</v>
      </c>
      <c r="CW3" s="33">
        <f>'4a - Funding Profiles'!O67</f>
        <v>0</v>
      </c>
      <c r="CX3" s="33">
        <f>'4a - Funding Profiles'!P67</f>
        <v>0</v>
      </c>
      <c r="CY3" s="33">
        <f>'4a - Funding Profiles'!Q67</f>
        <v>0</v>
      </c>
      <c r="CZ3" s="33">
        <f>'4a - Funding Profiles'!R67</f>
        <v>0</v>
      </c>
      <c r="DA3" s="33">
        <f>'4a - Funding Profiles'!S67</f>
        <v>0</v>
      </c>
      <c r="DB3" s="33">
        <f>'4a - Funding Profiles'!T67</f>
        <v>0</v>
      </c>
      <c r="DC3" s="33">
        <f>'4a - Funding Profiles'!U67</f>
        <v>0</v>
      </c>
      <c r="DD3" s="33">
        <f>'4a - Funding Profiles'!V67</f>
        <v>0</v>
      </c>
      <c r="DE3" s="33">
        <f>'4a - Funding Profiles'!W67</f>
        <v>0</v>
      </c>
      <c r="DF3" s="33">
        <f>'4a - Funding Profiles'!X67</f>
        <v>0</v>
      </c>
      <c r="DG3" s="33">
        <f>'4a - Funding Profiles'!Y67</f>
        <v>0</v>
      </c>
      <c r="DH3" s="33">
        <f>'4a - Funding Profiles'!Z67</f>
        <v>0</v>
      </c>
      <c r="DI3" s="33">
        <f>'4a - Funding Profiles'!F68</f>
        <v>0</v>
      </c>
      <c r="DJ3" s="33">
        <f>'4a - Funding Profiles'!G68</f>
        <v>1</v>
      </c>
      <c r="DK3" s="33">
        <f>'4a - Funding Profiles'!H68</f>
        <v>1</v>
      </c>
      <c r="DL3" s="33">
        <f>'4a - Funding Profiles'!I68</f>
        <v>2</v>
      </c>
      <c r="DM3" s="33">
        <f>'4a - Funding Profiles'!J68</f>
        <v>1</v>
      </c>
      <c r="DN3" s="33">
        <f>'4a - Funding Profiles'!K68</f>
        <v>1</v>
      </c>
      <c r="DO3" s="33">
        <f>'4a - Funding Profiles'!L68</f>
        <v>2</v>
      </c>
      <c r="DP3" s="33">
        <f>'4a - Funding Profiles'!M68</f>
        <v>1</v>
      </c>
      <c r="DQ3" s="33">
        <f>'4a - Funding Profiles'!N68</f>
        <v>1</v>
      </c>
      <c r="DR3" s="33">
        <f>'4a - Funding Profiles'!O68</f>
        <v>2</v>
      </c>
      <c r="DS3" s="33">
        <f>'4a - Funding Profiles'!P68</f>
        <v>1</v>
      </c>
      <c r="DT3" s="33">
        <f>'4a - Funding Profiles'!Q68</f>
        <v>1</v>
      </c>
      <c r="DU3" s="33">
        <f>'4a - Funding Profiles'!R68</f>
        <v>2</v>
      </c>
      <c r="DV3" s="33">
        <f>'4a - Funding Profiles'!S68</f>
        <v>7777</v>
      </c>
      <c r="DW3" s="33">
        <f>'4a - Funding Profiles'!T68</f>
        <v>0</v>
      </c>
      <c r="DX3" s="33">
        <f>'4a - Funding Profiles'!U68</f>
        <v>7777</v>
      </c>
      <c r="DY3" s="33">
        <f>'4a - Funding Profiles'!V68</f>
        <v>0</v>
      </c>
      <c r="DZ3" s="33">
        <f>'4a - Funding Profiles'!W68</f>
        <v>0</v>
      </c>
      <c r="EA3" s="33">
        <f>'4a - Funding Profiles'!X68</f>
        <v>0</v>
      </c>
      <c r="EB3" s="33">
        <f>'4a - Funding Profiles'!Y68</f>
        <v>0</v>
      </c>
      <c r="EC3" s="33">
        <f>'4a - Funding Profiles'!Z68</f>
        <v>7785</v>
      </c>
      <c r="ED3" s="33">
        <f>'4a - Funding Profiles'!F69</f>
        <v>0</v>
      </c>
      <c r="EE3" s="33">
        <f>'4a - Funding Profiles'!G69</f>
        <v>1</v>
      </c>
      <c r="EF3" s="33">
        <f>'4a - Funding Profiles'!H69</f>
        <v>1</v>
      </c>
      <c r="EG3" s="33">
        <f>'4a - Funding Profiles'!I69</f>
        <v>2</v>
      </c>
      <c r="EH3" s="33">
        <f>'4a - Funding Profiles'!J69</f>
        <v>1</v>
      </c>
      <c r="EI3" s="33">
        <f>'4a - Funding Profiles'!K69</f>
        <v>1</v>
      </c>
      <c r="EJ3" s="33">
        <f>'4a - Funding Profiles'!L69</f>
        <v>2</v>
      </c>
      <c r="EK3" s="33">
        <f>'4a - Funding Profiles'!M69</f>
        <v>1</v>
      </c>
      <c r="EL3" s="33">
        <f>'4a - Funding Profiles'!N69</f>
        <v>1</v>
      </c>
      <c r="EM3" s="33">
        <f>'4a - Funding Profiles'!O69</f>
        <v>2</v>
      </c>
      <c r="EN3" s="33">
        <f>'4a - Funding Profiles'!P69</f>
        <v>1</v>
      </c>
      <c r="EO3" s="33">
        <f>'4a - Funding Profiles'!Q69</f>
        <v>1</v>
      </c>
      <c r="EP3" s="33">
        <f>'4a - Funding Profiles'!R69</f>
        <v>2</v>
      </c>
      <c r="EQ3" s="33">
        <f>'4a - Funding Profiles'!S69</f>
        <v>7777</v>
      </c>
      <c r="ER3" s="33">
        <f>'4a - Funding Profiles'!T69</f>
        <v>0</v>
      </c>
      <c r="ES3" s="33">
        <f>'4a - Funding Profiles'!U69</f>
        <v>7777</v>
      </c>
      <c r="ET3" s="33">
        <f>'4a - Funding Profiles'!V69</f>
        <v>0</v>
      </c>
      <c r="EU3" s="33">
        <f>'4a - Funding Profiles'!W69</f>
        <v>0</v>
      </c>
      <c r="EV3" s="33">
        <f>'4a - Funding Profiles'!X69</f>
        <v>0</v>
      </c>
      <c r="EW3" s="33">
        <f>'4a - Funding Profiles'!Y69</f>
        <v>0</v>
      </c>
      <c r="EX3" s="33">
        <f>'4a - Funding Profiles'!Z69</f>
        <v>7785</v>
      </c>
      <c r="EY3" s="33">
        <f>'4a - Funding Profiles'!F70</f>
        <v>0</v>
      </c>
      <c r="EZ3" s="33">
        <f>'4a - Funding Profiles'!G70</f>
        <v>0</v>
      </c>
      <c r="FA3" s="33">
        <f>'4a - Funding Profiles'!H70</f>
        <v>0</v>
      </c>
      <c r="FB3" s="33">
        <f>'4a - Funding Profiles'!I70</f>
        <v>0</v>
      </c>
      <c r="FC3" s="33">
        <f>'4a - Funding Profiles'!J70</f>
        <v>0</v>
      </c>
      <c r="FD3" s="33">
        <f>'4a - Funding Profiles'!K70</f>
        <v>0</v>
      </c>
      <c r="FE3" s="33">
        <f>'4a - Funding Profiles'!L70</f>
        <v>0</v>
      </c>
      <c r="FF3" s="33">
        <f>'4a - Funding Profiles'!M70</f>
        <v>0</v>
      </c>
      <c r="FG3" s="33">
        <f>'4a - Funding Profiles'!N70</f>
        <v>0</v>
      </c>
      <c r="FH3" s="33">
        <f>'4a - Funding Profiles'!O70</f>
        <v>0</v>
      </c>
      <c r="FI3" s="33">
        <f>'4a - Funding Profiles'!P70</f>
        <v>0</v>
      </c>
      <c r="FJ3" s="33">
        <f>'4a - Funding Profiles'!Q70</f>
        <v>0</v>
      </c>
      <c r="FK3" s="33">
        <f>'4a - Funding Profiles'!R70</f>
        <v>0</v>
      </c>
      <c r="FL3" s="33">
        <f>'4a - Funding Profiles'!S70</f>
        <v>0</v>
      </c>
      <c r="FM3" s="33">
        <f>'4a - Funding Profiles'!T70</f>
        <v>0</v>
      </c>
      <c r="FN3" s="33">
        <f>'4a - Funding Profiles'!U70</f>
        <v>0</v>
      </c>
      <c r="FO3" s="33">
        <f>'4a - Funding Profiles'!V70</f>
        <v>0</v>
      </c>
      <c r="FP3" s="33">
        <f>'4a - Funding Profiles'!W70</f>
        <v>0</v>
      </c>
      <c r="FQ3" s="33">
        <f>'4a - Funding Profiles'!X70</f>
        <v>0</v>
      </c>
      <c r="FR3" s="33">
        <f>'4a - Funding Profiles'!Y70</f>
        <v>0</v>
      </c>
      <c r="FS3" s="33">
        <f>'4a - Funding Profiles'!Z70</f>
        <v>0</v>
      </c>
      <c r="FT3" s="33">
        <f>'4a - Funding Profiles'!F71</f>
        <v>0</v>
      </c>
      <c r="FU3" s="33">
        <f>'4a - Funding Profiles'!G71</f>
        <v>0</v>
      </c>
      <c r="FV3" s="33">
        <f>'4a - Funding Profiles'!H71</f>
        <v>0</v>
      </c>
      <c r="FW3" s="33">
        <f>'4a - Funding Profiles'!I71</f>
        <v>0</v>
      </c>
      <c r="FX3" s="33">
        <f>'4a - Funding Profiles'!J71</f>
        <v>0</v>
      </c>
      <c r="FY3" s="33">
        <f>'4a - Funding Profiles'!K71</f>
        <v>0</v>
      </c>
      <c r="FZ3" s="33">
        <f>'4a - Funding Profiles'!L71</f>
        <v>0</v>
      </c>
      <c r="GA3" s="33">
        <f>'4a - Funding Profiles'!M71</f>
        <v>0</v>
      </c>
      <c r="GB3" s="33">
        <f>'4a - Funding Profiles'!N71</f>
        <v>0</v>
      </c>
      <c r="GC3" s="33">
        <f>'4a - Funding Profiles'!O71</f>
        <v>0</v>
      </c>
      <c r="GD3" s="33">
        <f>'4a - Funding Profiles'!P71</f>
        <v>0</v>
      </c>
      <c r="GE3" s="33">
        <f>'4a - Funding Profiles'!Q71</f>
        <v>0</v>
      </c>
      <c r="GF3" s="33">
        <f>'4a - Funding Profiles'!R71</f>
        <v>0</v>
      </c>
      <c r="GG3" s="33">
        <f>'4a - Funding Profiles'!S71</f>
        <v>0</v>
      </c>
      <c r="GH3" s="33">
        <f>'4a - Funding Profiles'!T71</f>
        <v>0</v>
      </c>
      <c r="GI3" s="33">
        <f>'4a - Funding Profiles'!U71</f>
        <v>0</v>
      </c>
      <c r="GJ3" s="33">
        <f>'4a - Funding Profiles'!V71</f>
        <v>0</v>
      </c>
      <c r="GK3" s="33">
        <f>'4a - Funding Profiles'!W71</f>
        <v>0</v>
      </c>
      <c r="GL3" s="33">
        <f>'4a - Funding Profiles'!X71</f>
        <v>0</v>
      </c>
      <c r="GM3" s="33">
        <f>'4a - Funding Profiles'!Y71</f>
        <v>0</v>
      </c>
      <c r="GN3" s="33">
        <f>'4a - Funding Profiles'!Z71</f>
        <v>0</v>
      </c>
      <c r="GO3" s="33">
        <f>'4a - Funding Profiles'!F72</f>
        <v>0</v>
      </c>
      <c r="GP3" s="33">
        <f>'4a - Funding Profiles'!G72</f>
        <v>0</v>
      </c>
      <c r="GQ3" s="33">
        <f>'4a - Funding Profiles'!H72</f>
        <v>0</v>
      </c>
      <c r="GR3" s="33">
        <f>'4a - Funding Profiles'!I72</f>
        <v>0</v>
      </c>
      <c r="GS3" s="33">
        <f>'4a - Funding Profiles'!J72</f>
        <v>0</v>
      </c>
      <c r="GT3" s="33">
        <f>'4a - Funding Profiles'!K72</f>
        <v>0</v>
      </c>
      <c r="GU3" s="33">
        <f>'4a - Funding Profiles'!L72</f>
        <v>0</v>
      </c>
      <c r="GV3" s="33">
        <f>'4a - Funding Profiles'!M72</f>
        <v>0</v>
      </c>
      <c r="GW3" s="33">
        <f>'4a - Funding Profiles'!N72</f>
        <v>0</v>
      </c>
      <c r="GX3" s="33">
        <f>'4a - Funding Profiles'!O72</f>
        <v>0</v>
      </c>
      <c r="GY3" s="33">
        <f>'4a - Funding Profiles'!P72</f>
        <v>0</v>
      </c>
      <c r="GZ3" s="33">
        <f>'4a - Funding Profiles'!Q72</f>
        <v>0</v>
      </c>
      <c r="HA3" s="33">
        <f>'4a - Funding Profiles'!R72</f>
        <v>0</v>
      </c>
      <c r="HB3" s="33">
        <f>'4a - Funding Profiles'!S72</f>
        <v>0</v>
      </c>
      <c r="HC3" s="33">
        <f>'4a - Funding Profiles'!T72</f>
        <v>0</v>
      </c>
      <c r="HD3" s="33">
        <f>'4a - Funding Profiles'!U72</f>
        <v>0</v>
      </c>
      <c r="HE3" s="33">
        <f>'4a - Funding Profiles'!V72</f>
        <v>0</v>
      </c>
      <c r="HF3" s="33">
        <f>'4a - Funding Profiles'!W72</f>
        <v>0</v>
      </c>
      <c r="HG3" s="33">
        <f>'4a - Funding Profiles'!X72</f>
        <v>0</v>
      </c>
      <c r="HH3" s="33">
        <f>'4a - Funding Profiles'!Y72</f>
        <v>0</v>
      </c>
      <c r="HI3" s="33">
        <f>'4a - Funding Profiles'!Z72</f>
        <v>0</v>
      </c>
      <c r="HJ3" s="33">
        <f>'4a - Funding Profiles'!F73</f>
        <v>0</v>
      </c>
      <c r="HK3" s="33">
        <f>'4a - Funding Profiles'!G73</f>
        <v>1</v>
      </c>
      <c r="HL3" s="33">
        <f>'4a - Funding Profiles'!H73</f>
        <v>1</v>
      </c>
      <c r="HM3" s="33">
        <f>'4a - Funding Profiles'!I73</f>
        <v>2</v>
      </c>
      <c r="HN3" s="33">
        <f>'4a - Funding Profiles'!J73</f>
        <v>1</v>
      </c>
      <c r="HO3" s="33">
        <f>'4a - Funding Profiles'!K73</f>
        <v>1</v>
      </c>
      <c r="HP3" s="33">
        <f>'4a - Funding Profiles'!L73</f>
        <v>2</v>
      </c>
      <c r="HQ3" s="33">
        <f>'4a - Funding Profiles'!M73</f>
        <v>1</v>
      </c>
      <c r="HR3" s="33">
        <f>'4a - Funding Profiles'!N73</f>
        <v>1</v>
      </c>
      <c r="HS3" s="33">
        <f>'4a - Funding Profiles'!O73</f>
        <v>2</v>
      </c>
      <c r="HT3" s="33">
        <f>'4a - Funding Profiles'!P73</f>
        <v>1</v>
      </c>
      <c r="HU3" s="33">
        <f>'4a - Funding Profiles'!Q73</f>
        <v>1</v>
      </c>
      <c r="HV3" s="33">
        <f>'4a - Funding Profiles'!R73</f>
        <v>2</v>
      </c>
      <c r="HW3" s="33">
        <f>'4a - Funding Profiles'!S73</f>
        <v>7777</v>
      </c>
      <c r="HX3" s="33">
        <f>'4a - Funding Profiles'!T73</f>
        <v>0</v>
      </c>
      <c r="HY3" s="33">
        <f>'4a - Funding Profiles'!U73</f>
        <v>7777</v>
      </c>
      <c r="HZ3" s="33">
        <f>'4a - Funding Profiles'!V73</f>
        <v>0</v>
      </c>
      <c r="IA3" s="33">
        <f>'4a - Funding Profiles'!W73</f>
        <v>0</v>
      </c>
      <c r="IB3" s="33">
        <f>'4a - Funding Profiles'!X73</f>
        <v>0</v>
      </c>
      <c r="IC3" s="33">
        <f>'4a - Funding Profiles'!Y73</f>
        <v>0</v>
      </c>
      <c r="ID3" s="33">
        <f>'4a - Funding Profiles'!Z73</f>
        <v>7785</v>
      </c>
      <c r="KP3" s="33">
        <f>'4a - Funding Profiles'!C78</f>
        <v>0</v>
      </c>
      <c r="KQ3" s="33">
        <f>'4a - Funding Profiles'!D78</f>
        <v>0</v>
      </c>
      <c r="KR3" s="33">
        <f>'4a - Funding Profiles'!E78</f>
        <v>0</v>
      </c>
      <c r="KS3" s="33">
        <f>'4a - Funding Profiles'!F78</f>
        <v>0</v>
      </c>
      <c r="KT3" s="33">
        <f>'4a - Funding Profiles'!G78</f>
        <v>0</v>
      </c>
      <c r="KU3" s="33">
        <f>'4a - Funding Profiles'!H78</f>
        <v>0</v>
      </c>
      <c r="KV3" s="33">
        <f>'4a - Funding Profiles'!I78</f>
        <v>0</v>
      </c>
      <c r="KW3" s="33">
        <f>'4a - Funding Profiles'!J78</f>
        <v>0</v>
      </c>
      <c r="KX3" s="33">
        <f>'4a - Funding Profiles'!K78</f>
        <v>0</v>
      </c>
      <c r="KY3" s="33">
        <f>'4a - Funding Profiles'!L78</f>
        <v>0</v>
      </c>
      <c r="KZ3" s="33">
        <f>'4a - Funding Profiles'!M78</f>
        <v>0</v>
      </c>
      <c r="LA3" s="33">
        <f>'4a - Funding Profiles'!N78</f>
        <v>0</v>
      </c>
      <c r="LB3" s="33">
        <f>'4a - Funding Profiles'!O78</f>
        <v>0</v>
      </c>
      <c r="LC3" s="33">
        <f>'4a - Funding Profiles'!P78</f>
        <v>0</v>
      </c>
      <c r="LD3" s="33">
        <f>'4a - Funding Profiles'!Q78</f>
        <v>0</v>
      </c>
      <c r="LE3" s="33">
        <f>'4a - Funding Profiles'!R78</f>
        <v>0</v>
      </c>
      <c r="LF3" s="33">
        <f>'4a - Funding Profiles'!S78</f>
        <v>0</v>
      </c>
      <c r="LG3" s="33">
        <f>'4a - Funding Profiles'!T78</f>
        <v>0</v>
      </c>
      <c r="LH3" s="33">
        <f>'4a - Funding Profiles'!U78</f>
        <v>0</v>
      </c>
      <c r="LI3" s="33">
        <f>'4a - Funding Profiles'!V78</f>
        <v>0</v>
      </c>
      <c r="LJ3" s="33">
        <f>'4a - Funding Profiles'!W78</f>
        <v>0</v>
      </c>
      <c r="LK3" s="33">
        <f>'4a - Funding Profiles'!X78</f>
        <v>0</v>
      </c>
      <c r="LL3" s="33">
        <f>'4a - Funding Profiles'!Y78</f>
        <v>0</v>
      </c>
      <c r="LM3" s="33">
        <f>'4a - Funding Profiles'!Z78</f>
        <v>0</v>
      </c>
      <c r="LN3" s="33">
        <f>'4a - Funding Profiles'!C79</f>
        <v>0</v>
      </c>
      <c r="LO3" s="33">
        <f>'4a - Funding Profiles'!D79</f>
        <v>0</v>
      </c>
      <c r="LP3" s="33">
        <f>'4a - Funding Profiles'!E79</f>
        <v>0</v>
      </c>
      <c r="LQ3" s="33">
        <f>'4a - Funding Profiles'!F79</f>
        <v>0</v>
      </c>
      <c r="LR3" s="33">
        <f>'4a - Funding Profiles'!G79</f>
        <v>0</v>
      </c>
      <c r="LS3" s="33">
        <f>'4a - Funding Profiles'!H79</f>
        <v>0</v>
      </c>
      <c r="LT3" s="33">
        <f>'4a - Funding Profiles'!I79</f>
        <v>0</v>
      </c>
      <c r="LU3" s="33">
        <f>'4a - Funding Profiles'!J79</f>
        <v>0</v>
      </c>
      <c r="LV3" s="33">
        <f>'4a - Funding Profiles'!K79</f>
        <v>0</v>
      </c>
      <c r="LW3" s="33">
        <f>'4a - Funding Profiles'!L79</f>
        <v>0</v>
      </c>
      <c r="LX3" s="33">
        <f>'4a - Funding Profiles'!M79</f>
        <v>0</v>
      </c>
      <c r="LY3" s="33">
        <f>'4a - Funding Profiles'!N79</f>
        <v>0</v>
      </c>
      <c r="LZ3" s="33">
        <f>'4a - Funding Profiles'!O79</f>
        <v>0</v>
      </c>
      <c r="MA3" s="33">
        <f>'4a - Funding Profiles'!P79</f>
        <v>0</v>
      </c>
      <c r="MB3" s="33">
        <f>'4a - Funding Profiles'!Q79</f>
        <v>0</v>
      </c>
      <c r="MC3" s="33">
        <f>'4a - Funding Profiles'!R79</f>
        <v>0</v>
      </c>
      <c r="MD3" s="33">
        <f>'4a - Funding Profiles'!S79</f>
        <v>0</v>
      </c>
      <c r="ME3" s="33">
        <f>'4a - Funding Profiles'!T79</f>
        <v>0</v>
      </c>
      <c r="MF3" s="33">
        <f>'4a - Funding Profiles'!U79</f>
        <v>0</v>
      </c>
      <c r="MG3" s="33">
        <f>'4a - Funding Profiles'!V79</f>
        <v>0</v>
      </c>
      <c r="MH3" s="33">
        <f>'4a - Funding Profiles'!W79</f>
        <v>0</v>
      </c>
      <c r="MI3" s="33">
        <f>'4a - Funding Profiles'!X79</f>
        <v>0</v>
      </c>
      <c r="MJ3" s="33">
        <f>'4a - Funding Profiles'!Y79</f>
        <v>0</v>
      </c>
      <c r="MK3" s="33">
        <f>'4a - Funding Profiles'!Z79</f>
        <v>0</v>
      </c>
      <c r="ML3" s="33">
        <f>'4a - Funding Profiles'!C80</f>
        <v>0</v>
      </c>
      <c r="MM3" s="33">
        <f>'4a - Funding Profiles'!D80</f>
        <v>0</v>
      </c>
      <c r="MN3" s="33">
        <f>'4a - Funding Profiles'!E80</f>
        <v>0</v>
      </c>
      <c r="MO3" s="33">
        <f>'4a - Funding Profiles'!F80</f>
        <v>0</v>
      </c>
      <c r="MP3" s="33">
        <f>'4a - Funding Profiles'!G80</f>
        <v>0</v>
      </c>
      <c r="MQ3" s="33">
        <f>'4a - Funding Profiles'!H80</f>
        <v>0</v>
      </c>
      <c r="MR3" s="33">
        <f>'4a - Funding Profiles'!I80</f>
        <v>0</v>
      </c>
      <c r="MS3" s="33">
        <f>'4a - Funding Profiles'!J80</f>
        <v>0</v>
      </c>
      <c r="MT3" s="33">
        <f>'4a - Funding Profiles'!K80</f>
        <v>0</v>
      </c>
      <c r="MU3" s="33">
        <f>'4a - Funding Profiles'!L80</f>
        <v>0</v>
      </c>
      <c r="MV3" s="33">
        <f>'4a - Funding Profiles'!M80</f>
        <v>0</v>
      </c>
      <c r="MW3" s="33">
        <f>'4a - Funding Profiles'!N80</f>
        <v>0</v>
      </c>
      <c r="MX3" s="33">
        <f>'4a - Funding Profiles'!O80</f>
        <v>0</v>
      </c>
      <c r="MY3" s="33">
        <f>'4a - Funding Profiles'!P80</f>
        <v>0</v>
      </c>
      <c r="MZ3" s="33">
        <f>'4a - Funding Profiles'!Q80</f>
        <v>0</v>
      </c>
      <c r="NA3" s="33">
        <f>'4a - Funding Profiles'!R80</f>
        <v>0</v>
      </c>
      <c r="NB3" s="33">
        <f>'4a - Funding Profiles'!S80</f>
        <v>0</v>
      </c>
      <c r="NC3" s="33">
        <f>'4a - Funding Profiles'!T80</f>
        <v>0</v>
      </c>
      <c r="ND3" s="33">
        <f>'4a - Funding Profiles'!U80</f>
        <v>0</v>
      </c>
      <c r="NE3" s="33">
        <f>'4a - Funding Profiles'!V80</f>
        <v>0</v>
      </c>
      <c r="NF3" s="33">
        <f>'4a - Funding Profiles'!W80</f>
        <v>0</v>
      </c>
      <c r="NG3" s="33">
        <f>'4a - Funding Profiles'!X80</f>
        <v>0</v>
      </c>
      <c r="NH3" s="33">
        <f>'4a - Funding Profiles'!Y80</f>
        <v>0</v>
      </c>
      <c r="NI3" s="33">
        <f>'4a - Funding Profiles'!Z80</f>
        <v>0</v>
      </c>
      <c r="NJ3" s="33">
        <f>'4a - Funding Profiles'!C81</f>
        <v>0</v>
      </c>
      <c r="NK3" s="33">
        <f>'4a - Funding Profiles'!D81</f>
        <v>0</v>
      </c>
      <c r="NL3" s="33">
        <f>'4a - Funding Profiles'!E81</f>
        <v>0</v>
      </c>
      <c r="NM3" s="33">
        <f>'4a - Funding Profiles'!F81</f>
        <v>0</v>
      </c>
      <c r="NN3" s="33">
        <f>'4a - Funding Profiles'!G81</f>
        <v>0</v>
      </c>
      <c r="NO3" s="33">
        <f>'4a - Funding Profiles'!H81</f>
        <v>0</v>
      </c>
      <c r="NP3" s="33">
        <f>'4a - Funding Profiles'!I81</f>
        <v>0</v>
      </c>
      <c r="NQ3" s="33">
        <f>'4a - Funding Profiles'!J81</f>
        <v>0</v>
      </c>
      <c r="NR3" s="33">
        <f>'4a - Funding Profiles'!K81</f>
        <v>0</v>
      </c>
      <c r="NS3" s="33">
        <f>'4a - Funding Profiles'!L81</f>
        <v>0</v>
      </c>
      <c r="NT3" s="33">
        <f>'4a - Funding Profiles'!M81</f>
        <v>0</v>
      </c>
      <c r="NU3" s="33">
        <f>'4a - Funding Profiles'!N81</f>
        <v>0</v>
      </c>
      <c r="NV3" s="33">
        <f>'4a - Funding Profiles'!O81</f>
        <v>0</v>
      </c>
      <c r="NW3" s="33">
        <f>'4a - Funding Profiles'!P81</f>
        <v>0</v>
      </c>
      <c r="NX3" s="33">
        <f>'4a - Funding Profiles'!Q81</f>
        <v>0</v>
      </c>
      <c r="NY3" s="33">
        <f>'4a - Funding Profiles'!R81</f>
        <v>0</v>
      </c>
      <c r="NZ3" s="33">
        <f>'4a - Funding Profiles'!S81</f>
        <v>0</v>
      </c>
      <c r="OA3" s="33">
        <f>'4a - Funding Profiles'!T81</f>
        <v>0</v>
      </c>
      <c r="OB3" s="33">
        <f>'4a - Funding Profiles'!U81</f>
        <v>0</v>
      </c>
      <c r="OC3" s="33">
        <f>'4a - Funding Profiles'!V81</f>
        <v>0</v>
      </c>
      <c r="OD3" s="33">
        <f>'4a - Funding Profiles'!W81</f>
        <v>0</v>
      </c>
      <c r="OE3" s="33">
        <f>'4a - Funding Profiles'!X81</f>
        <v>0</v>
      </c>
      <c r="OF3" s="33">
        <f>'4a - Funding Profiles'!Y81</f>
        <v>0</v>
      </c>
      <c r="OG3" s="33">
        <f>'4a - Funding Profiles'!Z81</f>
        <v>0</v>
      </c>
      <c r="OH3" s="33">
        <f>'4a - Funding Profiles'!C82</f>
        <v>0</v>
      </c>
      <c r="OI3" s="33">
        <f>'4a - Funding Profiles'!D82</f>
        <v>0</v>
      </c>
      <c r="OJ3" s="33">
        <f>'4a - Funding Profiles'!E82</f>
        <v>0</v>
      </c>
      <c r="OK3" s="33">
        <f>'4a - Funding Profiles'!F82</f>
        <v>0</v>
      </c>
      <c r="OL3" s="33">
        <f>'4a - Funding Profiles'!G82</f>
        <v>0</v>
      </c>
      <c r="OM3" s="33">
        <f>'4a - Funding Profiles'!H82</f>
        <v>0</v>
      </c>
      <c r="ON3" s="33">
        <f>'4a - Funding Profiles'!I82</f>
        <v>0</v>
      </c>
      <c r="OO3" s="33">
        <f>'4a - Funding Profiles'!J82</f>
        <v>0</v>
      </c>
      <c r="OP3" s="33">
        <f>'4a - Funding Profiles'!K82</f>
        <v>0</v>
      </c>
      <c r="OQ3" s="33">
        <f>'4a - Funding Profiles'!L82</f>
        <v>0</v>
      </c>
      <c r="OR3" s="33">
        <f>'4a - Funding Profiles'!M82</f>
        <v>0</v>
      </c>
      <c r="OS3" s="33">
        <f>'4a - Funding Profiles'!N82</f>
        <v>0</v>
      </c>
      <c r="OT3" s="33">
        <f>'4a - Funding Profiles'!O82</f>
        <v>0</v>
      </c>
      <c r="OU3" s="33">
        <f>'4a - Funding Profiles'!P82</f>
        <v>0</v>
      </c>
      <c r="OV3" s="33">
        <f>'4a - Funding Profiles'!Q82</f>
        <v>0</v>
      </c>
      <c r="OW3" s="33">
        <f>'4a - Funding Profiles'!R82</f>
        <v>0</v>
      </c>
      <c r="OX3" s="33">
        <f>'4a - Funding Profiles'!S82</f>
        <v>0</v>
      </c>
      <c r="OY3" s="33">
        <f>'4a - Funding Profiles'!T82</f>
        <v>0</v>
      </c>
      <c r="OZ3" s="33">
        <f>'4a - Funding Profiles'!U82</f>
        <v>0</v>
      </c>
      <c r="PA3" s="33">
        <f>'4a - Funding Profiles'!V82</f>
        <v>0</v>
      </c>
      <c r="PB3" s="33">
        <f>'4a - Funding Profiles'!W82</f>
        <v>0</v>
      </c>
      <c r="PC3" s="33">
        <f>'4a - Funding Profiles'!X82</f>
        <v>0</v>
      </c>
      <c r="PD3" s="33">
        <f>'4a - Funding Profiles'!Y82</f>
        <v>0</v>
      </c>
      <c r="PE3" s="33">
        <f>'4a - Funding Profiles'!Z82</f>
        <v>0</v>
      </c>
      <c r="PF3" s="33">
        <f>'4a - Funding Profiles'!F83</f>
        <v>0</v>
      </c>
      <c r="QA3" s="33">
        <f>'4a - Funding Profiles'!C87</f>
        <v>0</v>
      </c>
      <c r="QB3" s="33">
        <f>'4b - PSI'!E14</f>
        <v>7785</v>
      </c>
      <c r="QC3" s="33">
        <f>'4b - PSI'!F14</f>
        <v>7785</v>
      </c>
      <c r="QD3" s="33">
        <f>'4b - PSI'!G14</f>
        <v>33</v>
      </c>
      <c r="QE3" s="33">
        <f>'4b - PSI'!H14</f>
        <v>-22</v>
      </c>
      <c r="QF3" s="33">
        <f>'4b - PSI'!I14</f>
        <v>55</v>
      </c>
      <c r="QG3" s="33">
        <f>'4b - PSI'!J14</f>
        <v>0</v>
      </c>
      <c r="QH3" s="33" t="str">
        <f>'5 - Project Outputs'!C55</f>
        <v>Project 2: 8 Angel Street</v>
      </c>
      <c r="QI3" s="33" t="str">
        <f>'5 - Project Outputs'!C62</f>
        <v># of temporary FT jobs supported</v>
      </c>
      <c r="QJ3" s="33" t="str">
        <f>'5 - Project Outputs'!D62</f>
        <v>Number</v>
      </c>
      <c r="QK3" s="33">
        <f>'5 - Project Outputs'!E62</f>
        <v>1</v>
      </c>
      <c r="QL3" s="33">
        <f>'5 - Project Outputs'!F62</f>
        <v>1</v>
      </c>
      <c r="QM3" s="33">
        <f>'5 - Project Outputs'!G62</f>
        <v>2</v>
      </c>
      <c r="QN3" s="33">
        <f>'5 - Project Outputs'!H62</f>
        <v>1</v>
      </c>
      <c r="QO3" s="33">
        <f>'5 - Project Outputs'!I62</f>
        <v>1</v>
      </c>
      <c r="QP3" s="33">
        <f>'5 - Project Outputs'!J62</f>
        <v>2</v>
      </c>
      <c r="QQ3" s="33">
        <f>'5 - Project Outputs'!K62</f>
        <v>1</v>
      </c>
      <c r="QR3" s="33">
        <f>'5 - Project Outputs'!L62</f>
        <v>1</v>
      </c>
      <c r="QS3" s="33">
        <f>'5 - Project Outputs'!M62</f>
        <v>2</v>
      </c>
      <c r="QT3" s="33">
        <f>'5 - Project Outputs'!N62</f>
        <v>1</v>
      </c>
      <c r="QU3" s="33">
        <f>'5 - Project Outputs'!O62</f>
        <v>1</v>
      </c>
      <c r="QV3" s="33">
        <f>'5 - Project Outputs'!P62</f>
        <v>2</v>
      </c>
      <c r="QW3" s="33">
        <f>'5 - Project Outputs'!Q62</f>
        <v>1</v>
      </c>
      <c r="QX3" s="33">
        <f>'5 - Project Outputs'!R62</f>
        <v>1</v>
      </c>
      <c r="QY3" s="33">
        <f>'5 - Project Outputs'!S62</f>
        <v>2</v>
      </c>
      <c r="QZ3" s="33">
        <f>'5 - Project Outputs'!T62</f>
        <v>1</v>
      </c>
      <c r="RA3" s="33">
        <f>'5 - Project Outputs'!U62</f>
        <v>1</v>
      </c>
      <c r="RB3" s="33">
        <f>'5 - Project Outputs'!V62</f>
        <v>2</v>
      </c>
      <c r="RC3" s="33">
        <f>'5 - Project Outputs'!W62</f>
        <v>1</v>
      </c>
      <c r="RD3" s="33">
        <f>'5 - Project Outputs'!X62</f>
        <v>13</v>
      </c>
      <c r="RE3" s="33" t="str">
        <f>'5 - Project Outputs'!C63</f>
        <v># of full-time equivalent (FTE) permanent jobs created through the project</v>
      </c>
      <c r="RF3" s="33" t="str">
        <f>'5 - Project Outputs'!D63</f>
        <v>Number of FTE jobs</v>
      </c>
      <c r="RG3" s="33">
        <f>'5 - Project Outputs'!E63</f>
        <v>1</v>
      </c>
      <c r="RH3" s="33">
        <f>'5 - Project Outputs'!F63</f>
        <v>1</v>
      </c>
      <c r="RI3" s="33">
        <f>'5 - Project Outputs'!G63</f>
        <v>2</v>
      </c>
      <c r="RJ3" s="33">
        <f>'5 - Project Outputs'!H63</f>
        <v>1</v>
      </c>
      <c r="RK3" s="33">
        <f>'5 - Project Outputs'!I63</f>
        <v>1</v>
      </c>
      <c r="RL3" s="33">
        <f>'5 - Project Outputs'!J63</f>
        <v>2</v>
      </c>
      <c r="RM3" s="33">
        <f>'5 - Project Outputs'!K63</f>
        <v>1</v>
      </c>
      <c r="RN3" s="33">
        <f>'5 - Project Outputs'!L63</f>
        <v>1</v>
      </c>
      <c r="RO3" s="33">
        <f>'5 - Project Outputs'!M63</f>
        <v>2</v>
      </c>
      <c r="RP3" s="33">
        <f>'5 - Project Outputs'!N63</f>
        <v>1</v>
      </c>
      <c r="RQ3" s="33">
        <f>'5 - Project Outputs'!O63</f>
        <v>1</v>
      </c>
      <c r="RR3" s="33">
        <f>'5 - Project Outputs'!P63</f>
        <v>2</v>
      </c>
      <c r="RS3" s="33">
        <f>'5 - Project Outputs'!Q63</f>
        <v>1</v>
      </c>
      <c r="RT3" s="33">
        <f>'5 - Project Outputs'!R63</f>
        <v>1</v>
      </c>
      <c r="RU3" s="33">
        <f>'5 - Project Outputs'!S63</f>
        <v>2</v>
      </c>
      <c r="RV3" s="33">
        <f>'5 - Project Outputs'!T63</f>
        <v>1</v>
      </c>
      <c r="RW3" s="33">
        <f>'5 - Project Outputs'!U63</f>
        <v>1</v>
      </c>
      <c r="RX3" s="33">
        <f>'5 - Project Outputs'!V63</f>
        <v>2</v>
      </c>
      <c r="RY3" s="33">
        <f>'5 - Project Outputs'!W63</f>
        <v>1</v>
      </c>
      <c r="RZ3" s="33">
        <f>'5 - Project Outputs'!X63</f>
        <v>13</v>
      </c>
      <c r="SA3" s="33" t="str">
        <f>'5 - Project Outputs'!C64</f>
        <v># of full-time equivalent (FTE) permanent jobs safeguarded through the project</v>
      </c>
      <c r="SB3" s="33" t="str">
        <f>'5 - Project Outputs'!D64</f>
        <v>Number of FTE jobs</v>
      </c>
      <c r="SC3" s="33">
        <f>'5 - Project Outputs'!E64</f>
        <v>1</v>
      </c>
      <c r="SD3" s="33">
        <f>'5 - Project Outputs'!F64</f>
        <v>1</v>
      </c>
      <c r="SE3" s="33">
        <f>'5 - Project Outputs'!G64</f>
        <v>2</v>
      </c>
      <c r="SF3" s="33">
        <f>'5 - Project Outputs'!H64</f>
        <v>1</v>
      </c>
      <c r="SG3" s="33">
        <f>'5 - Project Outputs'!I64</f>
        <v>1</v>
      </c>
      <c r="SH3" s="33">
        <f>'5 - Project Outputs'!J64</f>
        <v>2</v>
      </c>
      <c r="SI3" s="33">
        <f>'5 - Project Outputs'!K64</f>
        <v>1</v>
      </c>
      <c r="SJ3" s="33">
        <f>'5 - Project Outputs'!L64</f>
        <v>1</v>
      </c>
      <c r="SK3" s="33">
        <f>'5 - Project Outputs'!M64</f>
        <v>2</v>
      </c>
      <c r="SL3" s="33">
        <f>'5 - Project Outputs'!N64</f>
        <v>1</v>
      </c>
      <c r="SM3" s="33">
        <f>'5 - Project Outputs'!O64</f>
        <v>1</v>
      </c>
      <c r="SN3" s="33">
        <f>'5 - Project Outputs'!P64</f>
        <v>2</v>
      </c>
      <c r="SO3" s="33">
        <f>'5 - Project Outputs'!Q64</f>
        <v>1</v>
      </c>
      <c r="SP3" s="33">
        <f>'5 - Project Outputs'!R64</f>
        <v>1</v>
      </c>
      <c r="SQ3" s="33">
        <f>'5 - Project Outputs'!S64</f>
        <v>2</v>
      </c>
      <c r="SR3" s="33">
        <f>'5 - Project Outputs'!T64</f>
        <v>1</v>
      </c>
      <c r="SS3" s="33">
        <f>'5 - Project Outputs'!U64</f>
        <v>1</v>
      </c>
      <c r="ST3" s="33">
        <f>'5 - Project Outputs'!V64</f>
        <v>2</v>
      </c>
      <c r="SU3" s="33">
        <f>'5 - Project Outputs'!W64</f>
        <v>1</v>
      </c>
      <c r="SV3" s="33">
        <f>'5 - Project Outputs'!X64</f>
        <v>13</v>
      </c>
      <c r="SW3" s="33" t="str">
        <f>'5 - Project Outputs'!C66</f>
        <v># of improved public transport routes</v>
      </c>
      <c r="SX3" s="33" t="str">
        <f>'5 - Project Outputs'!D66</f>
        <v>Number of routes</v>
      </c>
      <c r="SY3" s="33">
        <f>'5 - Project Outputs'!E66</f>
        <v>1</v>
      </c>
      <c r="SZ3" s="33">
        <f>'5 - Project Outputs'!F66</f>
        <v>0</v>
      </c>
      <c r="TA3" s="33">
        <f>'5 - Project Outputs'!G66</f>
        <v>1</v>
      </c>
      <c r="TB3" s="33">
        <f>'5 - Project Outputs'!H66</f>
        <v>1</v>
      </c>
      <c r="TC3" s="33">
        <f>'5 - Project Outputs'!I66</f>
        <v>0</v>
      </c>
      <c r="TD3" s="33">
        <f>'5 - Project Outputs'!J66</f>
        <v>1</v>
      </c>
      <c r="TE3" s="33">
        <f>'5 - Project Outputs'!K66</f>
        <v>1</v>
      </c>
      <c r="TF3" s="33">
        <f>'5 - Project Outputs'!L66</f>
        <v>0</v>
      </c>
      <c r="TG3" s="33">
        <f>'5 - Project Outputs'!M66</f>
        <v>1</v>
      </c>
      <c r="TH3" s="33">
        <f>'5 - Project Outputs'!N66</f>
        <v>1</v>
      </c>
      <c r="TI3" s="33">
        <f>'5 - Project Outputs'!O66</f>
        <v>0</v>
      </c>
      <c r="TJ3" s="33">
        <f>'5 - Project Outputs'!P66</f>
        <v>1</v>
      </c>
      <c r="TK3" s="33">
        <f>'5 - Project Outputs'!Q66</f>
        <v>1</v>
      </c>
      <c r="TL3" s="33">
        <f>'5 - Project Outputs'!R66</f>
        <v>0</v>
      </c>
      <c r="TM3" s="33">
        <f>'5 - Project Outputs'!S66</f>
        <v>1</v>
      </c>
      <c r="TN3" s="33">
        <f>'5 - Project Outputs'!T66</f>
        <v>1</v>
      </c>
      <c r="TO3" s="33">
        <f>'5 - Project Outputs'!U66</f>
        <v>0</v>
      </c>
      <c r="TP3" s="33">
        <f>'5 - Project Outputs'!V66</f>
        <v>1</v>
      </c>
      <c r="TQ3" s="33">
        <f>'5 - Project Outputs'!W66</f>
        <v>1</v>
      </c>
      <c r="TR3" s="33">
        <f>'5 - Project Outputs'!X66</f>
        <v>7</v>
      </c>
      <c r="TS3" s="33">
        <f>'5 - Project Outputs'!Y66</f>
        <v>0</v>
      </c>
      <c r="TT3" s="33" t="str">
        <f>'5 - Project Outputs'!C67</f>
        <v>&lt; Select &gt;</v>
      </c>
      <c r="TU3" s="33" t="str">
        <f>'5 - Project Outputs'!D67</f>
        <v>N/A</v>
      </c>
      <c r="TV3" s="33">
        <f>'5 - Project Outputs'!E67</f>
        <v>0</v>
      </c>
      <c r="TW3" s="33">
        <f>'5 - Project Outputs'!F67</f>
        <v>0</v>
      </c>
      <c r="TX3" s="33">
        <f>'5 - Project Outputs'!G67</f>
        <v>0</v>
      </c>
      <c r="TY3" s="33">
        <f>'5 - Project Outputs'!H67</f>
        <v>0</v>
      </c>
      <c r="TZ3" s="33">
        <f>'5 - Project Outputs'!I67</f>
        <v>0</v>
      </c>
      <c r="UA3" s="33">
        <f>'5 - Project Outputs'!J67</f>
        <v>0</v>
      </c>
      <c r="UB3" s="33">
        <f>'5 - Project Outputs'!K67</f>
        <v>0</v>
      </c>
      <c r="UC3" s="33">
        <f>'5 - Project Outputs'!L67</f>
        <v>0</v>
      </c>
      <c r="UD3" s="33">
        <f>'5 - Project Outputs'!M67</f>
        <v>0</v>
      </c>
      <c r="UE3" s="33">
        <f>'5 - Project Outputs'!N67</f>
        <v>0</v>
      </c>
      <c r="UF3" s="33">
        <f>'5 - Project Outputs'!O67</f>
        <v>0</v>
      </c>
      <c r="UG3" s="33">
        <f>'5 - Project Outputs'!P67</f>
        <v>0</v>
      </c>
      <c r="UH3" s="33">
        <f>'5 - Project Outputs'!Q67</f>
        <v>0</v>
      </c>
      <c r="UI3" s="33">
        <f>'5 - Project Outputs'!R67</f>
        <v>0</v>
      </c>
      <c r="UJ3" s="33">
        <f>'5 - Project Outputs'!S67</f>
        <v>0</v>
      </c>
      <c r="UK3" s="33">
        <f>'5 - Project Outputs'!T67</f>
        <v>0</v>
      </c>
      <c r="UL3" s="33">
        <f>'5 - Project Outputs'!U67</f>
        <v>0</v>
      </c>
      <c r="UM3" s="33">
        <f>'5 - Project Outputs'!V67</f>
        <v>0</v>
      </c>
      <c r="UN3" s="33">
        <f>'5 - Project Outputs'!W67</f>
        <v>0</v>
      </c>
      <c r="UO3" s="33">
        <f>'5 - Project Outputs'!X67</f>
        <v>0</v>
      </c>
      <c r="UP3" s="33">
        <f>'5 - Project Outputs'!Y67</f>
        <v>0</v>
      </c>
      <c r="UQ3" s="33" t="str">
        <f>'5 - Project Outputs'!C68</f>
        <v>&lt; Select &gt;</v>
      </c>
      <c r="UR3" s="33" t="str">
        <f>'5 - Project Outputs'!D68</f>
        <v>N/A</v>
      </c>
      <c r="US3" s="33">
        <f>'5 - Project Outputs'!E68</f>
        <v>0</v>
      </c>
      <c r="UT3" s="33">
        <f>'5 - Project Outputs'!F68</f>
        <v>0</v>
      </c>
      <c r="UU3" s="33">
        <f>'5 - Project Outputs'!G68</f>
        <v>0</v>
      </c>
      <c r="UV3" s="33">
        <f>'5 - Project Outputs'!H68</f>
        <v>0</v>
      </c>
      <c r="UW3" s="33">
        <f>'5 - Project Outputs'!I68</f>
        <v>0</v>
      </c>
      <c r="UX3" s="33">
        <f>'5 - Project Outputs'!J68</f>
        <v>0</v>
      </c>
      <c r="UY3" s="33">
        <f>'5 - Project Outputs'!K68</f>
        <v>0</v>
      </c>
      <c r="UZ3" s="33">
        <f>'5 - Project Outputs'!L68</f>
        <v>0</v>
      </c>
      <c r="VA3" s="33">
        <f>'5 - Project Outputs'!M68</f>
        <v>0</v>
      </c>
      <c r="VB3" s="33">
        <f>'5 - Project Outputs'!N68</f>
        <v>0</v>
      </c>
      <c r="VC3" s="33">
        <f>'5 - Project Outputs'!O68</f>
        <v>0</v>
      </c>
      <c r="VD3" s="33">
        <f>'5 - Project Outputs'!P68</f>
        <v>0</v>
      </c>
      <c r="VE3" s="33">
        <f>'5 - Project Outputs'!Q68</f>
        <v>0</v>
      </c>
      <c r="VF3" s="33">
        <f>'5 - Project Outputs'!R68</f>
        <v>0</v>
      </c>
      <c r="VG3" s="33">
        <f>'5 - Project Outputs'!S68</f>
        <v>0</v>
      </c>
      <c r="VH3" s="33">
        <f>'5 - Project Outputs'!T68</f>
        <v>0</v>
      </c>
      <c r="VI3" s="33">
        <f>'5 - Project Outputs'!U68</f>
        <v>0</v>
      </c>
      <c r="VJ3" s="33">
        <f>'5 - Project Outputs'!V68</f>
        <v>0</v>
      </c>
      <c r="VK3" s="33">
        <f>'5 - Project Outputs'!W68</f>
        <v>0</v>
      </c>
      <c r="VL3" s="33">
        <f>'5 - Project Outputs'!X68</f>
        <v>0</v>
      </c>
      <c r="VM3" s="33">
        <f>'5 - Project Outputs'!Y68</f>
        <v>0</v>
      </c>
      <c r="VN3" s="33" t="str">
        <f>'5 - Project Outputs'!C69</f>
        <v>&lt; Select &gt;</v>
      </c>
      <c r="VO3" s="33" t="str">
        <f>'5 - Project Outputs'!D69</f>
        <v>N/A</v>
      </c>
      <c r="VP3" s="33">
        <f>'5 - Project Outputs'!E69</f>
        <v>0</v>
      </c>
      <c r="VQ3" s="33">
        <f>'5 - Project Outputs'!F69</f>
        <v>0</v>
      </c>
      <c r="VR3" s="33">
        <f>'5 - Project Outputs'!G69</f>
        <v>0</v>
      </c>
      <c r="VS3" s="33">
        <f>'5 - Project Outputs'!H69</f>
        <v>0</v>
      </c>
      <c r="VT3" s="33">
        <f>'5 - Project Outputs'!I69</f>
        <v>0</v>
      </c>
      <c r="VU3" s="33">
        <f>'5 - Project Outputs'!J69</f>
        <v>0</v>
      </c>
      <c r="VV3" s="33">
        <f>'5 - Project Outputs'!K69</f>
        <v>0</v>
      </c>
      <c r="VW3" s="33">
        <f>'5 - Project Outputs'!L69</f>
        <v>0</v>
      </c>
      <c r="VX3" s="33">
        <f>'5 - Project Outputs'!M69</f>
        <v>0</v>
      </c>
      <c r="VY3" s="33">
        <f>'5 - Project Outputs'!N69</f>
        <v>0</v>
      </c>
      <c r="VZ3" s="33">
        <f>'5 - Project Outputs'!O69</f>
        <v>0</v>
      </c>
      <c r="WA3" s="33">
        <f>'5 - Project Outputs'!P69</f>
        <v>0</v>
      </c>
      <c r="WB3" s="33">
        <f>'5 - Project Outputs'!Q69</f>
        <v>0</v>
      </c>
      <c r="WC3" s="33">
        <f>'5 - Project Outputs'!R69</f>
        <v>0</v>
      </c>
      <c r="WD3" s="33">
        <f>'5 - Project Outputs'!S69</f>
        <v>0</v>
      </c>
      <c r="WE3" s="33">
        <f>'5 - Project Outputs'!T69</f>
        <v>0</v>
      </c>
      <c r="WF3" s="33">
        <f>'5 - Project Outputs'!U69</f>
        <v>0</v>
      </c>
      <c r="WG3" s="33">
        <f>'5 - Project Outputs'!V69</f>
        <v>0</v>
      </c>
      <c r="WH3" s="33">
        <f>'5 - Project Outputs'!W69</f>
        <v>0</v>
      </c>
      <c r="WI3" s="33">
        <f>'5 - Project Outputs'!X69</f>
        <v>0</v>
      </c>
      <c r="WJ3" s="33">
        <f>'5 - Project Outputs'!Y69</f>
        <v>0</v>
      </c>
      <c r="WK3" s="33" t="str">
        <f>'5 - Project Outputs'!C70</f>
        <v>&lt; Select &gt;</v>
      </c>
      <c r="WL3" s="33" t="str">
        <f>'5 - Project Outputs'!D70</f>
        <v>N/A</v>
      </c>
      <c r="WM3" s="33">
        <f>'5 - Project Outputs'!E70</f>
        <v>0</v>
      </c>
      <c r="WN3" s="33">
        <f>'5 - Project Outputs'!F70</f>
        <v>0</v>
      </c>
      <c r="WO3" s="33">
        <f>'5 - Project Outputs'!G70</f>
        <v>0</v>
      </c>
      <c r="WP3" s="33">
        <f>'5 - Project Outputs'!H70</f>
        <v>0</v>
      </c>
      <c r="WQ3" s="33">
        <f>'5 - Project Outputs'!I70</f>
        <v>0</v>
      </c>
      <c r="WR3" s="33">
        <f>'5 - Project Outputs'!J70</f>
        <v>0</v>
      </c>
      <c r="WS3" s="33">
        <f>'5 - Project Outputs'!K70</f>
        <v>0</v>
      </c>
      <c r="WT3" s="33">
        <f>'5 - Project Outputs'!L70</f>
        <v>0</v>
      </c>
      <c r="WU3" s="33">
        <f>'5 - Project Outputs'!M70</f>
        <v>0</v>
      </c>
      <c r="WV3" s="33">
        <f>'5 - Project Outputs'!N70</f>
        <v>0</v>
      </c>
      <c r="WW3" s="33">
        <f>'5 - Project Outputs'!O70</f>
        <v>0</v>
      </c>
      <c r="WX3" s="33">
        <f>'5 - Project Outputs'!P70</f>
        <v>0</v>
      </c>
      <c r="WY3" s="33">
        <f>'5 - Project Outputs'!Q70</f>
        <v>0</v>
      </c>
      <c r="WZ3" s="33">
        <f>'5 - Project Outputs'!R70</f>
        <v>0</v>
      </c>
      <c r="XA3" s="33">
        <f>'5 - Project Outputs'!S70</f>
        <v>0</v>
      </c>
      <c r="XB3" s="33">
        <f>'5 - Project Outputs'!T70</f>
        <v>0</v>
      </c>
      <c r="XC3" s="33">
        <f>'5 - Project Outputs'!U70</f>
        <v>0</v>
      </c>
      <c r="XD3" s="33">
        <f>'5 - Project Outputs'!V70</f>
        <v>0</v>
      </c>
      <c r="XE3" s="33">
        <f>'5 - Project Outputs'!W70</f>
        <v>0</v>
      </c>
      <c r="XF3" s="33">
        <f>'5 - Project Outputs'!X70</f>
        <v>0</v>
      </c>
      <c r="XG3" s="33">
        <f>'5 - Project Outputs'!Y70</f>
        <v>0</v>
      </c>
      <c r="XH3" s="33" t="str">
        <f>'5 - Project Outputs'!C71</f>
        <v>&lt; Select &gt;</v>
      </c>
      <c r="XI3" s="33" t="str">
        <f>'5 - Project Outputs'!D71</f>
        <v>N/A</v>
      </c>
      <c r="XJ3" s="33">
        <f>'5 - Project Outputs'!E71</f>
        <v>0</v>
      </c>
      <c r="XK3" s="33">
        <f>'5 - Project Outputs'!F71</f>
        <v>0</v>
      </c>
      <c r="XL3" s="33">
        <f>'5 - Project Outputs'!G71</f>
        <v>0</v>
      </c>
      <c r="XM3" s="33">
        <f>'5 - Project Outputs'!H71</f>
        <v>0</v>
      </c>
      <c r="XN3" s="33">
        <f>'5 - Project Outputs'!I71</f>
        <v>0</v>
      </c>
      <c r="XO3" s="33">
        <f>'5 - Project Outputs'!J71</f>
        <v>0</v>
      </c>
      <c r="XP3" s="33">
        <f>'5 - Project Outputs'!K71</f>
        <v>0</v>
      </c>
      <c r="XQ3" s="33">
        <f>'5 - Project Outputs'!L71</f>
        <v>0</v>
      </c>
      <c r="XR3" s="33">
        <f>'5 - Project Outputs'!M71</f>
        <v>0</v>
      </c>
      <c r="XS3" s="33">
        <f>'5 - Project Outputs'!N71</f>
        <v>0</v>
      </c>
      <c r="XT3" s="33">
        <f>'5 - Project Outputs'!O71</f>
        <v>0</v>
      </c>
      <c r="XU3" s="33">
        <f>'5 - Project Outputs'!P71</f>
        <v>0</v>
      </c>
      <c r="XV3" s="33">
        <f>'5 - Project Outputs'!Q71</f>
        <v>0</v>
      </c>
      <c r="XW3" s="33">
        <f>'5 - Project Outputs'!R71</f>
        <v>0</v>
      </c>
      <c r="XX3" s="33">
        <f>'5 - Project Outputs'!S71</f>
        <v>0</v>
      </c>
      <c r="XY3" s="33">
        <f>'5 - Project Outputs'!T71</f>
        <v>0</v>
      </c>
      <c r="XZ3" s="33">
        <f>'5 - Project Outputs'!U71</f>
        <v>0</v>
      </c>
      <c r="YA3" s="33">
        <f>'5 - Project Outputs'!V71</f>
        <v>0</v>
      </c>
      <c r="YB3" s="33">
        <f>'5 - Project Outputs'!W71</f>
        <v>0</v>
      </c>
      <c r="YC3" s="33">
        <f>'5 - Project Outputs'!X71</f>
        <v>0</v>
      </c>
      <c r="YD3" s="33">
        <f>'5 - Project Outputs'!Y71</f>
        <v>0</v>
      </c>
      <c r="YE3" s="33" t="str">
        <f>'5 - Project Outputs'!C72</f>
        <v>&lt; Select &gt;</v>
      </c>
      <c r="YF3" s="33" t="str">
        <f>'5 - Project Outputs'!D72</f>
        <v>N/A</v>
      </c>
      <c r="YG3" s="33">
        <f>'5 - Project Outputs'!E72</f>
        <v>0</v>
      </c>
      <c r="YH3" s="33">
        <f>'5 - Project Outputs'!F72</f>
        <v>0</v>
      </c>
      <c r="YI3" s="33">
        <f>'5 - Project Outputs'!G72</f>
        <v>0</v>
      </c>
      <c r="YJ3" s="33">
        <f>'5 - Project Outputs'!H72</f>
        <v>0</v>
      </c>
      <c r="YK3" s="33">
        <f>'5 - Project Outputs'!I72</f>
        <v>0</v>
      </c>
      <c r="YL3" s="33">
        <f>'5 - Project Outputs'!J72</f>
        <v>0</v>
      </c>
      <c r="YM3" s="33">
        <f>'5 - Project Outputs'!K72</f>
        <v>0</v>
      </c>
      <c r="YN3" s="33">
        <f>'5 - Project Outputs'!L72</f>
        <v>0</v>
      </c>
      <c r="YO3" s="33">
        <f>'5 - Project Outputs'!M72</f>
        <v>0</v>
      </c>
      <c r="YP3" s="33">
        <f>'5 - Project Outputs'!N72</f>
        <v>0</v>
      </c>
      <c r="YQ3" s="33">
        <f>'5 - Project Outputs'!O72</f>
        <v>0</v>
      </c>
      <c r="YR3" s="33">
        <f>'5 - Project Outputs'!P72</f>
        <v>0</v>
      </c>
      <c r="YS3" s="33">
        <f>'5 - Project Outputs'!Q72</f>
        <v>0</v>
      </c>
      <c r="YT3" s="33">
        <f>'5 - Project Outputs'!R72</f>
        <v>0</v>
      </c>
      <c r="YU3" s="33">
        <f>'5 - Project Outputs'!S72</f>
        <v>0</v>
      </c>
      <c r="YV3" s="33">
        <f>'5 - Project Outputs'!T72</f>
        <v>0</v>
      </c>
      <c r="YW3" s="33">
        <f>'5 - Project Outputs'!U72</f>
        <v>0</v>
      </c>
      <c r="YX3" s="33">
        <f>'5 - Project Outputs'!V72</f>
        <v>0</v>
      </c>
      <c r="YY3" s="33">
        <f>'5 - Project Outputs'!W72</f>
        <v>0</v>
      </c>
      <c r="YZ3" s="33">
        <f>'5 - Project Outputs'!X72</f>
        <v>0</v>
      </c>
      <c r="ZA3" s="33">
        <f>'5 - Project Outputs'!Y72</f>
        <v>0</v>
      </c>
      <c r="ZB3" s="33" t="str">
        <f>'5 - Project Outputs'!C73</f>
        <v>&lt; Select &gt;</v>
      </c>
      <c r="ZC3" s="33" t="str">
        <f>'5 - Project Outputs'!D73</f>
        <v>N/A</v>
      </c>
      <c r="ZD3" s="33">
        <f>'5 - Project Outputs'!E73</f>
        <v>0</v>
      </c>
      <c r="ZE3" s="33">
        <f>'5 - Project Outputs'!F73</f>
        <v>0</v>
      </c>
      <c r="ZF3" s="33">
        <f>'5 - Project Outputs'!G73</f>
        <v>0</v>
      </c>
      <c r="ZG3" s="33">
        <f>'5 - Project Outputs'!H73</f>
        <v>0</v>
      </c>
      <c r="ZH3" s="33">
        <f>'5 - Project Outputs'!I73</f>
        <v>0</v>
      </c>
      <c r="ZI3" s="33">
        <f>'5 - Project Outputs'!J73</f>
        <v>0</v>
      </c>
      <c r="ZJ3" s="33">
        <f>'5 - Project Outputs'!K73</f>
        <v>0</v>
      </c>
      <c r="ZK3" s="33">
        <f>'5 - Project Outputs'!L73</f>
        <v>0</v>
      </c>
      <c r="ZL3" s="33">
        <f>'5 - Project Outputs'!M73</f>
        <v>0</v>
      </c>
      <c r="ZM3" s="33">
        <f>'5 - Project Outputs'!N73</f>
        <v>0</v>
      </c>
      <c r="ZN3" s="33">
        <f>'5 - Project Outputs'!O73</f>
        <v>0</v>
      </c>
      <c r="ZO3" s="33">
        <f>'5 - Project Outputs'!P73</f>
        <v>0</v>
      </c>
      <c r="ZP3" s="33">
        <f>'5 - Project Outputs'!Q73</f>
        <v>0</v>
      </c>
      <c r="ZQ3" s="33">
        <f>'5 - Project Outputs'!R73</f>
        <v>0</v>
      </c>
      <c r="ZR3" s="33">
        <f>'5 - Project Outputs'!S73</f>
        <v>0</v>
      </c>
      <c r="ZS3" s="33">
        <f>'5 - Project Outputs'!T73</f>
        <v>0</v>
      </c>
      <c r="ZT3" s="33">
        <f>'5 - Project Outputs'!U73</f>
        <v>0</v>
      </c>
      <c r="ZU3" s="33">
        <f>'5 - Project Outputs'!V73</f>
        <v>0</v>
      </c>
      <c r="ZV3" s="33">
        <f>'5 - Project Outputs'!W73</f>
        <v>0</v>
      </c>
      <c r="ZW3" s="33">
        <f>'5 - Project Outputs'!X73</f>
        <v>0</v>
      </c>
      <c r="ZX3" s="33">
        <f>'5 - Project Outputs'!Y73</f>
        <v>0</v>
      </c>
      <c r="ZY3" s="33" t="str">
        <f>'5 - Project Outputs'!C74</f>
        <v>&lt; Select &gt;</v>
      </c>
      <c r="ZZ3" s="33" t="str">
        <f>'5 - Project Outputs'!D74</f>
        <v>N/A</v>
      </c>
      <c r="AAA3" s="33">
        <f>'5 - Project Outputs'!E74</f>
        <v>0</v>
      </c>
      <c r="AAB3" s="33">
        <f>'5 - Project Outputs'!F74</f>
        <v>0</v>
      </c>
      <c r="AAC3" s="33">
        <f>'5 - Project Outputs'!G74</f>
        <v>0</v>
      </c>
      <c r="AAD3" s="33">
        <f>'5 - Project Outputs'!H74</f>
        <v>0</v>
      </c>
      <c r="AAE3" s="33">
        <f>'5 - Project Outputs'!I74</f>
        <v>0</v>
      </c>
      <c r="AAF3" s="33">
        <f>'5 - Project Outputs'!J74</f>
        <v>0</v>
      </c>
      <c r="AAG3" s="33">
        <f>'5 - Project Outputs'!K74</f>
        <v>0</v>
      </c>
      <c r="AAH3" s="33">
        <f>'5 - Project Outputs'!L74</f>
        <v>0</v>
      </c>
      <c r="AAI3" s="33">
        <f>'5 - Project Outputs'!M74</f>
        <v>0</v>
      </c>
      <c r="AAJ3" s="33">
        <f>'5 - Project Outputs'!N74</f>
        <v>0</v>
      </c>
      <c r="AAK3" s="33">
        <f>'5 - Project Outputs'!O74</f>
        <v>0</v>
      </c>
      <c r="AAL3" s="33">
        <f>'5 - Project Outputs'!P74</f>
        <v>0</v>
      </c>
      <c r="AAM3" s="33">
        <f>'5 - Project Outputs'!Q74</f>
        <v>0</v>
      </c>
      <c r="AAN3" s="33">
        <f>'5 - Project Outputs'!R74</f>
        <v>0</v>
      </c>
      <c r="AAO3" s="33">
        <f>'5 - Project Outputs'!S74</f>
        <v>0</v>
      </c>
      <c r="AAP3" s="33">
        <f>'5 - Project Outputs'!T74</f>
        <v>0</v>
      </c>
      <c r="AAQ3" s="33">
        <f>'5 - Project Outputs'!U74</f>
        <v>0</v>
      </c>
      <c r="AAR3" s="33">
        <f>'5 - Project Outputs'!V74</f>
        <v>0</v>
      </c>
      <c r="AAS3" s="33">
        <f>'5 - Project Outputs'!W74</f>
        <v>0</v>
      </c>
      <c r="AAT3" s="33">
        <f>'5 - Project Outputs'!X74</f>
        <v>0</v>
      </c>
      <c r="AAU3" s="33">
        <f>'5 - Project Outputs'!Y74</f>
        <v>0</v>
      </c>
      <c r="AAV3" s="33" t="str">
        <f>'5 - Project Outputs'!C75</f>
        <v>&lt; Select &gt;</v>
      </c>
      <c r="AAW3" s="33" t="str">
        <f>'5 - Project Outputs'!D75</f>
        <v>N/A</v>
      </c>
      <c r="AAX3" s="33">
        <f>'5 - Project Outputs'!E75</f>
        <v>0</v>
      </c>
      <c r="AAY3" s="33">
        <f>'5 - Project Outputs'!F75</f>
        <v>0</v>
      </c>
      <c r="AAZ3" s="33">
        <f>'5 - Project Outputs'!G75</f>
        <v>0</v>
      </c>
      <c r="ABA3" s="33">
        <f>'5 - Project Outputs'!H75</f>
        <v>0</v>
      </c>
      <c r="ABB3" s="33">
        <f>'5 - Project Outputs'!I75</f>
        <v>0</v>
      </c>
      <c r="ABC3" s="33">
        <f>'5 - Project Outputs'!J75</f>
        <v>0</v>
      </c>
      <c r="ABD3" s="33">
        <f>'5 - Project Outputs'!K75</f>
        <v>0</v>
      </c>
      <c r="ABE3" s="33">
        <f>'5 - Project Outputs'!L75</f>
        <v>0</v>
      </c>
      <c r="ABF3" s="33">
        <f>'5 - Project Outputs'!M75</f>
        <v>0</v>
      </c>
      <c r="ABG3" s="33">
        <f>'5 - Project Outputs'!N75</f>
        <v>0</v>
      </c>
      <c r="ABH3" s="33">
        <f>'5 - Project Outputs'!O75</f>
        <v>0</v>
      </c>
      <c r="ABI3" s="33">
        <f>'5 - Project Outputs'!P75</f>
        <v>0</v>
      </c>
      <c r="ABJ3" s="33">
        <f>'5 - Project Outputs'!Q75</f>
        <v>0</v>
      </c>
      <c r="ABK3" s="33">
        <f>'5 - Project Outputs'!R75</f>
        <v>0</v>
      </c>
      <c r="ABL3" s="33">
        <f>'5 - Project Outputs'!S75</f>
        <v>0</v>
      </c>
      <c r="ABM3" s="33">
        <f>'5 - Project Outputs'!T75</f>
        <v>0</v>
      </c>
      <c r="ABN3" s="33">
        <f>'5 - Project Outputs'!U75</f>
        <v>0</v>
      </c>
      <c r="ABO3" s="33">
        <f>'5 - Project Outputs'!V75</f>
        <v>0</v>
      </c>
      <c r="ABP3" s="33">
        <f>'5 - Project Outputs'!W75</f>
        <v>0</v>
      </c>
      <c r="ABQ3" s="33">
        <f>'5 - Project Outputs'!X75</f>
        <v>0</v>
      </c>
      <c r="ABR3" s="33">
        <f>'5 - Project Outputs'!Y75</f>
        <v>0</v>
      </c>
      <c r="ABS3" s="33" t="str">
        <f>'5 - Project Outputs'!C76</f>
        <v>&lt; Select &gt;</v>
      </c>
      <c r="ABT3" s="33" t="str">
        <f>'5 - Project Outputs'!D76</f>
        <v>N/A</v>
      </c>
      <c r="ABU3" s="33">
        <f>'5 - Project Outputs'!E76</f>
        <v>0</v>
      </c>
      <c r="ABV3" s="33">
        <f>'5 - Project Outputs'!F76</f>
        <v>0</v>
      </c>
      <c r="ABW3" s="33">
        <f>'5 - Project Outputs'!G76</f>
        <v>0</v>
      </c>
      <c r="ABX3" s="33">
        <f>'5 - Project Outputs'!H76</f>
        <v>0</v>
      </c>
      <c r="ABY3" s="33">
        <f>'5 - Project Outputs'!I76</f>
        <v>0</v>
      </c>
      <c r="ABZ3" s="33">
        <f>'5 - Project Outputs'!J76</f>
        <v>0</v>
      </c>
      <c r="ACA3" s="33">
        <f>'5 - Project Outputs'!K76</f>
        <v>0</v>
      </c>
      <c r="ACB3" s="33">
        <f>'5 - Project Outputs'!L76</f>
        <v>0</v>
      </c>
      <c r="ACC3" s="33">
        <f>'5 - Project Outputs'!M76</f>
        <v>0</v>
      </c>
      <c r="ACD3" s="33">
        <f>'5 - Project Outputs'!N76</f>
        <v>0</v>
      </c>
      <c r="ACE3" s="33">
        <f>'5 - Project Outputs'!O76</f>
        <v>0</v>
      </c>
      <c r="ACF3" s="33">
        <f>'5 - Project Outputs'!P76</f>
        <v>0</v>
      </c>
      <c r="ACG3" s="33">
        <f>'5 - Project Outputs'!Q76</f>
        <v>0</v>
      </c>
      <c r="ACH3" s="33">
        <f>'5 - Project Outputs'!R76</f>
        <v>0</v>
      </c>
      <c r="ACI3" s="33">
        <f>'5 - Project Outputs'!S76</f>
        <v>0</v>
      </c>
      <c r="ACJ3" s="33">
        <f>'5 - Project Outputs'!T76</f>
        <v>0</v>
      </c>
      <c r="ACK3" s="33">
        <f>'5 - Project Outputs'!U76</f>
        <v>0</v>
      </c>
      <c r="ACL3" s="33">
        <f>'5 - Project Outputs'!V76</f>
        <v>0</v>
      </c>
      <c r="ACM3" s="33">
        <f>'5 - Project Outputs'!W76</f>
        <v>0</v>
      </c>
      <c r="ACN3" s="33">
        <f>'5 - Project Outputs'!X76</f>
        <v>0</v>
      </c>
      <c r="ACO3" s="33">
        <f>'5 - Project Outputs'!Y76</f>
        <v>0</v>
      </c>
      <c r="ACP3" s="33" t="str">
        <f>'5 - Project Outputs'!C77</f>
        <v>&lt; Select &gt;</v>
      </c>
      <c r="ACQ3" s="33" t="str">
        <f>'5 - Project Outputs'!D77</f>
        <v>N/A</v>
      </c>
      <c r="ACR3" s="33">
        <f>'5 - Project Outputs'!E77</f>
        <v>0</v>
      </c>
      <c r="ACS3" s="33">
        <f>'5 - Project Outputs'!F77</f>
        <v>0</v>
      </c>
      <c r="ACT3" s="33">
        <f>'5 - Project Outputs'!G77</f>
        <v>0</v>
      </c>
      <c r="ACU3" s="33">
        <f>'5 - Project Outputs'!H77</f>
        <v>0</v>
      </c>
      <c r="ACV3" s="33">
        <f>'5 - Project Outputs'!I77</f>
        <v>0</v>
      </c>
      <c r="ACW3" s="33">
        <f>'5 - Project Outputs'!J77</f>
        <v>0</v>
      </c>
      <c r="ACX3" s="33">
        <f>'5 - Project Outputs'!K77</f>
        <v>0</v>
      </c>
      <c r="ACY3" s="33">
        <f>'5 - Project Outputs'!L77</f>
        <v>0</v>
      </c>
      <c r="ACZ3" s="33">
        <f>'5 - Project Outputs'!M77</f>
        <v>0</v>
      </c>
      <c r="ADA3" s="33">
        <f>'5 - Project Outputs'!N77</f>
        <v>0</v>
      </c>
      <c r="ADB3" s="33">
        <f>'5 - Project Outputs'!O77</f>
        <v>0</v>
      </c>
      <c r="ADC3" s="33">
        <f>'5 - Project Outputs'!P77</f>
        <v>0</v>
      </c>
      <c r="ADD3" s="33">
        <f>'5 - Project Outputs'!Q77</f>
        <v>0</v>
      </c>
      <c r="ADE3" s="33">
        <f>'5 - Project Outputs'!R77</f>
        <v>0</v>
      </c>
      <c r="ADF3" s="33">
        <f>'5 - Project Outputs'!S77</f>
        <v>0</v>
      </c>
      <c r="ADG3" s="33">
        <f>'5 - Project Outputs'!T77</f>
        <v>0</v>
      </c>
      <c r="ADH3" s="33">
        <f>'5 - Project Outputs'!U77</f>
        <v>0</v>
      </c>
      <c r="ADI3" s="33">
        <f>'5 - Project Outputs'!V77</f>
        <v>0</v>
      </c>
      <c r="ADJ3" s="33">
        <f>'5 - Project Outputs'!W77</f>
        <v>0</v>
      </c>
      <c r="ADK3" s="33">
        <f>'5 - Project Outputs'!X77</f>
        <v>0</v>
      </c>
      <c r="ADL3" s="33">
        <f>'5 - Project Outputs'!Y77</f>
        <v>0</v>
      </c>
      <c r="ADM3" s="33" t="str">
        <f>'5 - Project Outputs'!C78</f>
        <v>&lt; Select &gt;</v>
      </c>
      <c r="ADN3" s="33" t="str">
        <f>'5 - Project Outputs'!D78</f>
        <v>N/A</v>
      </c>
      <c r="ADO3" s="33">
        <f>'5 - Project Outputs'!E78</f>
        <v>0</v>
      </c>
      <c r="ADP3" s="33">
        <f>'5 - Project Outputs'!F78</f>
        <v>0</v>
      </c>
      <c r="ADQ3" s="33">
        <f>'5 - Project Outputs'!G78</f>
        <v>0</v>
      </c>
      <c r="ADR3" s="33">
        <f>'5 - Project Outputs'!H78</f>
        <v>0</v>
      </c>
      <c r="ADS3" s="33">
        <f>'5 - Project Outputs'!I78</f>
        <v>0</v>
      </c>
      <c r="ADT3" s="33">
        <f>'5 - Project Outputs'!J78</f>
        <v>0</v>
      </c>
      <c r="ADU3" s="33">
        <f>'5 - Project Outputs'!K78</f>
        <v>0</v>
      </c>
      <c r="ADV3" s="33">
        <f>'5 - Project Outputs'!L78</f>
        <v>0</v>
      </c>
      <c r="ADW3" s="33">
        <f>'5 - Project Outputs'!M78</f>
        <v>0</v>
      </c>
      <c r="ADX3" s="33">
        <f>'5 - Project Outputs'!N78</f>
        <v>0</v>
      </c>
      <c r="ADY3" s="33">
        <f>'5 - Project Outputs'!O78</f>
        <v>0</v>
      </c>
      <c r="ADZ3" s="33">
        <f>'5 - Project Outputs'!P78</f>
        <v>0</v>
      </c>
      <c r="AEA3" s="33">
        <f>'5 - Project Outputs'!Q78</f>
        <v>0</v>
      </c>
      <c r="AEB3" s="33">
        <f>'5 - Project Outputs'!R78</f>
        <v>0</v>
      </c>
      <c r="AEC3" s="33">
        <f>'5 - Project Outputs'!S78</f>
        <v>0</v>
      </c>
      <c r="AED3" s="33">
        <f>'5 - Project Outputs'!T78</f>
        <v>0</v>
      </c>
      <c r="AEE3" s="33">
        <f>'5 - Project Outputs'!U78</f>
        <v>0</v>
      </c>
      <c r="AEF3" s="33">
        <f>'5 - Project Outputs'!V78</f>
        <v>0</v>
      </c>
      <c r="AEG3" s="33">
        <f>'5 - Project Outputs'!W78</f>
        <v>0</v>
      </c>
      <c r="AEH3" s="33">
        <f>'5 - Project Outputs'!X78</f>
        <v>0</v>
      </c>
      <c r="AEI3" s="33">
        <f>'5 - Project Outputs'!Y78</f>
        <v>0</v>
      </c>
      <c r="AEJ3" s="33" t="str">
        <f>'5 - Project Outputs'!C79</f>
        <v>&lt; Select &gt;</v>
      </c>
      <c r="AEK3" s="33" t="str">
        <f>'5 - Project Outputs'!D79</f>
        <v>N/A</v>
      </c>
      <c r="AEL3" s="33">
        <f>'5 - Project Outputs'!E79</f>
        <v>0</v>
      </c>
      <c r="AEM3" s="33">
        <f>'5 - Project Outputs'!F79</f>
        <v>0</v>
      </c>
      <c r="AEN3" s="33">
        <f>'5 - Project Outputs'!G79</f>
        <v>0</v>
      </c>
      <c r="AEO3" s="33">
        <f>'5 - Project Outputs'!H79</f>
        <v>0</v>
      </c>
      <c r="AEP3" s="33">
        <f>'5 - Project Outputs'!I79</f>
        <v>0</v>
      </c>
      <c r="AEQ3" s="33">
        <f>'5 - Project Outputs'!J79</f>
        <v>0</v>
      </c>
      <c r="AER3" s="33">
        <f>'5 - Project Outputs'!K79</f>
        <v>0</v>
      </c>
      <c r="AES3" s="33">
        <f>'5 - Project Outputs'!L79</f>
        <v>0</v>
      </c>
      <c r="AET3" s="33">
        <f>'5 - Project Outputs'!M79</f>
        <v>0</v>
      </c>
      <c r="AEU3" s="33">
        <f>'5 - Project Outputs'!N79</f>
        <v>0</v>
      </c>
      <c r="AEV3" s="33">
        <f>'5 - Project Outputs'!O79</f>
        <v>0</v>
      </c>
      <c r="AEW3" s="33">
        <f>'5 - Project Outputs'!P79</f>
        <v>0</v>
      </c>
      <c r="AEX3" s="33">
        <f>'5 - Project Outputs'!Q79</f>
        <v>0</v>
      </c>
      <c r="AEY3" s="33">
        <f>'5 - Project Outputs'!R79</f>
        <v>0</v>
      </c>
      <c r="AEZ3" s="33">
        <f>'5 - Project Outputs'!S79</f>
        <v>0</v>
      </c>
      <c r="AFA3" s="33">
        <f>'5 - Project Outputs'!T79</f>
        <v>0</v>
      </c>
      <c r="AFB3" s="33">
        <f>'5 - Project Outputs'!U79</f>
        <v>0</v>
      </c>
      <c r="AFC3" s="33">
        <f>'5 - Project Outputs'!V79</f>
        <v>0</v>
      </c>
      <c r="AFD3" s="33">
        <f>'5 - Project Outputs'!W79</f>
        <v>0</v>
      </c>
      <c r="AFE3" s="33">
        <f>'5 - Project Outputs'!X79</f>
        <v>0</v>
      </c>
      <c r="AFF3" s="33">
        <f>'5 - Project Outputs'!Y79</f>
        <v>0</v>
      </c>
      <c r="AFG3" s="33" t="str">
        <f>'5 - Project Outputs'!C80</f>
        <v>&lt; Select &gt;</v>
      </c>
      <c r="AFH3" s="33" t="str">
        <f>'5 - Project Outputs'!D80</f>
        <v>N/A</v>
      </c>
      <c r="AFI3" s="33">
        <f>'5 - Project Outputs'!E80</f>
        <v>0</v>
      </c>
      <c r="AFJ3" s="33">
        <f>'5 - Project Outputs'!F80</f>
        <v>0</v>
      </c>
      <c r="AFK3" s="33">
        <f>'5 - Project Outputs'!G80</f>
        <v>0</v>
      </c>
      <c r="AFL3" s="33">
        <f>'5 - Project Outputs'!H80</f>
        <v>0</v>
      </c>
      <c r="AFM3" s="33">
        <f>'5 - Project Outputs'!I80</f>
        <v>0</v>
      </c>
      <c r="AFN3" s="33">
        <f>'5 - Project Outputs'!J80</f>
        <v>0</v>
      </c>
      <c r="AFO3" s="33">
        <f>'5 - Project Outputs'!K80</f>
        <v>0</v>
      </c>
      <c r="AFP3" s="33">
        <f>'5 - Project Outputs'!L80</f>
        <v>0</v>
      </c>
      <c r="AFQ3" s="33">
        <f>'5 - Project Outputs'!M80</f>
        <v>0</v>
      </c>
      <c r="AFR3" s="33">
        <f>'5 - Project Outputs'!N80</f>
        <v>0</v>
      </c>
      <c r="AFS3" s="33">
        <f>'5 - Project Outputs'!O80</f>
        <v>0</v>
      </c>
      <c r="AFT3" s="33">
        <f>'5 - Project Outputs'!P80</f>
        <v>0</v>
      </c>
      <c r="AFU3" s="33">
        <f>'5 - Project Outputs'!Q80</f>
        <v>0</v>
      </c>
      <c r="AFV3" s="33">
        <f>'5 - Project Outputs'!R80</f>
        <v>0</v>
      </c>
      <c r="AFW3" s="33">
        <f>'5 - Project Outputs'!S80</f>
        <v>0</v>
      </c>
      <c r="AFX3" s="33">
        <f>'5 - Project Outputs'!T80</f>
        <v>0</v>
      </c>
      <c r="AFY3" s="33">
        <f>'5 - Project Outputs'!U80</f>
        <v>0</v>
      </c>
      <c r="AFZ3" s="33">
        <f>'5 - Project Outputs'!V80</f>
        <v>0</v>
      </c>
      <c r="AGA3" s="33">
        <f>'5 - Project Outputs'!W80</f>
        <v>0</v>
      </c>
      <c r="AGB3" s="33">
        <f>'5 - Project Outputs'!X80</f>
        <v>0</v>
      </c>
      <c r="AGC3" s="33">
        <f>'5 - Project Outputs'!Y80</f>
        <v>0</v>
      </c>
      <c r="AGD3" s="33">
        <f>'5 - Project Outputs'!C82</f>
        <v>0</v>
      </c>
      <c r="AGE3" s="33">
        <f>'5 - Project Outputs'!D82</f>
        <v>0</v>
      </c>
      <c r="AGF3" s="33">
        <f>'5 - Project Outputs'!E82</f>
        <v>0</v>
      </c>
      <c r="AGG3" s="33">
        <f>'5 - Project Outputs'!F82</f>
        <v>0</v>
      </c>
      <c r="AGH3" s="33">
        <f>'5 - Project Outputs'!G82</f>
        <v>0</v>
      </c>
      <c r="AGI3" s="33">
        <f>'5 - Project Outputs'!H82</f>
        <v>0</v>
      </c>
      <c r="AGJ3" s="33">
        <f>'5 - Project Outputs'!I82</f>
        <v>0</v>
      </c>
      <c r="AGK3" s="33">
        <f>'5 - Project Outputs'!J82</f>
        <v>0</v>
      </c>
      <c r="AGL3" s="33">
        <f>'5 - Project Outputs'!K82</f>
        <v>0</v>
      </c>
      <c r="AGM3" s="33">
        <f>'5 - Project Outputs'!L82</f>
        <v>0</v>
      </c>
      <c r="AGN3" s="33">
        <f>'5 - Project Outputs'!M82</f>
        <v>0</v>
      </c>
      <c r="AGO3" s="33">
        <f>'5 - Project Outputs'!N82</f>
        <v>0</v>
      </c>
      <c r="AGP3" s="33">
        <f>'5 - Project Outputs'!O82</f>
        <v>0</v>
      </c>
      <c r="AGQ3" s="33">
        <f>'5 - Project Outputs'!P82</f>
        <v>0</v>
      </c>
      <c r="AGR3" s="33">
        <f>'5 - Project Outputs'!Q82</f>
        <v>0</v>
      </c>
      <c r="AGS3" s="33">
        <f>'5 - Project Outputs'!R82</f>
        <v>0</v>
      </c>
      <c r="AGT3" s="33">
        <f>'5 - Project Outputs'!S82</f>
        <v>0</v>
      </c>
      <c r="AGU3" s="33">
        <f>'5 - Project Outputs'!T82</f>
        <v>0</v>
      </c>
      <c r="AGV3" s="33">
        <f>'5 - Project Outputs'!U82</f>
        <v>0</v>
      </c>
      <c r="AGW3" s="33">
        <f>'5 - Project Outputs'!V82</f>
        <v>0</v>
      </c>
      <c r="AGX3" s="33">
        <f>'5 - Project Outputs'!W82</f>
        <v>0</v>
      </c>
      <c r="AGY3" s="33">
        <f>'5 - Project Outputs'!X82</f>
        <v>0</v>
      </c>
      <c r="AGZ3" s="33">
        <f>'5 - Project Outputs'!C83</f>
        <v>0</v>
      </c>
      <c r="AHA3" s="33">
        <f>'5 - Project Outputs'!D83</f>
        <v>0</v>
      </c>
      <c r="AHB3" s="33">
        <f>'5 - Project Outputs'!E83</f>
        <v>0</v>
      </c>
      <c r="AHC3" s="33">
        <f>'5 - Project Outputs'!F83</f>
        <v>0</v>
      </c>
      <c r="AHD3" s="33">
        <f>'5 - Project Outputs'!G83</f>
        <v>0</v>
      </c>
      <c r="AHE3" s="33">
        <f>'5 - Project Outputs'!H83</f>
        <v>0</v>
      </c>
      <c r="AHF3" s="33">
        <f>'5 - Project Outputs'!I83</f>
        <v>0</v>
      </c>
      <c r="AHG3" s="33">
        <f>'5 - Project Outputs'!J83</f>
        <v>0</v>
      </c>
      <c r="AHH3" s="33">
        <f>'5 - Project Outputs'!K83</f>
        <v>0</v>
      </c>
      <c r="AHI3" s="33">
        <f>'5 - Project Outputs'!L83</f>
        <v>0</v>
      </c>
      <c r="AHJ3" s="33">
        <f>'5 - Project Outputs'!M83</f>
        <v>0</v>
      </c>
      <c r="AHK3" s="33">
        <f>'5 - Project Outputs'!N83</f>
        <v>0</v>
      </c>
      <c r="AHL3" s="33">
        <f>'5 - Project Outputs'!O83</f>
        <v>0</v>
      </c>
      <c r="AHM3" s="33">
        <f>'5 - Project Outputs'!P83</f>
        <v>0</v>
      </c>
      <c r="AHN3" s="33">
        <f>'5 - Project Outputs'!Q83</f>
        <v>0</v>
      </c>
      <c r="AHO3" s="33">
        <f>'5 - Project Outputs'!R83</f>
        <v>0</v>
      </c>
      <c r="AHP3" s="33">
        <f>'5 - Project Outputs'!S83</f>
        <v>0</v>
      </c>
      <c r="AHQ3" s="33">
        <f>'5 - Project Outputs'!T83</f>
        <v>0</v>
      </c>
      <c r="AHR3" s="33">
        <f>'5 - Project Outputs'!U83</f>
        <v>0</v>
      </c>
      <c r="AHS3" s="33">
        <f>'5 - Project Outputs'!V83</f>
        <v>0</v>
      </c>
      <c r="AHT3" s="33">
        <f>'5 - Project Outputs'!W83</f>
        <v>0</v>
      </c>
      <c r="AHU3" s="33">
        <f>'5 - Project Outputs'!X83</f>
        <v>0</v>
      </c>
      <c r="AHV3" s="33">
        <f>'5 - Project Outputs'!C84</f>
        <v>0</v>
      </c>
      <c r="AHW3" s="33">
        <f>'5 - Project Outputs'!D84</f>
        <v>0</v>
      </c>
      <c r="AHX3" s="33">
        <f>'5 - Project Outputs'!E84</f>
        <v>0</v>
      </c>
      <c r="AHY3" s="33">
        <f>'5 - Project Outputs'!F84</f>
        <v>0</v>
      </c>
      <c r="AHZ3" s="33">
        <f>'5 - Project Outputs'!G84</f>
        <v>0</v>
      </c>
      <c r="AIA3" s="33">
        <f>'5 - Project Outputs'!H84</f>
        <v>0</v>
      </c>
      <c r="AIB3" s="33">
        <f>'5 - Project Outputs'!I84</f>
        <v>0</v>
      </c>
      <c r="AIC3" s="33">
        <f>'5 - Project Outputs'!J84</f>
        <v>0</v>
      </c>
      <c r="AID3" s="33">
        <f>'5 - Project Outputs'!K84</f>
        <v>0</v>
      </c>
      <c r="AIE3" s="33">
        <f>'5 - Project Outputs'!L84</f>
        <v>0</v>
      </c>
      <c r="AIF3" s="33">
        <f>'5 - Project Outputs'!M84</f>
        <v>0</v>
      </c>
      <c r="AIG3" s="33">
        <f>'5 - Project Outputs'!N84</f>
        <v>0</v>
      </c>
      <c r="AIH3" s="33">
        <f>'5 - Project Outputs'!O84</f>
        <v>0</v>
      </c>
      <c r="AII3" s="33">
        <f>'5 - Project Outputs'!P84</f>
        <v>0</v>
      </c>
      <c r="AIJ3" s="33">
        <f>'5 - Project Outputs'!Q84</f>
        <v>0</v>
      </c>
      <c r="AIK3" s="33">
        <f>'5 - Project Outputs'!R84</f>
        <v>0</v>
      </c>
      <c r="AIL3" s="33">
        <f>'5 - Project Outputs'!S84</f>
        <v>0</v>
      </c>
      <c r="AIM3" s="33">
        <f>'5 - Project Outputs'!T84</f>
        <v>0</v>
      </c>
      <c r="AIN3" s="33">
        <f>'5 - Project Outputs'!U84</f>
        <v>0</v>
      </c>
      <c r="AIO3" s="33">
        <f>'5 - Project Outputs'!V84</f>
        <v>0</v>
      </c>
      <c r="AIP3" s="33">
        <f>'5 - Project Outputs'!W84</f>
        <v>0</v>
      </c>
      <c r="AIQ3" s="33">
        <f>'5 - Project Outputs'!X84</f>
        <v>0</v>
      </c>
      <c r="AIR3" s="33">
        <f>'5 - Project Outputs'!C85</f>
        <v>0</v>
      </c>
      <c r="AIS3" s="33">
        <f>'5 - Project Outputs'!D85</f>
        <v>0</v>
      </c>
      <c r="AIT3" s="33">
        <f>'5 - Project Outputs'!E85</f>
        <v>0</v>
      </c>
      <c r="AIU3" s="33">
        <f>'5 - Project Outputs'!F85</f>
        <v>0</v>
      </c>
      <c r="AIV3" s="33">
        <f>'5 - Project Outputs'!G85</f>
        <v>0</v>
      </c>
      <c r="AIW3" s="33">
        <f>'5 - Project Outputs'!H85</f>
        <v>0</v>
      </c>
      <c r="AIX3" s="33">
        <f>'5 - Project Outputs'!I85</f>
        <v>0</v>
      </c>
      <c r="AIY3" s="33">
        <f>'5 - Project Outputs'!J85</f>
        <v>0</v>
      </c>
      <c r="AIZ3" s="33">
        <f>'5 - Project Outputs'!K85</f>
        <v>0</v>
      </c>
      <c r="AJA3" s="33">
        <f>'5 - Project Outputs'!L85</f>
        <v>0</v>
      </c>
      <c r="AJB3" s="33">
        <f>'5 - Project Outputs'!M85</f>
        <v>0</v>
      </c>
      <c r="AJC3" s="33">
        <f>'5 - Project Outputs'!N85</f>
        <v>0</v>
      </c>
      <c r="AJD3" s="33">
        <f>'5 - Project Outputs'!O85</f>
        <v>0</v>
      </c>
      <c r="AJE3" s="33">
        <f>'5 - Project Outputs'!P85</f>
        <v>0</v>
      </c>
      <c r="AJF3" s="33">
        <f>'5 - Project Outputs'!Q85</f>
        <v>0</v>
      </c>
      <c r="AJG3" s="33">
        <f>'5 - Project Outputs'!R85</f>
        <v>0</v>
      </c>
      <c r="AJH3" s="33">
        <f>'5 - Project Outputs'!S85</f>
        <v>0</v>
      </c>
      <c r="AJI3" s="33">
        <f>'5 - Project Outputs'!T85</f>
        <v>0</v>
      </c>
      <c r="AJJ3" s="33">
        <f>'5 - Project Outputs'!U85</f>
        <v>0</v>
      </c>
      <c r="AJK3" s="33">
        <f>'5 - Project Outputs'!V85</f>
        <v>0</v>
      </c>
      <c r="AJL3" s="33">
        <f>'5 - Project Outputs'!W85</f>
        <v>0</v>
      </c>
      <c r="AJM3" s="33">
        <f>'5 - Project Outputs'!X85</f>
        <v>0</v>
      </c>
      <c r="AJN3" s="33">
        <f>'5 - Project Outputs'!C86</f>
        <v>0</v>
      </c>
      <c r="AJO3" s="33">
        <f>'5 - Project Outputs'!D86</f>
        <v>0</v>
      </c>
      <c r="AJP3" s="33">
        <f>'5 - Project Outputs'!E86</f>
        <v>0</v>
      </c>
      <c r="AJQ3" s="33">
        <f>'5 - Project Outputs'!F86</f>
        <v>0</v>
      </c>
      <c r="AJR3" s="33">
        <f>'5 - Project Outputs'!G86</f>
        <v>0</v>
      </c>
      <c r="AJS3" s="33">
        <f>'5 - Project Outputs'!H86</f>
        <v>0</v>
      </c>
      <c r="AJT3" s="33">
        <f>'5 - Project Outputs'!I86</f>
        <v>0</v>
      </c>
      <c r="AJU3" s="33">
        <f>'5 - Project Outputs'!J86</f>
        <v>0</v>
      </c>
      <c r="AJV3" s="33">
        <f>'5 - Project Outputs'!K86</f>
        <v>0</v>
      </c>
      <c r="AJW3" s="33">
        <f>'5 - Project Outputs'!L86</f>
        <v>0</v>
      </c>
      <c r="AJX3" s="33">
        <f>'5 - Project Outputs'!M86</f>
        <v>0</v>
      </c>
      <c r="AJY3" s="33">
        <f>'5 - Project Outputs'!N86</f>
        <v>0</v>
      </c>
      <c r="AJZ3" s="33">
        <f>'5 - Project Outputs'!O86</f>
        <v>0</v>
      </c>
      <c r="AKA3" s="33">
        <f>'5 - Project Outputs'!P86</f>
        <v>0</v>
      </c>
      <c r="AKB3" s="33">
        <f>'5 - Project Outputs'!Q86</f>
        <v>0</v>
      </c>
      <c r="AKC3" s="33">
        <f>'5 - Project Outputs'!R86</f>
        <v>0</v>
      </c>
      <c r="AKD3" s="33">
        <f>'5 - Project Outputs'!S86</f>
        <v>0</v>
      </c>
      <c r="AKE3" s="33">
        <f>'5 - Project Outputs'!T86</f>
        <v>0</v>
      </c>
      <c r="AKF3" s="33">
        <f>'5 - Project Outputs'!U86</f>
        <v>0</v>
      </c>
      <c r="AKG3" s="33">
        <f>'5 - Project Outputs'!V86</f>
        <v>0</v>
      </c>
      <c r="AKH3" s="33">
        <f>'5 - Project Outputs'!W86</f>
        <v>0</v>
      </c>
      <c r="AKI3" s="33">
        <f>'5 - Project Outputs'!X86</f>
        <v>0</v>
      </c>
      <c r="AKJ3" s="33">
        <f>'5 - Project Outputs'!C87</f>
        <v>0</v>
      </c>
      <c r="AKK3" s="33">
        <f>'5 - Project Outputs'!D87</f>
        <v>0</v>
      </c>
      <c r="AKL3" s="33">
        <f>'5 - Project Outputs'!E87</f>
        <v>0</v>
      </c>
      <c r="AKM3" s="33">
        <f>'5 - Project Outputs'!F87</f>
        <v>0</v>
      </c>
      <c r="AKN3" s="33">
        <f>'5 - Project Outputs'!G87</f>
        <v>0</v>
      </c>
      <c r="AKO3" s="33">
        <f>'5 - Project Outputs'!H87</f>
        <v>0</v>
      </c>
      <c r="AKP3" s="33">
        <f>'5 - Project Outputs'!I87</f>
        <v>0</v>
      </c>
      <c r="AKQ3" s="33">
        <f>'5 - Project Outputs'!J87</f>
        <v>0</v>
      </c>
      <c r="AKR3" s="33">
        <f>'5 - Project Outputs'!K87</f>
        <v>0</v>
      </c>
      <c r="AKS3" s="33">
        <f>'5 - Project Outputs'!L87</f>
        <v>0</v>
      </c>
      <c r="AKT3" s="33">
        <f>'5 - Project Outputs'!M87</f>
        <v>0</v>
      </c>
      <c r="AKU3" s="33">
        <f>'5 - Project Outputs'!N87</f>
        <v>0</v>
      </c>
      <c r="AKV3" s="33">
        <f>'5 - Project Outputs'!O87</f>
        <v>0</v>
      </c>
      <c r="AKW3" s="33">
        <f>'5 - Project Outputs'!P87</f>
        <v>0</v>
      </c>
      <c r="AKX3" s="33">
        <f>'5 - Project Outputs'!Q87</f>
        <v>0</v>
      </c>
      <c r="AKY3" s="33">
        <f>'5 - Project Outputs'!R87</f>
        <v>0</v>
      </c>
      <c r="AKZ3" s="33">
        <f>'5 - Project Outputs'!S87</f>
        <v>0</v>
      </c>
      <c r="ALA3" s="33">
        <f>'5 - Project Outputs'!T87</f>
        <v>0</v>
      </c>
      <c r="ALB3" s="33">
        <f>'5 - Project Outputs'!U87</f>
        <v>0</v>
      </c>
      <c r="ALC3" s="33">
        <f>'5 - Project Outputs'!V87</f>
        <v>0</v>
      </c>
      <c r="ALD3" s="33">
        <f>'5 - Project Outputs'!W87</f>
        <v>0</v>
      </c>
      <c r="ALE3" s="33">
        <f>'5 - Project Outputs'!X87</f>
        <v>0</v>
      </c>
      <c r="ALF3" s="33">
        <f>'5 - Project Outputs'!C88</f>
        <v>0</v>
      </c>
      <c r="ALG3" s="33">
        <f>'5 - Project Outputs'!D88</f>
        <v>0</v>
      </c>
      <c r="ALH3" s="33">
        <f>'5 - Project Outputs'!E88</f>
        <v>0</v>
      </c>
      <c r="ALI3" s="33">
        <f>'5 - Project Outputs'!F88</f>
        <v>0</v>
      </c>
      <c r="ALJ3" s="33">
        <f>'5 - Project Outputs'!G88</f>
        <v>0</v>
      </c>
      <c r="ALK3" s="33">
        <f>'5 - Project Outputs'!H88</f>
        <v>0</v>
      </c>
      <c r="ALL3" s="33">
        <f>'5 - Project Outputs'!I88</f>
        <v>0</v>
      </c>
      <c r="ALM3" s="33">
        <f>'5 - Project Outputs'!J88</f>
        <v>0</v>
      </c>
      <c r="ALN3" s="33">
        <f>'5 - Project Outputs'!K88</f>
        <v>0</v>
      </c>
      <c r="ALO3" s="33">
        <f>'5 - Project Outputs'!L88</f>
        <v>0</v>
      </c>
      <c r="ALP3" s="33">
        <f>'5 - Project Outputs'!M88</f>
        <v>0</v>
      </c>
      <c r="ALQ3" s="33">
        <f>'5 - Project Outputs'!N88</f>
        <v>0</v>
      </c>
      <c r="ALR3" s="33">
        <f>'5 - Project Outputs'!O88</f>
        <v>0</v>
      </c>
      <c r="ALS3" s="33">
        <f>'5 - Project Outputs'!P88</f>
        <v>0</v>
      </c>
      <c r="ALT3" s="33">
        <f>'5 - Project Outputs'!Q88</f>
        <v>0</v>
      </c>
      <c r="ALU3" s="33">
        <f>'5 - Project Outputs'!R88</f>
        <v>0</v>
      </c>
      <c r="ALV3" s="33">
        <f>'5 - Project Outputs'!S88</f>
        <v>0</v>
      </c>
      <c r="ALW3" s="33">
        <f>'5 - Project Outputs'!T88</f>
        <v>0</v>
      </c>
      <c r="ALX3" s="33">
        <f>'5 - Project Outputs'!U88</f>
        <v>0</v>
      </c>
      <c r="ALY3" s="33">
        <f>'5 - Project Outputs'!V88</f>
        <v>0</v>
      </c>
      <c r="ALZ3" s="33">
        <f>'5 - Project Outputs'!W88</f>
        <v>0</v>
      </c>
      <c r="AMA3" s="33">
        <f>'5 - Project Outputs'!X88</f>
        <v>0</v>
      </c>
      <c r="AMB3" s="33">
        <f>'5 - Project Outputs'!C89</f>
        <v>0</v>
      </c>
      <c r="AMC3" s="33">
        <f>'5 - Project Outputs'!D89</f>
        <v>0</v>
      </c>
      <c r="AMD3" s="33">
        <f>'5 - Project Outputs'!E89</f>
        <v>0</v>
      </c>
      <c r="AME3" s="33">
        <f>'5 - Project Outputs'!F89</f>
        <v>0</v>
      </c>
      <c r="AMF3" s="33">
        <f>'5 - Project Outputs'!G89</f>
        <v>0</v>
      </c>
      <c r="AMG3" s="33">
        <f>'5 - Project Outputs'!H89</f>
        <v>0</v>
      </c>
      <c r="AMH3" s="33">
        <f>'5 - Project Outputs'!I89</f>
        <v>0</v>
      </c>
      <c r="AMI3" s="33">
        <f>'5 - Project Outputs'!J89</f>
        <v>0</v>
      </c>
      <c r="AMJ3" s="33">
        <f>'5 - Project Outputs'!K89</f>
        <v>0</v>
      </c>
      <c r="AMK3" s="33">
        <f>'5 - Project Outputs'!L89</f>
        <v>0</v>
      </c>
      <c r="AML3" s="33">
        <f>'5 - Project Outputs'!M89</f>
        <v>0</v>
      </c>
      <c r="AMM3" s="33">
        <f>'5 - Project Outputs'!N89</f>
        <v>0</v>
      </c>
      <c r="AMN3" s="33">
        <f>'5 - Project Outputs'!O89</f>
        <v>0</v>
      </c>
      <c r="AMO3" s="33">
        <f>'5 - Project Outputs'!P89</f>
        <v>0</v>
      </c>
      <c r="AMP3" s="33">
        <f>'5 - Project Outputs'!Q89</f>
        <v>0</v>
      </c>
      <c r="AMQ3" s="33">
        <f>'5 - Project Outputs'!R89</f>
        <v>0</v>
      </c>
      <c r="AMR3" s="33">
        <f>'5 - Project Outputs'!S89</f>
        <v>0</v>
      </c>
      <c r="AMS3" s="33">
        <f>'5 - Project Outputs'!T89</f>
        <v>0</v>
      </c>
      <c r="AMT3" s="33">
        <f>'5 - Project Outputs'!U89</f>
        <v>0</v>
      </c>
      <c r="AMU3" s="33">
        <f>'5 - Project Outputs'!V89</f>
        <v>0</v>
      </c>
      <c r="AMV3" s="33">
        <f>'5 - Project Outputs'!W89</f>
        <v>0</v>
      </c>
      <c r="AMW3" s="33">
        <f>'5 - Project Outputs'!X89</f>
        <v>0</v>
      </c>
      <c r="AMX3" s="33">
        <f>'5 - Project Outputs'!C90</f>
        <v>0</v>
      </c>
      <c r="AMY3" s="33">
        <f>'5 - Project Outputs'!D90</f>
        <v>0</v>
      </c>
      <c r="AMZ3" s="33">
        <f>'5 - Project Outputs'!E90</f>
        <v>0</v>
      </c>
      <c r="ANA3" s="33">
        <f>'5 - Project Outputs'!F90</f>
        <v>0</v>
      </c>
      <c r="ANB3" s="33">
        <f>'5 - Project Outputs'!G90</f>
        <v>0</v>
      </c>
      <c r="ANC3" s="33">
        <f>'5 - Project Outputs'!H90</f>
        <v>0</v>
      </c>
      <c r="AND3" s="33">
        <f>'5 - Project Outputs'!I90</f>
        <v>0</v>
      </c>
      <c r="ANE3" s="33">
        <f>'5 - Project Outputs'!J90</f>
        <v>0</v>
      </c>
      <c r="ANF3" s="33">
        <f>'5 - Project Outputs'!K90</f>
        <v>0</v>
      </c>
      <c r="ANG3" s="33">
        <f>'5 - Project Outputs'!L90</f>
        <v>0</v>
      </c>
      <c r="ANH3" s="33">
        <f>'5 - Project Outputs'!M90</f>
        <v>0</v>
      </c>
      <c r="ANI3" s="33">
        <f>'5 - Project Outputs'!N90</f>
        <v>0</v>
      </c>
      <c r="ANJ3" s="33">
        <f>'5 - Project Outputs'!O90</f>
        <v>0</v>
      </c>
      <c r="ANK3" s="33">
        <f>'5 - Project Outputs'!P90</f>
        <v>0</v>
      </c>
      <c r="ANL3" s="33">
        <f>'5 - Project Outputs'!Q90</f>
        <v>0</v>
      </c>
      <c r="ANM3" s="33">
        <f>'5 - Project Outputs'!R90</f>
        <v>0</v>
      </c>
      <c r="ANN3" s="33">
        <f>'5 - Project Outputs'!S90</f>
        <v>0</v>
      </c>
      <c r="ANO3" s="33">
        <f>'5 - Project Outputs'!T90</f>
        <v>0</v>
      </c>
      <c r="ANP3" s="33">
        <f>'5 - Project Outputs'!U90</f>
        <v>0</v>
      </c>
      <c r="ANQ3" s="33">
        <f>'5 - Project Outputs'!V90</f>
        <v>0</v>
      </c>
      <c r="ANR3" s="33">
        <f>'5 - Project Outputs'!W90</f>
        <v>0</v>
      </c>
      <c r="ANS3" s="33">
        <f>'5 - Project Outputs'!X90</f>
        <v>0</v>
      </c>
      <c r="ANT3" s="33">
        <f>'5 - Project Outputs'!C91</f>
        <v>0</v>
      </c>
      <c r="ANU3" s="33">
        <f>'5 - Project Outputs'!D91</f>
        <v>0</v>
      </c>
      <c r="ANV3" s="33">
        <f>'5 - Project Outputs'!E91</f>
        <v>0</v>
      </c>
      <c r="ANW3" s="33">
        <f>'5 - Project Outputs'!F91</f>
        <v>0</v>
      </c>
      <c r="ANX3" s="33">
        <f>'5 - Project Outputs'!G91</f>
        <v>0</v>
      </c>
      <c r="ANY3" s="33">
        <f>'5 - Project Outputs'!H91</f>
        <v>0</v>
      </c>
      <c r="ANZ3" s="33">
        <f>'5 - Project Outputs'!I91</f>
        <v>0</v>
      </c>
      <c r="AOA3" s="33">
        <f>'5 - Project Outputs'!J91</f>
        <v>0</v>
      </c>
      <c r="AOB3" s="33">
        <f>'5 - Project Outputs'!K91</f>
        <v>0</v>
      </c>
      <c r="AOC3" s="33">
        <f>'5 - Project Outputs'!L91</f>
        <v>0</v>
      </c>
      <c r="AOD3" s="33">
        <f>'5 - Project Outputs'!M91</f>
        <v>0</v>
      </c>
      <c r="AOE3" s="33">
        <f>'5 - Project Outputs'!N91</f>
        <v>0</v>
      </c>
      <c r="AOF3" s="33">
        <f>'5 - Project Outputs'!O91</f>
        <v>0</v>
      </c>
      <c r="AOG3" s="33">
        <f>'5 - Project Outputs'!P91</f>
        <v>0</v>
      </c>
      <c r="AOH3" s="33">
        <f>'5 - Project Outputs'!Q91</f>
        <v>0</v>
      </c>
      <c r="AOI3" s="33">
        <f>'5 - Project Outputs'!R91</f>
        <v>0</v>
      </c>
      <c r="AOJ3" s="33">
        <f>'5 - Project Outputs'!S91</f>
        <v>0</v>
      </c>
      <c r="AOK3" s="33">
        <f>'5 - Project Outputs'!T91</f>
        <v>0</v>
      </c>
      <c r="AOL3" s="33">
        <f>'5 - Project Outputs'!U91</f>
        <v>0</v>
      </c>
      <c r="AOM3" s="33">
        <f>'5 - Project Outputs'!V91</f>
        <v>0</v>
      </c>
      <c r="AON3" s="33">
        <f>'5 - Project Outputs'!W91</f>
        <v>0</v>
      </c>
      <c r="AOO3" s="33">
        <f>'5 - Project Outputs'!X91</f>
        <v>0</v>
      </c>
      <c r="APU3" s="479"/>
      <c r="APV3" s="479"/>
      <c r="APW3" s="479"/>
      <c r="APX3" s="479"/>
      <c r="APY3" s="479"/>
      <c r="APZ3" s="479"/>
      <c r="AQA3" s="479"/>
      <c r="AQB3" s="479"/>
      <c r="AQC3" s="479"/>
      <c r="AQD3" s="479"/>
      <c r="AQE3" s="479"/>
      <c r="AQF3" s="479"/>
      <c r="AQG3" s="479"/>
      <c r="AQH3" s="479"/>
      <c r="AQI3" s="479"/>
      <c r="AQJ3" s="479"/>
      <c r="AQK3" s="479"/>
      <c r="AQL3" s="479"/>
      <c r="AQM3" s="479"/>
      <c r="AQN3" s="479"/>
      <c r="AQO3" s="479"/>
      <c r="AQP3" s="479"/>
      <c r="AQQ3" s="479"/>
      <c r="AQR3" s="479"/>
      <c r="AQS3" s="479"/>
      <c r="AQT3" s="479"/>
      <c r="AQU3" s="479"/>
      <c r="AQV3" s="479"/>
      <c r="AQW3" s="479"/>
      <c r="AQX3" s="479"/>
      <c r="AQY3" s="479"/>
      <c r="AQZ3" s="479"/>
      <c r="ARA3" s="479"/>
      <c r="ARB3" s="479"/>
      <c r="ARC3" s="479"/>
      <c r="ARD3" s="479"/>
      <c r="ARE3" s="479"/>
      <c r="ARF3" s="479"/>
      <c r="ARG3" s="479"/>
      <c r="ARH3" s="479"/>
      <c r="ARI3" s="479"/>
      <c r="ARJ3" s="479"/>
      <c r="ARK3" s="479"/>
      <c r="ARL3" s="479"/>
      <c r="ARM3" s="479"/>
      <c r="ARN3" s="479"/>
      <c r="ARO3" s="479"/>
      <c r="ARP3" s="479"/>
      <c r="ARQ3" s="479"/>
      <c r="ARR3" s="479"/>
      <c r="ARS3" s="479"/>
      <c r="ART3" s="479"/>
      <c r="ARU3" s="479"/>
      <c r="ARV3" s="479"/>
      <c r="ARW3" s="479"/>
      <c r="ARX3" s="479"/>
      <c r="ARY3" s="479"/>
      <c r="ARZ3" s="479"/>
      <c r="ASA3" s="479"/>
      <c r="ASB3" s="479"/>
      <c r="ASC3" s="479"/>
      <c r="ASD3" s="479"/>
      <c r="ASE3" s="479"/>
      <c r="ASF3" s="479"/>
      <c r="ASG3" s="479"/>
      <c r="ASH3" s="479"/>
      <c r="ASI3" s="479"/>
      <c r="ASJ3" s="479"/>
      <c r="ASK3" s="479"/>
      <c r="ASL3" s="479"/>
      <c r="ASM3" s="479"/>
      <c r="ASN3" s="479"/>
      <c r="ASO3" s="479"/>
      <c r="ASP3" s="479"/>
      <c r="ASQ3" s="479"/>
      <c r="ASR3" s="479"/>
      <c r="ASS3" s="479"/>
      <c r="AST3" s="479"/>
      <c r="ASU3" s="479"/>
      <c r="ASV3" s="479"/>
      <c r="ASW3" s="479"/>
      <c r="ASX3" s="479"/>
      <c r="ASY3" s="479"/>
      <c r="ASZ3" s="479"/>
      <c r="ATA3" s="479"/>
      <c r="ATB3" s="479"/>
      <c r="ATC3" s="479"/>
      <c r="ATD3" s="479"/>
      <c r="ATE3" s="479"/>
      <c r="ATF3" s="479"/>
      <c r="ATG3" s="479"/>
      <c r="ATH3" s="479"/>
      <c r="ATI3" s="479"/>
      <c r="ATJ3" s="479"/>
      <c r="ATK3" s="479"/>
      <c r="ATL3" s="479"/>
      <c r="ATM3" s="479"/>
      <c r="ATN3" s="479"/>
      <c r="ATO3" s="479"/>
      <c r="ATP3" s="479"/>
      <c r="ATQ3" s="479"/>
      <c r="ATR3" s="479"/>
      <c r="ATS3" s="479"/>
      <c r="ATT3" s="479"/>
      <c r="ATU3" s="479"/>
      <c r="ATV3" s="479"/>
      <c r="ATW3" s="479"/>
      <c r="ATX3" s="479"/>
      <c r="ATY3" s="479"/>
      <c r="ATZ3" s="479"/>
      <c r="AUA3" s="479"/>
      <c r="AUB3" s="479"/>
      <c r="AUC3" s="479"/>
      <c r="AUD3" s="479"/>
      <c r="AUE3" s="479"/>
      <c r="AUF3" s="479"/>
      <c r="AUG3" s="479"/>
      <c r="AUH3" s="479"/>
      <c r="AUI3" s="479"/>
      <c r="AUJ3" s="479"/>
      <c r="AUK3" s="479"/>
      <c r="AUL3" s="479"/>
      <c r="AUM3" s="479"/>
      <c r="AUN3" s="479"/>
      <c r="AUO3" s="479"/>
      <c r="AUP3" s="479"/>
      <c r="AUQ3" s="479"/>
      <c r="AUR3" s="479"/>
      <c r="AUS3" s="479"/>
      <c r="AUT3" s="479"/>
      <c r="AUU3" s="479"/>
      <c r="AUV3" s="479"/>
      <c r="AUW3" s="479"/>
      <c r="AUX3" s="479"/>
      <c r="AUY3" s="479"/>
      <c r="AUZ3" s="479"/>
      <c r="AVA3" s="479"/>
      <c r="AVB3" s="479"/>
      <c r="AVC3" s="479"/>
      <c r="AVD3" s="479"/>
      <c r="AVE3" s="479"/>
      <c r="AVF3" s="479"/>
      <c r="AVG3" s="479"/>
      <c r="AVH3" s="479"/>
      <c r="AVI3" s="479"/>
      <c r="AVJ3" s="479"/>
      <c r="AVK3" s="479"/>
      <c r="AVL3" s="479"/>
      <c r="AVM3" s="479"/>
      <c r="AVN3" s="479"/>
      <c r="AVO3" s="479"/>
      <c r="AVP3" s="479"/>
      <c r="AVQ3" s="479"/>
      <c r="AVR3" s="479"/>
      <c r="AVS3" s="479"/>
      <c r="AVT3" s="479"/>
      <c r="AVU3" s="479"/>
      <c r="AVV3" s="479"/>
      <c r="AVW3" s="479"/>
      <c r="AVX3" s="479"/>
      <c r="AVY3" s="479"/>
      <c r="AVZ3" s="479"/>
      <c r="AWA3" s="479"/>
      <c r="AWB3" s="479"/>
      <c r="AWC3" s="479"/>
      <c r="AWD3" s="479"/>
      <c r="AWE3" s="479"/>
      <c r="AWF3" s="479"/>
      <c r="AWG3" s="479"/>
      <c r="AWH3" s="479"/>
      <c r="AWI3" s="479"/>
      <c r="AWJ3" s="479"/>
      <c r="AWK3" s="479"/>
      <c r="AWL3" s="479"/>
      <c r="AWM3" s="479"/>
      <c r="AWN3" s="479"/>
      <c r="AWO3" s="479"/>
      <c r="AWP3" s="479"/>
      <c r="AWQ3" s="479"/>
      <c r="AWR3" s="479"/>
      <c r="AWS3" s="479"/>
      <c r="AWT3" s="479"/>
      <c r="AWU3" s="479"/>
      <c r="AWV3" s="479"/>
      <c r="AWW3" s="479"/>
      <c r="AWX3" s="479"/>
      <c r="AWY3" s="479"/>
      <c r="AWZ3" s="479"/>
      <c r="AXA3" s="479"/>
      <c r="AXB3" s="479"/>
      <c r="AXC3" s="479"/>
      <c r="AXD3" s="479"/>
      <c r="AXE3" s="479"/>
      <c r="AXF3" s="479"/>
      <c r="AXG3" s="479"/>
      <c r="AXH3" s="479"/>
      <c r="AXI3" s="479"/>
      <c r="AXJ3" s="479"/>
      <c r="AXK3" s="479"/>
      <c r="AXL3" s="479"/>
      <c r="AXM3" s="479"/>
      <c r="AXN3" s="479"/>
      <c r="AXO3" s="479"/>
      <c r="AXP3" s="479"/>
      <c r="AXQ3" s="479"/>
      <c r="AXR3" s="479"/>
      <c r="AXS3" s="479"/>
      <c r="AXT3" s="479"/>
      <c r="AXU3" s="479"/>
      <c r="AXV3" s="479"/>
      <c r="AXW3" s="479"/>
      <c r="AXX3" s="479"/>
      <c r="AXY3" s="479"/>
      <c r="AXZ3" s="479"/>
      <c r="AYA3" s="479"/>
      <c r="AYB3" s="479"/>
      <c r="AYC3" s="479"/>
      <c r="AYD3" s="479"/>
      <c r="AYE3" s="479"/>
      <c r="AYF3" s="479"/>
      <c r="AYG3" s="479"/>
      <c r="AYH3" s="479"/>
      <c r="AYI3" s="479"/>
      <c r="AYJ3" s="479"/>
      <c r="AYK3" s="479"/>
      <c r="AYL3" s="479"/>
      <c r="AYM3" s="479"/>
      <c r="AYN3" s="479"/>
      <c r="AYO3" s="479"/>
      <c r="AYP3" s="479"/>
      <c r="AYQ3" s="479"/>
      <c r="AYR3" s="479"/>
      <c r="AYS3" s="479"/>
      <c r="AYT3" s="479"/>
      <c r="AYU3" s="479"/>
      <c r="AYV3" s="479"/>
      <c r="AYW3" s="479"/>
      <c r="AYX3" s="479"/>
      <c r="AYY3" s="479"/>
      <c r="AYZ3" s="479"/>
      <c r="AZA3" s="479"/>
      <c r="AZB3" s="479"/>
      <c r="AZC3" s="479"/>
      <c r="AZD3" s="479"/>
      <c r="AZE3" s="479"/>
      <c r="AZF3" s="479"/>
      <c r="AZG3" s="479"/>
      <c r="AZH3" s="479"/>
      <c r="AZI3" s="479"/>
      <c r="AZJ3" s="479"/>
      <c r="AZK3" s="479"/>
      <c r="AZL3" s="479"/>
      <c r="AZM3" s="479"/>
      <c r="AZN3" s="479"/>
      <c r="AZO3" s="479"/>
      <c r="CZK3" s="33">
        <f>'7 - Risk Register'!C31</f>
        <v>0</v>
      </c>
      <c r="CZL3" s="33">
        <f>'7 - Risk Register'!D31</f>
        <v>0</v>
      </c>
      <c r="CZM3" s="33">
        <f>'7 - Risk Register'!E31</f>
        <v>0</v>
      </c>
      <c r="CZN3" s="33">
        <f>'7 - Risk Register'!F31</f>
        <v>0</v>
      </c>
      <c r="CZO3" s="33">
        <f>'7 - Risk Register'!G31</f>
        <v>0</v>
      </c>
      <c r="CZP3" s="33">
        <f>'7 - Risk Register'!H31</f>
        <v>0</v>
      </c>
      <c r="CZQ3" s="33">
        <f>'7 - Risk Register'!I31</f>
        <v>0</v>
      </c>
      <c r="CZR3" s="33" t="str">
        <f>'7 - Risk Register'!J31</f>
        <v/>
      </c>
      <c r="CZS3" s="33">
        <f>'7 - Risk Register'!K31</f>
        <v>0</v>
      </c>
      <c r="CZT3" s="33">
        <f>'7 - Risk Register'!L31</f>
        <v>0</v>
      </c>
      <c r="CZU3" s="33">
        <f>'7 - Risk Register'!M31</f>
        <v>0</v>
      </c>
      <c r="CZV3" s="33" t="str">
        <f>'7 - Risk Register'!N31</f>
        <v/>
      </c>
      <c r="CZW3" s="33">
        <f>'7 - Risk Register'!O31</f>
        <v>0</v>
      </c>
      <c r="CZX3" s="33">
        <f>'7 - Risk Register'!P31</f>
        <v>0</v>
      </c>
      <c r="CZY3" s="33">
        <f>'7 - Risk Register'!C32</f>
        <v>0</v>
      </c>
      <c r="CZZ3" s="33">
        <f>'7 - Risk Register'!D32</f>
        <v>0</v>
      </c>
      <c r="DAA3" s="33">
        <f>'7 - Risk Register'!E32</f>
        <v>0</v>
      </c>
      <c r="DAB3" s="33">
        <f>'7 - Risk Register'!F32</f>
        <v>0</v>
      </c>
      <c r="DAC3" s="33">
        <f>'7 - Risk Register'!G32</f>
        <v>0</v>
      </c>
      <c r="DAD3" s="33">
        <f>'7 - Risk Register'!H32</f>
        <v>0</v>
      </c>
      <c r="DAE3" s="33">
        <f>'7 - Risk Register'!I32</f>
        <v>0</v>
      </c>
      <c r="DAF3" s="33" t="str">
        <f>'7 - Risk Register'!J32</f>
        <v/>
      </c>
      <c r="DAG3" s="33">
        <f>'7 - Risk Register'!K32</f>
        <v>0</v>
      </c>
      <c r="DAH3" s="33">
        <f>'7 - Risk Register'!L32</f>
        <v>0</v>
      </c>
      <c r="DAI3" s="33">
        <f>'7 - Risk Register'!M32</f>
        <v>0</v>
      </c>
      <c r="DAJ3" s="33" t="str">
        <f>'7 - Risk Register'!N32</f>
        <v/>
      </c>
      <c r="DAK3" s="33">
        <f>'7 - Risk Register'!O32</f>
        <v>0</v>
      </c>
      <c r="DAL3" s="33">
        <f>'7 - Risk Register'!P32</f>
        <v>0</v>
      </c>
      <c r="DAM3" s="33">
        <f>'7 - Risk Register'!C33</f>
        <v>0</v>
      </c>
      <c r="DAN3" s="33">
        <f>'7 - Risk Register'!D33</f>
        <v>0</v>
      </c>
      <c r="DAO3" s="33">
        <f>'7 - Risk Register'!E33</f>
        <v>0</v>
      </c>
      <c r="DAP3" s="33">
        <f>'7 - Risk Register'!F33</f>
        <v>0</v>
      </c>
      <c r="DAQ3" s="33">
        <f>'7 - Risk Register'!G33</f>
        <v>0</v>
      </c>
      <c r="DAR3" s="33">
        <f>'7 - Risk Register'!H33</f>
        <v>0</v>
      </c>
      <c r="DAS3" s="33">
        <f>'7 - Risk Register'!I33</f>
        <v>0</v>
      </c>
      <c r="DAT3" s="33" t="str">
        <f>'7 - Risk Register'!J33</f>
        <v/>
      </c>
      <c r="DAU3" s="33">
        <f>'7 - Risk Register'!K33</f>
        <v>0</v>
      </c>
      <c r="DAV3" s="33">
        <f>'7 - Risk Register'!L33</f>
        <v>0</v>
      </c>
      <c r="DAW3" s="33">
        <f>'7 - Risk Register'!M33</f>
        <v>0</v>
      </c>
      <c r="DAX3" s="33" t="str">
        <f>'7 - Risk Register'!N33</f>
        <v/>
      </c>
      <c r="DAY3" s="33">
        <f>'7 - Risk Register'!O33</f>
        <v>0</v>
      </c>
      <c r="DAZ3" s="33">
        <f>'7 - Risk Register'!P33</f>
        <v>0</v>
      </c>
    </row>
    <row r="4" spans="1:2762" s="33" customFormat="1" x14ac:dyDescent="0.35">
      <c r="A4" s="469" t="s">
        <v>3417</v>
      </c>
      <c r="R4" s="475" t="str">
        <f>'Project Lookup'!$C$5</f>
        <v>HS-WRC-04</v>
      </c>
      <c r="S4" s="33" t="str">
        <f>'Project Lookup'!$E$5</f>
        <v>Vacant Premises Scheme</v>
      </c>
      <c r="T4" s="33" t="str">
        <f>'2 - Project Admin'!F29</f>
        <v>Skills and Enterprise Infrastructure</v>
      </c>
      <c r="U4" s="33" t="str">
        <f>'2 - Project Admin'!G29</f>
        <v>Single</v>
      </c>
      <c r="V4" s="33" t="str">
        <f>'2 - Project Admin'!H29</f>
        <v>WR1 3QS</v>
      </c>
      <c r="W4" s="33" t="str">
        <f>'2 - Project Admin'!I29</f>
        <v>384879-255028</v>
      </c>
      <c r="X4" s="33" t="str">
        <f>'2 - Project Admin'!J29</f>
        <v>&lt; Select &gt;</v>
      </c>
      <c r="Y4" s="33">
        <f>'2 - Project Admin'!K29</f>
        <v>0</v>
      </c>
      <c r="Z4" s="33">
        <f>'2 - Project Admin'!L29</f>
        <v>0</v>
      </c>
      <c r="AJ4" s="477">
        <f>'3 - Programme Progress'!D22</f>
        <v>44501</v>
      </c>
      <c r="AK4" s="33">
        <f>'3 - Programme Progress'!E22</f>
        <v>45352</v>
      </c>
      <c r="AL4" s="33" t="e">
        <f>'3 - Programme Progress'!#REF!</f>
        <v>#REF!</v>
      </c>
      <c r="AM4" s="33" t="str">
        <f>'3 - Programme Progress'!F22</f>
        <v>Initiation</v>
      </c>
      <c r="AN4" s="33">
        <f>'3 - Programme Progress'!J22</f>
        <v>2</v>
      </c>
      <c r="AO4" s="33">
        <f>'3 - Programme Progress'!K22</f>
        <v>1</v>
      </c>
      <c r="AP4" s="33">
        <f>'3 - Programme Progress'!L22</f>
        <v>2</v>
      </c>
      <c r="AQ4" s="33" t="str">
        <f>'3 - Programme Progress'!M22</f>
        <v>Commentary on Status and RAG Ratings</v>
      </c>
      <c r="AR4" s="33" t="str">
        <f>'3 - Programme Progress'!N22</f>
        <v>Most Important Upcoming Comms Milestone</v>
      </c>
      <c r="AS4" s="33">
        <f>'3 - Programme Progress'!O22</f>
        <v>45108</v>
      </c>
      <c r="AU4" s="478"/>
      <c r="AV4" s="478"/>
      <c r="AW4" s="478"/>
      <c r="AX4" s="478"/>
      <c r="AY4" s="478"/>
      <c r="AZ4" s="478"/>
      <c r="BA4" s="478"/>
      <c r="BB4" s="478"/>
      <c r="BC4" s="478"/>
      <c r="BD4" s="478"/>
      <c r="BE4" s="478"/>
      <c r="BF4" s="478"/>
      <c r="BG4" s="478"/>
      <c r="BH4" s="478"/>
      <c r="BI4" s="478"/>
      <c r="BJ4" s="478"/>
      <c r="BK4" s="478"/>
      <c r="BS4" s="33">
        <f>'4a - Funding Profiles'!F94</f>
        <v>0</v>
      </c>
      <c r="BT4" s="33">
        <f>'4a - Funding Profiles'!G94</f>
        <v>1</v>
      </c>
      <c r="BU4" s="33">
        <f>'4a - Funding Profiles'!H94</f>
        <v>1</v>
      </c>
      <c r="BV4" s="33">
        <f>'4a - Funding Profiles'!I94</f>
        <v>2</v>
      </c>
      <c r="BW4" s="33">
        <f>'4a - Funding Profiles'!J94</f>
        <v>1</v>
      </c>
      <c r="BX4" s="33">
        <f>'4a - Funding Profiles'!K94</f>
        <v>1</v>
      </c>
      <c r="BY4" s="33">
        <f>'4a - Funding Profiles'!L94</f>
        <v>2</v>
      </c>
      <c r="BZ4" s="33">
        <f>'4a - Funding Profiles'!M94</f>
        <v>1</v>
      </c>
      <c r="CA4" s="33">
        <f>'4a - Funding Profiles'!N94</f>
        <v>1</v>
      </c>
      <c r="CB4" s="33">
        <f>'4a - Funding Profiles'!O94</f>
        <v>2</v>
      </c>
      <c r="CC4" s="33">
        <f>'4a - Funding Profiles'!P94</f>
        <v>1</v>
      </c>
      <c r="CD4" s="33">
        <f>'4a - Funding Profiles'!Q94</f>
        <v>1</v>
      </c>
      <c r="CE4" s="33">
        <f>'4a - Funding Profiles'!R94</f>
        <v>2</v>
      </c>
      <c r="CF4" s="33">
        <f>'4a - Funding Profiles'!S94</f>
        <v>6666</v>
      </c>
      <c r="CG4" s="33">
        <f>'4a - Funding Profiles'!T94</f>
        <v>0</v>
      </c>
      <c r="CH4" s="33">
        <f>'4a - Funding Profiles'!U94</f>
        <v>6666</v>
      </c>
      <c r="CI4" s="33">
        <f>'4a - Funding Profiles'!V94</f>
        <v>0</v>
      </c>
      <c r="CJ4" s="33">
        <f>'4a - Funding Profiles'!W94</f>
        <v>0</v>
      </c>
      <c r="CK4" s="33">
        <f>'4a - Funding Profiles'!X94</f>
        <v>0</v>
      </c>
      <c r="CL4" s="33">
        <f>'4a - Funding Profiles'!Y94</f>
        <v>0</v>
      </c>
      <c r="CM4" s="33">
        <f>'4a - Funding Profiles'!Z94</f>
        <v>6674</v>
      </c>
      <c r="CN4" s="33">
        <f>'4a - Funding Profiles'!F95</f>
        <v>0</v>
      </c>
      <c r="CO4" s="33">
        <f>'4a - Funding Profiles'!G95</f>
        <v>0</v>
      </c>
      <c r="CP4" s="33">
        <f>'4a - Funding Profiles'!H95</f>
        <v>0</v>
      </c>
      <c r="CQ4" s="33">
        <f>'4a - Funding Profiles'!I95</f>
        <v>0</v>
      </c>
      <c r="CR4" s="33">
        <f>'4a - Funding Profiles'!J95</f>
        <v>0</v>
      </c>
      <c r="CS4" s="33">
        <f>'4a - Funding Profiles'!K95</f>
        <v>0</v>
      </c>
      <c r="CT4" s="33">
        <f>'4a - Funding Profiles'!L95</f>
        <v>0</v>
      </c>
      <c r="CU4" s="33">
        <f>'4a - Funding Profiles'!M95</f>
        <v>0</v>
      </c>
      <c r="CV4" s="33">
        <f>'4a - Funding Profiles'!N95</f>
        <v>0</v>
      </c>
      <c r="CW4" s="33">
        <f>'4a - Funding Profiles'!O95</f>
        <v>0</v>
      </c>
      <c r="CX4" s="33">
        <f>'4a - Funding Profiles'!P95</f>
        <v>0</v>
      </c>
      <c r="CY4" s="33">
        <f>'4a - Funding Profiles'!Q95</f>
        <v>0</v>
      </c>
      <c r="CZ4" s="33">
        <f>'4a - Funding Profiles'!R95</f>
        <v>0</v>
      </c>
      <c r="DA4" s="33">
        <f>'4a - Funding Profiles'!S95</f>
        <v>0</v>
      </c>
      <c r="DB4" s="33">
        <f>'4a - Funding Profiles'!T95</f>
        <v>0</v>
      </c>
      <c r="DC4" s="33">
        <f>'4a - Funding Profiles'!U95</f>
        <v>0</v>
      </c>
      <c r="DD4" s="33">
        <f>'4a - Funding Profiles'!V95</f>
        <v>0</v>
      </c>
      <c r="DE4" s="33">
        <f>'4a - Funding Profiles'!W95</f>
        <v>0</v>
      </c>
      <c r="DF4" s="33">
        <f>'4a - Funding Profiles'!X95</f>
        <v>0</v>
      </c>
      <c r="DG4" s="33">
        <f>'4a - Funding Profiles'!Y95</f>
        <v>0</v>
      </c>
      <c r="DH4" s="33">
        <f>'4a - Funding Profiles'!Z95</f>
        <v>0</v>
      </c>
      <c r="DI4" s="33">
        <f>'4a - Funding Profiles'!F96</f>
        <v>0</v>
      </c>
      <c r="DJ4" s="33">
        <f>'4a - Funding Profiles'!G96</f>
        <v>1</v>
      </c>
      <c r="DK4" s="33">
        <f>'4a - Funding Profiles'!H96</f>
        <v>1</v>
      </c>
      <c r="DL4" s="33">
        <f>'4a - Funding Profiles'!I96</f>
        <v>2</v>
      </c>
      <c r="DM4" s="33">
        <f>'4a - Funding Profiles'!J96</f>
        <v>1</v>
      </c>
      <c r="DN4" s="33">
        <f>'4a - Funding Profiles'!K96</f>
        <v>1</v>
      </c>
      <c r="DO4" s="33">
        <f>'4a - Funding Profiles'!L96</f>
        <v>2</v>
      </c>
      <c r="DP4" s="33">
        <f>'4a - Funding Profiles'!M96</f>
        <v>1</v>
      </c>
      <c r="DQ4" s="33">
        <f>'4a - Funding Profiles'!N96</f>
        <v>1</v>
      </c>
      <c r="DR4" s="33">
        <f>'4a - Funding Profiles'!O96</f>
        <v>2</v>
      </c>
      <c r="DS4" s="33">
        <f>'4a - Funding Profiles'!P96</f>
        <v>1</v>
      </c>
      <c r="DT4" s="33">
        <f>'4a - Funding Profiles'!Q96</f>
        <v>1</v>
      </c>
      <c r="DU4" s="33">
        <f>'4a - Funding Profiles'!R96</f>
        <v>2</v>
      </c>
      <c r="DV4" s="33">
        <f>'4a - Funding Profiles'!S96</f>
        <v>6666</v>
      </c>
      <c r="DW4" s="33">
        <f>'4a - Funding Profiles'!T96</f>
        <v>0</v>
      </c>
      <c r="DX4" s="33">
        <f>'4a - Funding Profiles'!U96</f>
        <v>6666</v>
      </c>
      <c r="DY4" s="33">
        <f>'4a - Funding Profiles'!V96</f>
        <v>0</v>
      </c>
      <c r="DZ4" s="33">
        <f>'4a - Funding Profiles'!W96</f>
        <v>0</v>
      </c>
      <c r="EA4" s="33">
        <f>'4a - Funding Profiles'!X96</f>
        <v>0</v>
      </c>
      <c r="EB4" s="33">
        <f>'4a - Funding Profiles'!Y96</f>
        <v>0</v>
      </c>
      <c r="EC4" s="33">
        <f>'4a - Funding Profiles'!Z96</f>
        <v>6674</v>
      </c>
      <c r="ED4" s="33">
        <f>'4a - Funding Profiles'!F97</f>
        <v>0</v>
      </c>
      <c r="EE4" s="33">
        <f>'4a - Funding Profiles'!G97</f>
        <v>1</v>
      </c>
      <c r="EF4" s="33">
        <f>'4a - Funding Profiles'!H97</f>
        <v>1</v>
      </c>
      <c r="EG4" s="33">
        <f>'4a - Funding Profiles'!I97</f>
        <v>2</v>
      </c>
      <c r="EH4" s="33">
        <f>'4a - Funding Profiles'!J97</f>
        <v>1</v>
      </c>
      <c r="EI4" s="33">
        <f>'4a - Funding Profiles'!K97</f>
        <v>1</v>
      </c>
      <c r="EJ4" s="33">
        <f>'4a - Funding Profiles'!L97</f>
        <v>2</v>
      </c>
      <c r="EK4" s="33">
        <f>'4a - Funding Profiles'!M97</f>
        <v>1</v>
      </c>
      <c r="EL4" s="33">
        <f>'4a - Funding Profiles'!N97</f>
        <v>1</v>
      </c>
      <c r="EM4" s="33">
        <f>'4a - Funding Profiles'!O97</f>
        <v>2</v>
      </c>
      <c r="EN4" s="33">
        <f>'4a - Funding Profiles'!P97</f>
        <v>1</v>
      </c>
      <c r="EO4" s="33">
        <f>'4a - Funding Profiles'!Q97</f>
        <v>1</v>
      </c>
      <c r="EP4" s="33">
        <f>'4a - Funding Profiles'!R97</f>
        <v>2</v>
      </c>
      <c r="EQ4" s="33">
        <f>'4a - Funding Profiles'!S97</f>
        <v>6666</v>
      </c>
      <c r="ER4" s="33">
        <f>'4a - Funding Profiles'!T97</f>
        <v>0</v>
      </c>
      <c r="ES4" s="33">
        <f>'4a - Funding Profiles'!U97</f>
        <v>6666</v>
      </c>
      <c r="ET4" s="33">
        <f>'4a - Funding Profiles'!V97</f>
        <v>0</v>
      </c>
      <c r="EU4" s="33">
        <f>'4a - Funding Profiles'!W97</f>
        <v>0</v>
      </c>
      <c r="EV4" s="33">
        <f>'4a - Funding Profiles'!X97</f>
        <v>0</v>
      </c>
      <c r="EW4" s="33">
        <f>'4a - Funding Profiles'!Y97</f>
        <v>0</v>
      </c>
      <c r="EX4" s="33">
        <f>'4a - Funding Profiles'!Z97</f>
        <v>6674</v>
      </c>
      <c r="EY4" s="33">
        <f>'4a - Funding Profiles'!F98</f>
        <v>0</v>
      </c>
      <c r="EZ4" s="33">
        <f>'4a - Funding Profiles'!G98</f>
        <v>0</v>
      </c>
      <c r="FA4" s="33">
        <f>'4a - Funding Profiles'!H98</f>
        <v>0</v>
      </c>
      <c r="FB4" s="33">
        <f>'4a - Funding Profiles'!I98</f>
        <v>0</v>
      </c>
      <c r="FC4" s="33">
        <f>'4a - Funding Profiles'!J98</f>
        <v>0</v>
      </c>
      <c r="FD4" s="33">
        <f>'4a - Funding Profiles'!K98</f>
        <v>0</v>
      </c>
      <c r="FE4" s="33">
        <f>'4a - Funding Profiles'!L98</f>
        <v>0</v>
      </c>
      <c r="FF4" s="33">
        <f>'4a - Funding Profiles'!M98</f>
        <v>0</v>
      </c>
      <c r="FG4" s="33">
        <f>'4a - Funding Profiles'!N98</f>
        <v>0</v>
      </c>
      <c r="FH4" s="33">
        <f>'4a - Funding Profiles'!O98</f>
        <v>0</v>
      </c>
      <c r="FI4" s="33">
        <f>'4a - Funding Profiles'!P98</f>
        <v>0</v>
      </c>
      <c r="FJ4" s="33">
        <f>'4a - Funding Profiles'!Q98</f>
        <v>0</v>
      </c>
      <c r="FK4" s="33">
        <f>'4a - Funding Profiles'!R98</f>
        <v>0</v>
      </c>
      <c r="FL4" s="33">
        <f>'4a - Funding Profiles'!S98</f>
        <v>0</v>
      </c>
      <c r="FM4" s="33">
        <f>'4a - Funding Profiles'!T98</f>
        <v>0</v>
      </c>
      <c r="FN4" s="33">
        <f>'4a - Funding Profiles'!U98</f>
        <v>0</v>
      </c>
      <c r="FO4" s="33">
        <f>'4a - Funding Profiles'!V98</f>
        <v>0</v>
      </c>
      <c r="FP4" s="33">
        <f>'4a - Funding Profiles'!W98</f>
        <v>0</v>
      </c>
      <c r="FQ4" s="33">
        <f>'4a - Funding Profiles'!X98</f>
        <v>0</v>
      </c>
      <c r="FR4" s="33">
        <f>'4a - Funding Profiles'!Y98</f>
        <v>0</v>
      </c>
      <c r="FS4" s="33">
        <f>'4a - Funding Profiles'!Z98</f>
        <v>0</v>
      </c>
      <c r="FT4" s="33">
        <f>'4a - Funding Profiles'!F99</f>
        <v>0</v>
      </c>
      <c r="FU4" s="33">
        <f>'4a - Funding Profiles'!G99</f>
        <v>0</v>
      </c>
      <c r="FV4" s="33">
        <f>'4a - Funding Profiles'!H99</f>
        <v>0</v>
      </c>
      <c r="FW4" s="33">
        <f>'4a - Funding Profiles'!I99</f>
        <v>0</v>
      </c>
      <c r="FX4" s="33">
        <f>'4a - Funding Profiles'!J99</f>
        <v>0</v>
      </c>
      <c r="FY4" s="33">
        <f>'4a - Funding Profiles'!K99</f>
        <v>0</v>
      </c>
      <c r="FZ4" s="33">
        <f>'4a - Funding Profiles'!L99</f>
        <v>0</v>
      </c>
      <c r="GA4" s="33">
        <f>'4a - Funding Profiles'!M99</f>
        <v>0</v>
      </c>
      <c r="GB4" s="33">
        <f>'4a - Funding Profiles'!N99</f>
        <v>0</v>
      </c>
      <c r="GC4" s="33">
        <f>'4a - Funding Profiles'!O99</f>
        <v>0</v>
      </c>
      <c r="GD4" s="33">
        <f>'4a - Funding Profiles'!P99</f>
        <v>0</v>
      </c>
      <c r="GE4" s="33">
        <f>'4a - Funding Profiles'!Q99</f>
        <v>0</v>
      </c>
      <c r="GF4" s="33">
        <f>'4a - Funding Profiles'!R99</f>
        <v>0</v>
      </c>
      <c r="GG4" s="33">
        <f>'4a - Funding Profiles'!S99</f>
        <v>0</v>
      </c>
      <c r="GH4" s="33">
        <f>'4a - Funding Profiles'!T99</f>
        <v>0</v>
      </c>
      <c r="GI4" s="33">
        <f>'4a - Funding Profiles'!U99</f>
        <v>0</v>
      </c>
      <c r="GJ4" s="33">
        <f>'4a - Funding Profiles'!V99</f>
        <v>0</v>
      </c>
      <c r="GK4" s="33">
        <f>'4a - Funding Profiles'!W99</f>
        <v>0</v>
      </c>
      <c r="GL4" s="33">
        <f>'4a - Funding Profiles'!X99</f>
        <v>0</v>
      </c>
      <c r="GM4" s="33">
        <f>'4a - Funding Profiles'!Y99</f>
        <v>0</v>
      </c>
      <c r="GN4" s="33">
        <f>'4a - Funding Profiles'!Z99</f>
        <v>0</v>
      </c>
      <c r="GO4" s="33">
        <f>'4a - Funding Profiles'!F100</f>
        <v>0</v>
      </c>
      <c r="GP4" s="33">
        <f>'4a - Funding Profiles'!G100</f>
        <v>0</v>
      </c>
      <c r="GQ4" s="33">
        <f>'4a - Funding Profiles'!H100</f>
        <v>0</v>
      </c>
      <c r="GR4" s="33">
        <f>'4a - Funding Profiles'!I100</f>
        <v>0</v>
      </c>
      <c r="GS4" s="33">
        <f>'4a - Funding Profiles'!J100</f>
        <v>0</v>
      </c>
      <c r="GT4" s="33">
        <f>'4a - Funding Profiles'!K100</f>
        <v>0</v>
      </c>
      <c r="GU4" s="33">
        <f>'4a - Funding Profiles'!L100</f>
        <v>0</v>
      </c>
      <c r="GV4" s="33">
        <f>'4a - Funding Profiles'!M100</f>
        <v>0</v>
      </c>
      <c r="GW4" s="33">
        <f>'4a - Funding Profiles'!N100</f>
        <v>0</v>
      </c>
      <c r="GX4" s="33">
        <f>'4a - Funding Profiles'!O100</f>
        <v>0</v>
      </c>
      <c r="GY4" s="33">
        <f>'4a - Funding Profiles'!P100</f>
        <v>0</v>
      </c>
      <c r="GZ4" s="33">
        <f>'4a - Funding Profiles'!Q100</f>
        <v>0</v>
      </c>
      <c r="HA4" s="33">
        <f>'4a - Funding Profiles'!R100</f>
        <v>0</v>
      </c>
      <c r="HB4" s="33">
        <f>'4a - Funding Profiles'!S100</f>
        <v>0</v>
      </c>
      <c r="HC4" s="33">
        <f>'4a - Funding Profiles'!T100</f>
        <v>0</v>
      </c>
      <c r="HD4" s="33">
        <f>'4a - Funding Profiles'!U100</f>
        <v>0</v>
      </c>
      <c r="HE4" s="33">
        <f>'4a - Funding Profiles'!V100</f>
        <v>0</v>
      </c>
      <c r="HF4" s="33">
        <f>'4a - Funding Profiles'!W100</f>
        <v>0</v>
      </c>
      <c r="HG4" s="33">
        <f>'4a - Funding Profiles'!X100</f>
        <v>0</v>
      </c>
      <c r="HH4" s="33">
        <f>'4a - Funding Profiles'!Y100</f>
        <v>0</v>
      </c>
      <c r="HI4" s="33">
        <f>'4a - Funding Profiles'!Z100</f>
        <v>0</v>
      </c>
      <c r="HJ4" s="33">
        <f>'4a - Funding Profiles'!F101</f>
        <v>0</v>
      </c>
      <c r="HK4" s="33">
        <f>'4a - Funding Profiles'!G101</f>
        <v>1</v>
      </c>
      <c r="HL4" s="33">
        <f>'4a - Funding Profiles'!H101</f>
        <v>1</v>
      </c>
      <c r="HM4" s="33">
        <f>'4a - Funding Profiles'!I101</f>
        <v>2</v>
      </c>
      <c r="HN4" s="33">
        <f>'4a - Funding Profiles'!J101</f>
        <v>1</v>
      </c>
      <c r="HO4" s="33">
        <f>'4a - Funding Profiles'!K101</f>
        <v>1</v>
      </c>
      <c r="HP4" s="33">
        <f>'4a - Funding Profiles'!L101</f>
        <v>2</v>
      </c>
      <c r="HQ4" s="33">
        <f>'4a - Funding Profiles'!M101</f>
        <v>1</v>
      </c>
      <c r="HR4" s="33">
        <f>'4a - Funding Profiles'!N101</f>
        <v>1</v>
      </c>
      <c r="HS4" s="33">
        <f>'4a - Funding Profiles'!O101</f>
        <v>2</v>
      </c>
      <c r="HT4" s="33">
        <f>'4a - Funding Profiles'!P101</f>
        <v>1</v>
      </c>
      <c r="HU4" s="33">
        <f>'4a - Funding Profiles'!Q101</f>
        <v>1</v>
      </c>
      <c r="HV4" s="33">
        <f>'4a - Funding Profiles'!R101</f>
        <v>2</v>
      </c>
      <c r="HW4" s="33">
        <f>'4a - Funding Profiles'!S101</f>
        <v>6666</v>
      </c>
      <c r="HX4" s="33">
        <f>'4a - Funding Profiles'!T101</f>
        <v>0</v>
      </c>
      <c r="HY4" s="33">
        <f>'4a - Funding Profiles'!U101</f>
        <v>6666</v>
      </c>
      <c r="HZ4" s="33">
        <f>'4a - Funding Profiles'!V101</f>
        <v>0</v>
      </c>
      <c r="IA4" s="33">
        <f>'4a - Funding Profiles'!W101</f>
        <v>0</v>
      </c>
      <c r="IB4" s="33">
        <f>'4a - Funding Profiles'!X101</f>
        <v>0</v>
      </c>
      <c r="IC4" s="33">
        <f>'4a - Funding Profiles'!Y101</f>
        <v>0</v>
      </c>
      <c r="ID4" s="33">
        <f>'4a - Funding Profiles'!Z101</f>
        <v>6674</v>
      </c>
      <c r="KP4" s="33">
        <f>'4a - Funding Profiles'!C106</f>
        <v>0</v>
      </c>
      <c r="KQ4" s="33">
        <f>'4a - Funding Profiles'!D106</f>
        <v>0</v>
      </c>
      <c r="KR4" s="33">
        <f>'4a - Funding Profiles'!E106</f>
        <v>0</v>
      </c>
      <c r="KS4" s="33">
        <f>'4a - Funding Profiles'!F106</f>
        <v>0</v>
      </c>
      <c r="KT4" s="33">
        <f>'4a - Funding Profiles'!G106</f>
        <v>0</v>
      </c>
      <c r="KU4" s="33">
        <f>'4a - Funding Profiles'!H106</f>
        <v>0</v>
      </c>
      <c r="KV4" s="33">
        <f>'4a - Funding Profiles'!I106</f>
        <v>0</v>
      </c>
      <c r="KW4" s="33">
        <f>'4a - Funding Profiles'!J106</f>
        <v>0</v>
      </c>
      <c r="KX4" s="33">
        <f>'4a - Funding Profiles'!K106</f>
        <v>0</v>
      </c>
      <c r="KY4" s="33">
        <f>'4a - Funding Profiles'!L106</f>
        <v>0</v>
      </c>
      <c r="KZ4" s="33">
        <f>'4a - Funding Profiles'!M106</f>
        <v>0</v>
      </c>
      <c r="LA4" s="33">
        <f>'4a - Funding Profiles'!N106</f>
        <v>0</v>
      </c>
      <c r="LB4" s="33">
        <f>'4a - Funding Profiles'!O106</f>
        <v>0</v>
      </c>
      <c r="LC4" s="33">
        <f>'4a - Funding Profiles'!P106</f>
        <v>0</v>
      </c>
      <c r="LD4" s="33">
        <f>'4a - Funding Profiles'!Q106</f>
        <v>0</v>
      </c>
      <c r="LE4" s="33">
        <f>'4a - Funding Profiles'!R106</f>
        <v>0</v>
      </c>
      <c r="LF4" s="33">
        <f>'4a - Funding Profiles'!S106</f>
        <v>0</v>
      </c>
      <c r="LG4" s="33">
        <f>'4a - Funding Profiles'!T106</f>
        <v>0</v>
      </c>
      <c r="LH4" s="33">
        <f>'4a - Funding Profiles'!U106</f>
        <v>0</v>
      </c>
      <c r="LI4" s="33">
        <f>'4a - Funding Profiles'!V106</f>
        <v>0</v>
      </c>
      <c r="LJ4" s="33">
        <f>'4a - Funding Profiles'!W106</f>
        <v>0</v>
      </c>
      <c r="LK4" s="33">
        <f>'4a - Funding Profiles'!X106</f>
        <v>0</v>
      </c>
      <c r="LL4" s="33">
        <f>'4a - Funding Profiles'!Y106</f>
        <v>0</v>
      </c>
      <c r="LM4" s="33">
        <f>'4a - Funding Profiles'!Z106</f>
        <v>0</v>
      </c>
      <c r="LN4" s="33">
        <f>'4a - Funding Profiles'!C107</f>
        <v>0</v>
      </c>
      <c r="LO4" s="33">
        <f>'4a - Funding Profiles'!D107</f>
        <v>0</v>
      </c>
      <c r="LP4" s="33">
        <f>'4a - Funding Profiles'!E107</f>
        <v>0</v>
      </c>
      <c r="LQ4" s="33">
        <f>'4a - Funding Profiles'!F107</f>
        <v>0</v>
      </c>
      <c r="LR4" s="33">
        <f>'4a - Funding Profiles'!G107</f>
        <v>0</v>
      </c>
      <c r="LS4" s="33">
        <f>'4a - Funding Profiles'!H107</f>
        <v>0</v>
      </c>
      <c r="LT4" s="33">
        <f>'4a - Funding Profiles'!I107</f>
        <v>0</v>
      </c>
      <c r="LU4" s="33">
        <f>'4a - Funding Profiles'!J107</f>
        <v>0</v>
      </c>
      <c r="LV4" s="33">
        <f>'4a - Funding Profiles'!K107</f>
        <v>0</v>
      </c>
      <c r="LW4" s="33">
        <f>'4a - Funding Profiles'!L107</f>
        <v>0</v>
      </c>
      <c r="LX4" s="33">
        <f>'4a - Funding Profiles'!M107</f>
        <v>0</v>
      </c>
      <c r="LY4" s="33">
        <f>'4a - Funding Profiles'!N107</f>
        <v>0</v>
      </c>
      <c r="LZ4" s="33">
        <f>'4a - Funding Profiles'!O107</f>
        <v>0</v>
      </c>
      <c r="MA4" s="33">
        <f>'4a - Funding Profiles'!P107</f>
        <v>0</v>
      </c>
      <c r="MB4" s="33">
        <f>'4a - Funding Profiles'!Q107</f>
        <v>0</v>
      </c>
      <c r="MC4" s="33">
        <f>'4a - Funding Profiles'!R107</f>
        <v>0</v>
      </c>
      <c r="MD4" s="33">
        <f>'4a - Funding Profiles'!S107</f>
        <v>0</v>
      </c>
      <c r="ME4" s="33">
        <f>'4a - Funding Profiles'!T107</f>
        <v>0</v>
      </c>
      <c r="MF4" s="33">
        <f>'4a - Funding Profiles'!U107</f>
        <v>0</v>
      </c>
      <c r="MG4" s="33">
        <f>'4a - Funding Profiles'!V107</f>
        <v>0</v>
      </c>
      <c r="MH4" s="33">
        <f>'4a - Funding Profiles'!W107</f>
        <v>0</v>
      </c>
      <c r="MI4" s="33">
        <f>'4a - Funding Profiles'!X107</f>
        <v>0</v>
      </c>
      <c r="MJ4" s="33">
        <f>'4a - Funding Profiles'!Y107</f>
        <v>0</v>
      </c>
      <c r="MK4" s="33">
        <f>'4a - Funding Profiles'!Z107</f>
        <v>0</v>
      </c>
      <c r="ML4" s="33">
        <f>'4a - Funding Profiles'!C108</f>
        <v>0</v>
      </c>
      <c r="MM4" s="33">
        <f>'4a - Funding Profiles'!D108</f>
        <v>0</v>
      </c>
      <c r="MN4" s="33">
        <f>'4a - Funding Profiles'!E108</f>
        <v>0</v>
      </c>
      <c r="MO4" s="33">
        <f>'4a - Funding Profiles'!F108</f>
        <v>0</v>
      </c>
      <c r="MP4" s="33">
        <f>'4a - Funding Profiles'!G108</f>
        <v>0</v>
      </c>
      <c r="MQ4" s="33">
        <f>'4a - Funding Profiles'!H108</f>
        <v>0</v>
      </c>
      <c r="MR4" s="33">
        <f>'4a - Funding Profiles'!I108</f>
        <v>0</v>
      </c>
      <c r="MS4" s="33">
        <f>'4a - Funding Profiles'!J108</f>
        <v>0</v>
      </c>
      <c r="MT4" s="33">
        <f>'4a - Funding Profiles'!K108</f>
        <v>0</v>
      </c>
      <c r="MU4" s="33">
        <f>'4a - Funding Profiles'!L108</f>
        <v>0</v>
      </c>
      <c r="MV4" s="33">
        <f>'4a - Funding Profiles'!M108</f>
        <v>0</v>
      </c>
      <c r="MW4" s="33">
        <f>'4a - Funding Profiles'!N108</f>
        <v>0</v>
      </c>
      <c r="MX4" s="33">
        <f>'4a - Funding Profiles'!O108</f>
        <v>0</v>
      </c>
      <c r="MY4" s="33">
        <f>'4a - Funding Profiles'!P108</f>
        <v>0</v>
      </c>
      <c r="MZ4" s="33">
        <f>'4a - Funding Profiles'!Q108</f>
        <v>0</v>
      </c>
      <c r="NA4" s="33">
        <f>'4a - Funding Profiles'!R108</f>
        <v>0</v>
      </c>
      <c r="NB4" s="33">
        <f>'4a - Funding Profiles'!S108</f>
        <v>0</v>
      </c>
      <c r="NC4" s="33">
        <f>'4a - Funding Profiles'!T108</f>
        <v>0</v>
      </c>
      <c r="ND4" s="33">
        <f>'4a - Funding Profiles'!U108</f>
        <v>0</v>
      </c>
      <c r="NE4" s="33">
        <f>'4a - Funding Profiles'!V108</f>
        <v>0</v>
      </c>
      <c r="NF4" s="33">
        <f>'4a - Funding Profiles'!W108</f>
        <v>0</v>
      </c>
      <c r="NG4" s="33">
        <f>'4a - Funding Profiles'!X108</f>
        <v>0</v>
      </c>
      <c r="NH4" s="33">
        <f>'4a - Funding Profiles'!Y108</f>
        <v>0</v>
      </c>
      <c r="NI4" s="33">
        <f>'4a - Funding Profiles'!Z108</f>
        <v>0</v>
      </c>
      <c r="NJ4" s="33">
        <f>'4a - Funding Profiles'!C109</f>
        <v>0</v>
      </c>
      <c r="NK4" s="33">
        <f>'4a - Funding Profiles'!D109</f>
        <v>0</v>
      </c>
      <c r="NL4" s="33">
        <f>'4a - Funding Profiles'!E109</f>
        <v>0</v>
      </c>
      <c r="NM4" s="33">
        <f>'4a - Funding Profiles'!F109</f>
        <v>0</v>
      </c>
      <c r="NN4" s="33">
        <f>'4a - Funding Profiles'!G109</f>
        <v>0</v>
      </c>
      <c r="NO4" s="33">
        <f>'4a - Funding Profiles'!H109</f>
        <v>0</v>
      </c>
      <c r="NP4" s="33">
        <f>'4a - Funding Profiles'!I109</f>
        <v>0</v>
      </c>
      <c r="NQ4" s="33">
        <f>'4a - Funding Profiles'!J109</f>
        <v>0</v>
      </c>
      <c r="NR4" s="33">
        <f>'4a - Funding Profiles'!K109</f>
        <v>0</v>
      </c>
      <c r="NS4" s="33">
        <f>'4a - Funding Profiles'!L109</f>
        <v>0</v>
      </c>
      <c r="NT4" s="33">
        <f>'4a - Funding Profiles'!M109</f>
        <v>0</v>
      </c>
      <c r="NU4" s="33">
        <f>'4a - Funding Profiles'!N109</f>
        <v>0</v>
      </c>
      <c r="NV4" s="33">
        <f>'4a - Funding Profiles'!O109</f>
        <v>0</v>
      </c>
      <c r="NW4" s="33">
        <f>'4a - Funding Profiles'!P109</f>
        <v>0</v>
      </c>
      <c r="NX4" s="33">
        <f>'4a - Funding Profiles'!Q109</f>
        <v>0</v>
      </c>
      <c r="NY4" s="33">
        <f>'4a - Funding Profiles'!R109</f>
        <v>0</v>
      </c>
      <c r="NZ4" s="33">
        <f>'4a - Funding Profiles'!S109</f>
        <v>0</v>
      </c>
      <c r="OA4" s="33">
        <f>'4a - Funding Profiles'!T109</f>
        <v>0</v>
      </c>
      <c r="OB4" s="33">
        <f>'4a - Funding Profiles'!U109</f>
        <v>0</v>
      </c>
      <c r="OC4" s="33">
        <f>'4a - Funding Profiles'!V109</f>
        <v>0</v>
      </c>
      <c r="OD4" s="33">
        <f>'4a - Funding Profiles'!W109</f>
        <v>0</v>
      </c>
      <c r="OE4" s="33">
        <f>'4a - Funding Profiles'!X109</f>
        <v>0</v>
      </c>
      <c r="OF4" s="33">
        <f>'4a - Funding Profiles'!Y109</f>
        <v>0</v>
      </c>
      <c r="OG4" s="33">
        <f>'4a - Funding Profiles'!Z109</f>
        <v>0</v>
      </c>
      <c r="OH4" s="33">
        <f>'4a - Funding Profiles'!C110</f>
        <v>0</v>
      </c>
      <c r="OI4" s="33">
        <f>'4a - Funding Profiles'!D110</f>
        <v>0</v>
      </c>
      <c r="OJ4" s="33">
        <f>'4a - Funding Profiles'!E110</f>
        <v>0</v>
      </c>
      <c r="OK4" s="33">
        <f>'4a - Funding Profiles'!F110</f>
        <v>0</v>
      </c>
      <c r="OL4" s="33">
        <f>'4a - Funding Profiles'!G110</f>
        <v>0</v>
      </c>
      <c r="OM4" s="33">
        <f>'4a - Funding Profiles'!H110</f>
        <v>0</v>
      </c>
      <c r="ON4" s="33">
        <f>'4a - Funding Profiles'!I110</f>
        <v>0</v>
      </c>
      <c r="OO4" s="33">
        <f>'4a - Funding Profiles'!J110</f>
        <v>0</v>
      </c>
      <c r="OP4" s="33">
        <f>'4a - Funding Profiles'!K110</f>
        <v>0</v>
      </c>
      <c r="OQ4" s="33">
        <f>'4a - Funding Profiles'!L110</f>
        <v>0</v>
      </c>
      <c r="OR4" s="33">
        <f>'4a - Funding Profiles'!M110</f>
        <v>0</v>
      </c>
      <c r="OS4" s="33">
        <f>'4a - Funding Profiles'!N110</f>
        <v>0</v>
      </c>
      <c r="OT4" s="33">
        <f>'4a - Funding Profiles'!O110</f>
        <v>0</v>
      </c>
      <c r="OU4" s="33">
        <f>'4a - Funding Profiles'!P110</f>
        <v>0</v>
      </c>
      <c r="OV4" s="33">
        <f>'4a - Funding Profiles'!Q110</f>
        <v>0</v>
      </c>
      <c r="OW4" s="33">
        <f>'4a - Funding Profiles'!R110</f>
        <v>0</v>
      </c>
      <c r="OX4" s="33">
        <f>'4a - Funding Profiles'!S110</f>
        <v>0</v>
      </c>
      <c r="OY4" s="33">
        <f>'4a - Funding Profiles'!T110</f>
        <v>0</v>
      </c>
      <c r="OZ4" s="33">
        <f>'4a - Funding Profiles'!U110</f>
        <v>0</v>
      </c>
      <c r="PA4" s="33">
        <f>'4a - Funding Profiles'!V110</f>
        <v>0</v>
      </c>
      <c r="PB4" s="33">
        <f>'4a - Funding Profiles'!W110</f>
        <v>0</v>
      </c>
      <c r="PC4" s="33">
        <f>'4a - Funding Profiles'!X110</f>
        <v>0</v>
      </c>
      <c r="PD4" s="33">
        <f>'4a - Funding Profiles'!Y110</f>
        <v>0</v>
      </c>
      <c r="PE4" s="33">
        <f>'4a - Funding Profiles'!Z110</f>
        <v>0</v>
      </c>
      <c r="PF4" s="33">
        <f>'4a - Funding Profiles'!F111</f>
        <v>0</v>
      </c>
      <c r="QA4" s="33">
        <f>'4a - Funding Profiles'!C115</f>
        <v>0</v>
      </c>
      <c r="QB4" s="33">
        <f>'4b - PSI'!E15</f>
        <v>6674</v>
      </c>
      <c r="QC4" s="33">
        <f>'4b - PSI'!F15</f>
        <v>6674</v>
      </c>
      <c r="QD4" s="33">
        <f>'4b - PSI'!G15</f>
        <v>0</v>
      </c>
      <c r="QE4" s="33">
        <f>'4b - PSI'!H15</f>
        <v>0</v>
      </c>
      <c r="QF4" s="33">
        <f>'4b - PSI'!I15</f>
        <v>0</v>
      </c>
      <c r="QG4" s="33">
        <f>'4b - PSI'!J15</f>
        <v>0</v>
      </c>
      <c r="QH4" s="33" t="str">
        <f>'5 - Project Outputs'!C93</f>
        <v>Project 3: Vacant Premises Scheme</v>
      </c>
      <c r="QI4" s="33" t="str">
        <f>'5 - Project Outputs'!C100</f>
        <v># of temporary FT jobs supported</v>
      </c>
      <c r="QJ4" s="33" t="str">
        <f>'5 - Project Outputs'!D100</f>
        <v>Number</v>
      </c>
      <c r="QK4" s="33">
        <f>'5 - Project Outputs'!E100</f>
        <v>1</v>
      </c>
      <c r="QL4" s="33">
        <f>'5 - Project Outputs'!F100</f>
        <v>1</v>
      </c>
      <c r="QM4" s="33">
        <f>'5 - Project Outputs'!G100</f>
        <v>2</v>
      </c>
      <c r="QN4" s="33">
        <f>'5 - Project Outputs'!H100</f>
        <v>1</v>
      </c>
      <c r="QO4" s="33">
        <f>'5 - Project Outputs'!I100</f>
        <v>1</v>
      </c>
      <c r="QP4" s="33">
        <f>'5 - Project Outputs'!J100</f>
        <v>2</v>
      </c>
      <c r="QQ4" s="33">
        <f>'5 - Project Outputs'!K100</f>
        <v>1</v>
      </c>
      <c r="QR4" s="33">
        <f>'5 - Project Outputs'!L100</f>
        <v>1</v>
      </c>
      <c r="QS4" s="33">
        <f>'5 - Project Outputs'!M100</f>
        <v>2</v>
      </c>
      <c r="QT4" s="33">
        <f>'5 - Project Outputs'!N100</f>
        <v>1</v>
      </c>
      <c r="QU4" s="33">
        <f>'5 - Project Outputs'!O100</f>
        <v>1</v>
      </c>
      <c r="QV4" s="33">
        <f>'5 - Project Outputs'!P100</f>
        <v>2</v>
      </c>
      <c r="QW4" s="33">
        <f>'5 - Project Outputs'!Q100</f>
        <v>1</v>
      </c>
      <c r="QX4" s="33">
        <f>'5 - Project Outputs'!R100</f>
        <v>1</v>
      </c>
      <c r="QY4" s="33">
        <f>'5 - Project Outputs'!S100</f>
        <v>2</v>
      </c>
      <c r="QZ4" s="33">
        <f>'5 - Project Outputs'!T100</f>
        <v>1</v>
      </c>
      <c r="RA4" s="33">
        <f>'5 - Project Outputs'!U100</f>
        <v>1</v>
      </c>
      <c r="RB4" s="33">
        <f>'5 - Project Outputs'!V100</f>
        <v>2</v>
      </c>
      <c r="RC4" s="33">
        <f>'5 - Project Outputs'!W100</f>
        <v>1</v>
      </c>
      <c r="RD4" s="33">
        <f>'5 - Project Outputs'!X100</f>
        <v>13</v>
      </c>
      <c r="RE4" s="33" t="str">
        <f>'5 - Project Outputs'!C101</f>
        <v># of full-time equivalent (FTE) permanent jobs created through the project</v>
      </c>
      <c r="RF4" s="33" t="str">
        <f>'5 - Project Outputs'!D101</f>
        <v>Number of FTE jobs</v>
      </c>
      <c r="RG4" s="33">
        <f>'5 - Project Outputs'!E101</f>
        <v>1</v>
      </c>
      <c r="RH4" s="33">
        <f>'5 - Project Outputs'!F101</f>
        <v>1</v>
      </c>
      <c r="RI4" s="33">
        <f>'5 - Project Outputs'!G101</f>
        <v>2</v>
      </c>
      <c r="RJ4" s="33">
        <f>'5 - Project Outputs'!H101</f>
        <v>1</v>
      </c>
      <c r="RK4" s="33">
        <f>'5 - Project Outputs'!I101</f>
        <v>1</v>
      </c>
      <c r="RL4" s="33">
        <f>'5 - Project Outputs'!J101</f>
        <v>2</v>
      </c>
      <c r="RM4" s="33">
        <f>'5 - Project Outputs'!K101</f>
        <v>1</v>
      </c>
      <c r="RN4" s="33">
        <f>'5 - Project Outputs'!L101</f>
        <v>1</v>
      </c>
      <c r="RO4" s="33">
        <f>'5 - Project Outputs'!M101</f>
        <v>2</v>
      </c>
      <c r="RP4" s="33">
        <f>'5 - Project Outputs'!N101</f>
        <v>1</v>
      </c>
      <c r="RQ4" s="33">
        <f>'5 - Project Outputs'!O101</f>
        <v>1</v>
      </c>
      <c r="RR4" s="33">
        <f>'5 - Project Outputs'!P101</f>
        <v>2</v>
      </c>
      <c r="RS4" s="33">
        <f>'5 - Project Outputs'!Q101</f>
        <v>1</v>
      </c>
      <c r="RT4" s="33">
        <f>'5 - Project Outputs'!R101</f>
        <v>1</v>
      </c>
      <c r="RU4" s="33">
        <f>'5 - Project Outputs'!S101</f>
        <v>2</v>
      </c>
      <c r="RV4" s="33">
        <f>'5 - Project Outputs'!T101</f>
        <v>1</v>
      </c>
      <c r="RW4" s="33">
        <f>'5 - Project Outputs'!U101</f>
        <v>1</v>
      </c>
      <c r="RX4" s="33">
        <f>'5 - Project Outputs'!V101</f>
        <v>2</v>
      </c>
      <c r="RY4" s="33">
        <f>'5 - Project Outputs'!W101</f>
        <v>1</v>
      </c>
      <c r="RZ4" s="33">
        <f>'5 - Project Outputs'!X101</f>
        <v>13</v>
      </c>
      <c r="SA4" s="33" t="str">
        <f>'5 - Project Outputs'!C102</f>
        <v># of full-time equivalent (FTE) permanent jobs safeguarded through the project</v>
      </c>
      <c r="SB4" s="33" t="str">
        <f>'5 - Project Outputs'!D102</f>
        <v>Number of FTE jobs</v>
      </c>
      <c r="SC4" s="33">
        <f>'5 - Project Outputs'!E102</f>
        <v>1</v>
      </c>
      <c r="SD4" s="33">
        <f>'5 - Project Outputs'!F102</f>
        <v>1</v>
      </c>
      <c r="SE4" s="33">
        <f>'5 - Project Outputs'!G102</f>
        <v>2</v>
      </c>
      <c r="SF4" s="33">
        <f>'5 - Project Outputs'!H102</f>
        <v>1</v>
      </c>
      <c r="SG4" s="33">
        <f>'5 - Project Outputs'!I102</f>
        <v>1</v>
      </c>
      <c r="SH4" s="33">
        <f>'5 - Project Outputs'!J102</f>
        <v>2</v>
      </c>
      <c r="SI4" s="33">
        <f>'5 - Project Outputs'!K102</f>
        <v>1</v>
      </c>
      <c r="SJ4" s="33">
        <f>'5 - Project Outputs'!L102</f>
        <v>1</v>
      </c>
      <c r="SK4" s="33">
        <f>'5 - Project Outputs'!M102</f>
        <v>2</v>
      </c>
      <c r="SL4" s="33">
        <f>'5 - Project Outputs'!N102</f>
        <v>1</v>
      </c>
      <c r="SM4" s="33">
        <f>'5 - Project Outputs'!O102</f>
        <v>1</v>
      </c>
      <c r="SN4" s="33">
        <f>'5 - Project Outputs'!P102</f>
        <v>2</v>
      </c>
      <c r="SO4" s="33">
        <f>'5 - Project Outputs'!Q102</f>
        <v>1</v>
      </c>
      <c r="SP4" s="33">
        <f>'5 - Project Outputs'!R102</f>
        <v>1</v>
      </c>
      <c r="SQ4" s="33">
        <f>'5 - Project Outputs'!S102</f>
        <v>2</v>
      </c>
      <c r="SR4" s="33">
        <f>'5 - Project Outputs'!T102</f>
        <v>1</v>
      </c>
      <c r="SS4" s="33">
        <f>'5 - Project Outputs'!U102</f>
        <v>1</v>
      </c>
      <c r="ST4" s="33">
        <f>'5 - Project Outputs'!V102</f>
        <v>2</v>
      </c>
      <c r="SU4" s="33">
        <f>'5 - Project Outputs'!W102</f>
        <v>1</v>
      </c>
      <c r="SV4" s="33">
        <f>'5 - Project Outputs'!X102</f>
        <v>13</v>
      </c>
      <c r="SW4" s="33" t="str">
        <f>'5 - Project Outputs'!C104</f>
        <v>&lt; Select &gt;</v>
      </c>
      <c r="SX4" s="33" t="str">
        <f>'5 - Project Outputs'!D104</f>
        <v>N/A</v>
      </c>
      <c r="SY4" s="33">
        <f>'5 - Project Outputs'!E104</f>
        <v>0</v>
      </c>
      <c r="SZ4" s="33">
        <f>'5 - Project Outputs'!F104</f>
        <v>0</v>
      </c>
      <c r="TA4" s="33">
        <f>'5 - Project Outputs'!G104</f>
        <v>0</v>
      </c>
      <c r="TB4" s="33">
        <f>'5 - Project Outputs'!H104</f>
        <v>0</v>
      </c>
      <c r="TC4" s="33">
        <f>'5 - Project Outputs'!I104</f>
        <v>0</v>
      </c>
      <c r="TD4" s="33">
        <f>'5 - Project Outputs'!J104</f>
        <v>0</v>
      </c>
      <c r="TE4" s="33">
        <f>'5 - Project Outputs'!K104</f>
        <v>0</v>
      </c>
      <c r="TF4" s="33">
        <f>'5 - Project Outputs'!L104</f>
        <v>0</v>
      </c>
      <c r="TG4" s="33">
        <f>'5 - Project Outputs'!M104</f>
        <v>0</v>
      </c>
      <c r="TH4" s="33">
        <f>'5 - Project Outputs'!N104</f>
        <v>0</v>
      </c>
      <c r="TI4" s="33">
        <f>'5 - Project Outputs'!O104</f>
        <v>0</v>
      </c>
      <c r="TJ4" s="33">
        <f>'5 - Project Outputs'!P104</f>
        <v>0</v>
      </c>
      <c r="TK4" s="33">
        <f>'5 - Project Outputs'!Q104</f>
        <v>0</v>
      </c>
      <c r="TL4" s="33">
        <f>'5 - Project Outputs'!R104</f>
        <v>0</v>
      </c>
      <c r="TM4" s="33">
        <f>'5 - Project Outputs'!S104</f>
        <v>0</v>
      </c>
      <c r="TN4" s="33">
        <f>'5 - Project Outputs'!T104</f>
        <v>0</v>
      </c>
      <c r="TO4" s="33">
        <f>'5 - Project Outputs'!U104</f>
        <v>0</v>
      </c>
      <c r="TP4" s="33">
        <f>'5 - Project Outputs'!V104</f>
        <v>0</v>
      </c>
      <c r="TQ4" s="33">
        <f>'5 - Project Outputs'!W104</f>
        <v>0</v>
      </c>
      <c r="TR4" s="33">
        <f>'5 - Project Outputs'!X104</f>
        <v>0</v>
      </c>
      <c r="TS4" s="33">
        <f>'5 - Project Outputs'!Y104</f>
        <v>0</v>
      </c>
      <c r="TT4" s="33" t="str">
        <f>'5 - Project Outputs'!C105</f>
        <v>&lt; Select &gt;</v>
      </c>
      <c r="TU4" s="33" t="str">
        <f>'5 - Project Outputs'!D105</f>
        <v>N/A</v>
      </c>
      <c r="TV4" s="33">
        <f>'5 - Project Outputs'!E105</f>
        <v>0</v>
      </c>
      <c r="TW4" s="33">
        <f>'5 - Project Outputs'!F105</f>
        <v>0</v>
      </c>
      <c r="TX4" s="33">
        <f>'5 - Project Outputs'!G105</f>
        <v>0</v>
      </c>
      <c r="TY4" s="33">
        <f>'5 - Project Outputs'!H105</f>
        <v>0</v>
      </c>
      <c r="TZ4" s="33">
        <f>'5 - Project Outputs'!I105</f>
        <v>0</v>
      </c>
      <c r="UA4" s="33">
        <f>'5 - Project Outputs'!J105</f>
        <v>0</v>
      </c>
      <c r="UB4" s="33">
        <f>'5 - Project Outputs'!K105</f>
        <v>0</v>
      </c>
      <c r="UC4" s="33">
        <f>'5 - Project Outputs'!L105</f>
        <v>0</v>
      </c>
      <c r="UD4" s="33">
        <f>'5 - Project Outputs'!M105</f>
        <v>0</v>
      </c>
      <c r="UE4" s="33">
        <f>'5 - Project Outputs'!N105</f>
        <v>0</v>
      </c>
      <c r="UF4" s="33">
        <f>'5 - Project Outputs'!O105</f>
        <v>0</v>
      </c>
      <c r="UG4" s="33">
        <f>'5 - Project Outputs'!P105</f>
        <v>0</v>
      </c>
      <c r="UH4" s="33">
        <f>'5 - Project Outputs'!Q105</f>
        <v>0</v>
      </c>
      <c r="UI4" s="33">
        <f>'5 - Project Outputs'!R105</f>
        <v>0</v>
      </c>
      <c r="UJ4" s="33">
        <f>'5 - Project Outputs'!S105</f>
        <v>0</v>
      </c>
      <c r="UK4" s="33">
        <f>'5 - Project Outputs'!T105</f>
        <v>0</v>
      </c>
      <c r="UL4" s="33">
        <f>'5 - Project Outputs'!U105</f>
        <v>0</v>
      </c>
      <c r="UM4" s="33">
        <f>'5 - Project Outputs'!V105</f>
        <v>0</v>
      </c>
      <c r="UN4" s="33">
        <f>'5 - Project Outputs'!W105</f>
        <v>0</v>
      </c>
      <c r="UO4" s="33">
        <f>'5 - Project Outputs'!X105</f>
        <v>0</v>
      </c>
      <c r="UP4" s="33">
        <f>'5 - Project Outputs'!Y105</f>
        <v>0</v>
      </c>
      <c r="UQ4" s="33" t="str">
        <f>'5 - Project Outputs'!C106</f>
        <v>&lt; Select &gt;</v>
      </c>
      <c r="UR4" s="33" t="str">
        <f>'5 - Project Outputs'!D106</f>
        <v>N/A</v>
      </c>
      <c r="US4" s="33">
        <f>'5 - Project Outputs'!E106</f>
        <v>0</v>
      </c>
      <c r="UT4" s="33">
        <f>'5 - Project Outputs'!F106</f>
        <v>0</v>
      </c>
      <c r="UU4" s="33">
        <f>'5 - Project Outputs'!G106</f>
        <v>0</v>
      </c>
      <c r="UV4" s="33">
        <f>'5 - Project Outputs'!H106</f>
        <v>0</v>
      </c>
      <c r="UW4" s="33">
        <f>'5 - Project Outputs'!I106</f>
        <v>0</v>
      </c>
      <c r="UX4" s="33">
        <f>'5 - Project Outputs'!J106</f>
        <v>0</v>
      </c>
      <c r="UY4" s="33">
        <f>'5 - Project Outputs'!K106</f>
        <v>0</v>
      </c>
      <c r="UZ4" s="33">
        <f>'5 - Project Outputs'!L106</f>
        <v>0</v>
      </c>
      <c r="VA4" s="33">
        <f>'5 - Project Outputs'!M106</f>
        <v>0</v>
      </c>
      <c r="VB4" s="33">
        <f>'5 - Project Outputs'!N106</f>
        <v>0</v>
      </c>
      <c r="VC4" s="33">
        <f>'5 - Project Outputs'!O106</f>
        <v>0</v>
      </c>
      <c r="VD4" s="33">
        <f>'5 - Project Outputs'!P106</f>
        <v>0</v>
      </c>
      <c r="VE4" s="33">
        <f>'5 - Project Outputs'!Q106</f>
        <v>0</v>
      </c>
      <c r="VF4" s="33">
        <f>'5 - Project Outputs'!R106</f>
        <v>0</v>
      </c>
      <c r="VG4" s="33">
        <f>'5 - Project Outputs'!S106</f>
        <v>0</v>
      </c>
      <c r="VH4" s="33">
        <f>'5 - Project Outputs'!T106</f>
        <v>0</v>
      </c>
      <c r="VI4" s="33">
        <f>'5 - Project Outputs'!U106</f>
        <v>0</v>
      </c>
      <c r="VJ4" s="33">
        <f>'5 - Project Outputs'!V106</f>
        <v>0</v>
      </c>
      <c r="VK4" s="33">
        <f>'5 - Project Outputs'!W106</f>
        <v>0</v>
      </c>
      <c r="VL4" s="33">
        <f>'5 - Project Outputs'!X106</f>
        <v>0</v>
      </c>
      <c r="VM4" s="33">
        <f>'5 - Project Outputs'!Y106</f>
        <v>0</v>
      </c>
      <c r="VN4" s="33" t="str">
        <f>'5 - Project Outputs'!C107</f>
        <v>&lt; Select &gt;</v>
      </c>
      <c r="VO4" s="33" t="str">
        <f>'5 - Project Outputs'!D107</f>
        <v>N/A</v>
      </c>
      <c r="VP4" s="33">
        <f>'5 - Project Outputs'!E107</f>
        <v>0</v>
      </c>
      <c r="VQ4" s="33">
        <f>'5 - Project Outputs'!F107</f>
        <v>0</v>
      </c>
      <c r="VR4" s="33">
        <f>'5 - Project Outputs'!G107</f>
        <v>0</v>
      </c>
      <c r="VS4" s="33">
        <f>'5 - Project Outputs'!H107</f>
        <v>0</v>
      </c>
      <c r="VT4" s="33">
        <f>'5 - Project Outputs'!I107</f>
        <v>0</v>
      </c>
      <c r="VU4" s="33">
        <f>'5 - Project Outputs'!J107</f>
        <v>0</v>
      </c>
      <c r="VV4" s="33">
        <f>'5 - Project Outputs'!K107</f>
        <v>0</v>
      </c>
      <c r="VW4" s="33">
        <f>'5 - Project Outputs'!L107</f>
        <v>0</v>
      </c>
      <c r="VX4" s="33">
        <f>'5 - Project Outputs'!M107</f>
        <v>0</v>
      </c>
      <c r="VY4" s="33">
        <f>'5 - Project Outputs'!N107</f>
        <v>0</v>
      </c>
      <c r="VZ4" s="33">
        <f>'5 - Project Outputs'!O107</f>
        <v>0</v>
      </c>
      <c r="WA4" s="33">
        <f>'5 - Project Outputs'!P107</f>
        <v>0</v>
      </c>
      <c r="WB4" s="33">
        <f>'5 - Project Outputs'!Q107</f>
        <v>0</v>
      </c>
      <c r="WC4" s="33">
        <f>'5 - Project Outputs'!R107</f>
        <v>0</v>
      </c>
      <c r="WD4" s="33">
        <f>'5 - Project Outputs'!S107</f>
        <v>0</v>
      </c>
      <c r="WE4" s="33">
        <f>'5 - Project Outputs'!T107</f>
        <v>0</v>
      </c>
      <c r="WF4" s="33">
        <f>'5 - Project Outputs'!U107</f>
        <v>0</v>
      </c>
      <c r="WG4" s="33">
        <f>'5 - Project Outputs'!V107</f>
        <v>0</v>
      </c>
      <c r="WH4" s="33">
        <f>'5 - Project Outputs'!W107</f>
        <v>0</v>
      </c>
      <c r="WI4" s="33">
        <f>'5 - Project Outputs'!X107</f>
        <v>0</v>
      </c>
      <c r="WJ4" s="33">
        <f>'5 - Project Outputs'!Y107</f>
        <v>0</v>
      </c>
      <c r="WK4" s="33" t="str">
        <f>'5 - Project Outputs'!C108</f>
        <v>&lt; Select &gt;</v>
      </c>
      <c r="WL4" s="33" t="str">
        <f>'5 - Project Outputs'!D108</f>
        <v>N/A</v>
      </c>
      <c r="WM4" s="33">
        <f>'5 - Project Outputs'!E108</f>
        <v>0</v>
      </c>
      <c r="WN4" s="33">
        <f>'5 - Project Outputs'!F108</f>
        <v>0</v>
      </c>
      <c r="WO4" s="33">
        <f>'5 - Project Outputs'!G108</f>
        <v>0</v>
      </c>
      <c r="WP4" s="33">
        <f>'5 - Project Outputs'!H108</f>
        <v>0</v>
      </c>
      <c r="WQ4" s="33">
        <f>'5 - Project Outputs'!I108</f>
        <v>0</v>
      </c>
      <c r="WR4" s="33">
        <f>'5 - Project Outputs'!J108</f>
        <v>0</v>
      </c>
      <c r="WS4" s="33">
        <f>'5 - Project Outputs'!K108</f>
        <v>0</v>
      </c>
      <c r="WT4" s="33">
        <f>'5 - Project Outputs'!L108</f>
        <v>0</v>
      </c>
      <c r="WU4" s="33">
        <f>'5 - Project Outputs'!M108</f>
        <v>0</v>
      </c>
      <c r="WV4" s="33">
        <f>'5 - Project Outputs'!N108</f>
        <v>0</v>
      </c>
      <c r="WW4" s="33">
        <f>'5 - Project Outputs'!O108</f>
        <v>0</v>
      </c>
      <c r="WX4" s="33">
        <f>'5 - Project Outputs'!P108</f>
        <v>0</v>
      </c>
      <c r="WY4" s="33">
        <f>'5 - Project Outputs'!Q108</f>
        <v>0</v>
      </c>
      <c r="WZ4" s="33">
        <f>'5 - Project Outputs'!R108</f>
        <v>0</v>
      </c>
      <c r="XA4" s="33">
        <f>'5 - Project Outputs'!S108</f>
        <v>0</v>
      </c>
      <c r="XB4" s="33">
        <f>'5 - Project Outputs'!T108</f>
        <v>0</v>
      </c>
      <c r="XC4" s="33">
        <f>'5 - Project Outputs'!U108</f>
        <v>0</v>
      </c>
      <c r="XD4" s="33">
        <f>'5 - Project Outputs'!V108</f>
        <v>0</v>
      </c>
      <c r="XE4" s="33">
        <f>'5 - Project Outputs'!W108</f>
        <v>0</v>
      </c>
      <c r="XF4" s="33">
        <f>'5 - Project Outputs'!X108</f>
        <v>0</v>
      </c>
      <c r="XG4" s="33">
        <f>'5 - Project Outputs'!Y108</f>
        <v>0</v>
      </c>
      <c r="XH4" s="33" t="str">
        <f>'5 - Project Outputs'!C109</f>
        <v>&lt; Select &gt;</v>
      </c>
      <c r="XI4" s="33" t="str">
        <f>'5 - Project Outputs'!D109</f>
        <v>N/A</v>
      </c>
      <c r="XJ4" s="33">
        <f>'5 - Project Outputs'!E109</f>
        <v>0</v>
      </c>
      <c r="XK4" s="33">
        <f>'5 - Project Outputs'!F109</f>
        <v>0</v>
      </c>
      <c r="XL4" s="33">
        <f>'5 - Project Outputs'!G109</f>
        <v>0</v>
      </c>
      <c r="XM4" s="33">
        <f>'5 - Project Outputs'!H109</f>
        <v>0</v>
      </c>
      <c r="XN4" s="33">
        <f>'5 - Project Outputs'!I109</f>
        <v>0</v>
      </c>
      <c r="XO4" s="33">
        <f>'5 - Project Outputs'!J109</f>
        <v>0</v>
      </c>
      <c r="XP4" s="33">
        <f>'5 - Project Outputs'!K109</f>
        <v>0</v>
      </c>
      <c r="XQ4" s="33">
        <f>'5 - Project Outputs'!L109</f>
        <v>0</v>
      </c>
      <c r="XR4" s="33">
        <f>'5 - Project Outputs'!M109</f>
        <v>0</v>
      </c>
      <c r="XS4" s="33">
        <f>'5 - Project Outputs'!N109</f>
        <v>0</v>
      </c>
      <c r="XT4" s="33">
        <f>'5 - Project Outputs'!O109</f>
        <v>0</v>
      </c>
      <c r="XU4" s="33">
        <f>'5 - Project Outputs'!P109</f>
        <v>0</v>
      </c>
      <c r="XV4" s="33">
        <f>'5 - Project Outputs'!Q109</f>
        <v>0</v>
      </c>
      <c r="XW4" s="33">
        <f>'5 - Project Outputs'!R109</f>
        <v>0</v>
      </c>
      <c r="XX4" s="33">
        <f>'5 - Project Outputs'!S109</f>
        <v>0</v>
      </c>
      <c r="XY4" s="33">
        <f>'5 - Project Outputs'!T109</f>
        <v>0</v>
      </c>
      <c r="XZ4" s="33">
        <f>'5 - Project Outputs'!U109</f>
        <v>0</v>
      </c>
      <c r="YA4" s="33">
        <f>'5 - Project Outputs'!V109</f>
        <v>0</v>
      </c>
      <c r="YB4" s="33">
        <f>'5 - Project Outputs'!W109</f>
        <v>0</v>
      </c>
      <c r="YC4" s="33">
        <f>'5 - Project Outputs'!X109</f>
        <v>0</v>
      </c>
      <c r="YD4" s="33">
        <f>'5 - Project Outputs'!Y109</f>
        <v>0</v>
      </c>
      <c r="YE4" s="33" t="str">
        <f>'5 - Project Outputs'!C110</f>
        <v>&lt; Select &gt;</v>
      </c>
      <c r="YF4" s="33" t="str">
        <f>'5 - Project Outputs'!D110</f>
        <v>N/A</v>
      </c>
      <c r="YG4" s="33">
        <f>'5 - Project Outputs'!E110</f>
        <v>0</v>
      </c>
      <c r="YH4" s="33">
        <f>'5 - Project Outputs'!F110</f>
        <v>0</v>
      </c>
      <c r="YI4" s="33">
        <f>'5 - Project Outputs'!G110</f>
        <v>0</v>
      </c>
      <c r="YJ4" s="33">
        <f>'5 - Project Outputs'!H110</f>
        <v>0</v>
      </c>
      <c r="YK4" s="33">
        <f>'5 - Project Outputs'!I110</f>
        <v>0</v>
      </c>
      <c r="YL4" s="33">
        <f>'5 - Project Outputs'!J110</f>
        <v>0</v>
      </c>
      <c r="YM4" s="33">
        <f>'5 - Project Outputs'!K110</f>
        <v>0</v>
      </c>
      <c r="YN4" s="33">
        <f>'5 - Project Outputs'!L110</f>
        <v>0</v>
      </c>
      <c r="YO4" s="33">
        <f>'5 - Project Outputs'!M110</f>
        <v>0</v>
      </c>
      <c r="YP4" s="33">
        <f>'5 - Project Outputs'!N110</f>
        <v>0</v>
      </c>
      <c r="YQ4" s="33">
        <f>'5 - Project Outputs'!O110</f>
        <v>0</v>
      </c>
      <c r="YR4" s="33">
        <f>'5 - Project Outputs'!P110</f>
        <v>0</v>
      </c>
      <c r="YS4" s="33">
        <f>'5 - Project Outputs'!Q110</f>
        <v>0</v>
      </c>
      <c r="YT4" s="33">
        <f>'5 - Project Outputs'!R110</f>
        <v>0</v>
      </c>
      <c r="YU4" s="33">
        <f>'5 - Project Outputs'!S110</f>
        <v>0</v>
      </c>
      <c r="YV4" s="33">
        <f>'5 - Project Outputs'!T110</f>
        <v>0</v>
      </c>
      <c r="YW4" s="33">
        <f>'5 - Project Outputs'!U110</f>
        <v>0</v>
      </c>
      <c r="YX4" s="33">
        <f>'5 - Project Outputs'!V110</f>
        <v>0</v>
      </c>
      <c r="YY4" s="33">
        <f>'5 - Project Outputs'!W110</f>
        <v>0</v>
      </c>
      <c r="YZ4" s="33">
        <f>'5 - Project Outputs'!X110</f>
        <v>0</v>
      </c>
      <c r="ZA4" s="33">
        <f>'5 - Project Outputs'!Y110</f>
        <v>0</v>
      </c>
      <c r="ZB4" s="33" t="str">
        <f>'5 - Project Outputs'!C111</f>
        <v>&lt; Select &gt;</v>
      </c>
      <c r="ZC4" s="33" t="str">
        <f>'5 - Project Outputs'!D111</f>
        <v>N/A</v>
      </c>
      <c r="ZD4" s="33">
        <f>'5 - Project Outputs'!E111</f>
        <v>0</v>
      </c>
      <c r="ZE4" s="33">
        <f>'5 - Project Outputs'!F111</f>
        <v>0</v>
      </c>
      <c r="ZF4" s="33">
        <f>'5 - Project Outputs'!G111</f>
        <v>0</v>
      </c>
      <c r="ZG4" s="33">
        <f>'5 - Project Outputs'!H111</f>
        <v>0</v>
      </c>
      <c r="ZH4" s="33">
        <f>'5 - Project Outputs'!I111</f>
        <v>0</v>
      </c>
      <c r="ZI4" s="33">
        <f>'5 - Project Outputs'!J111</f>
        <v>0</v>
      </c>
      <c r="ZJ4" s="33">
        <f>'5 - Project Outputs'!K111</f>
        <v>0</v>
      </c>
      <c r="ZK4" s="33">
        <f>'5 - Project Outputs'!L111</f>
        <v>0</v>
      </c>
      <c r="ZL4" s="33">
        <f>'5 - Project Outputs'!M111</f>
        <v>0</v>
      </c>
      <c r="ZM4" s="33">
        <f>'5 - Project Outputs'!N111</f>
        <v>0</v>
      </c>
      <c r="ZN4" s="33">
        <f>'5 - Project Outputs'!O111</f>
        <v>0</v>
      </c>
      <c r="ZO4" s="33">
        <f>'5 - Project Outputs'!P111</f>
        <v>0</v>
      </c>
      <c r="ZP4" s="33">
        <f>'5 - Project Outputs'!Q111</f>
        <v>0</v>
      </c>
      <c r="ZQ4" s="33">
        <f>'5 - Project Outputs'!R111</f>
        <v>0</v>
      </c>
      <c r="ZR4" s="33">
        <f>'5 - Project Outputs'!S111</f>
        <v>0</v>
      </c>
      <c r="ZS4" s="33">
        <f>'5 - Project Outputs'!T111</f>
        <v>0</v>
      </c>
      <c r="ZT4" s="33">
        <f>'5 - Project Outputs'!U111</f>
        <v>0</v>
      </c>
      <c r="ZU4" s="33">
        <f>'5 - Project Outputs'!V111</f>
        <v>0</v>
      </c>
      <c r="ZV4" s="33">
        <f>'5 - Project Outputs'!W111</f>
        <v>0</v>
      </c>
      <c r="ZW4" s="33">
        <f>'5 - Project Outputs'!X111</f>
        <v>0</v>
      </c>
      <c r="ZX4" s="33">
        <f>'5 - Project Outputs'!Y111</f>
        <v>0</v>
      </c>
      <c r="ZY4" s="33" t="str">
        <f>'5 - Project Outputs'!C112</f>
        <v>&lt; Select &gt;</v>
      </c>
      <c r="ZZ4" s="33" t="str">
        <f>'5 - Project Outputs'!D112</f>
        <v>N/A</v>
      </c>
      <c r="AAA4" s="33">
        <f>'5 - Project Outputs'!E112</f>
        <v>0</v>
      </c>
      <c r="AAB4" s="33">
        <f>'5 - Project Outputs'!F112</f>
        <v>0</v>
      </c>
      <c r="AAC4" s="33">
        <f>'5 - Project Outputs'!G112</f>
        <v>0</v>
      </c>
      <c r="AAD4" s="33">
        <f>'5 - Project Outputs'!H112</f>
        <v>0</v>
      </c>
      <c r="AAE4" s="33">
        <f>'5 - Project Outputs'!I112</f>
        <v>0</v>
      </c>
      <c r="AAF4" s="33">
        <f>'5 - Project Outputs'!J112</f>
        <v>0</v>
      </c>
      <c r="AAG4" s="33">
        <f>'5 - Project Outputs'!K112</f>
        <v>0</v>
      </c>
      <c r="AAH4" s="33">
        <f>'5 - Project Outputs'!L112</f>
        <v>0</v>
      </c>
      <c r="AAI4" s="33">
        <f>'5 - Project Outputs'!M112</f>
        <v>0</v>
      </c>
      <c r="AAJ4" s="33">
        <f>'5 - Project Outputs'!N112</f>
        <v>0</v>
      </c>
      <c r="AAK4" s="33">
        <f>'5 - Project Outputs'!O112</f>
        <v>0</v>
      </c>
      <c r="AAL4" s="33">
        <f>'5 - Project Outputs'!P112</f>
        <v>0</v>
      </c>
      <c r="AAM4" s="33">
        <f>'5 - Project Outputs'!Q112</f>
        <v>0</v>
      </c>
      <c r="AAN4" s="33">
        <f>'5 - Project Outputs'!R112</f>
        <v>0</v>
      </c>
      <c r="AAO4" s="33">
        <f>'5 - Project Outputs'!S112</f>
        <v>0</v>
      </c>
      <c r="AAP4" s="33">
        <f>'5 - Project Outputs'!T112</f>
        <v>0</v>
      </c>
      <c r="AAQ4" s="33">
        <f>'5 - Project Outputs'!U112</f>
        <v>0</v>
      </c>
      <c r="AAR4" s="33">
        <f>'5 - Project Outputs'!V112</f>
        <v>0</v>
      </c>
      <c r="AAS4" s="33">
        <f>'5 - Project Outputs'!W112</f>
        <v>0</v>
      </c>
      <c r="AAT4" s="33">
        <f>'5 - Project Outputs'!X112</f>
        <v>0</v>
      </c>
      <c r="AAU4" s="33">
        <f>'5 - Project Outputs'!Y112</f>
        <v>0</v>
      </c>
      <c r="AAV4" s="33" t="str">
        <f>'5 - Project Outputs'!C113</f>
        <v>&lt; Select &gt;</v>
      </c>
      <c r="AAW4" s="33" t="str">
        <f>'5 - Project Outputs'!D113</f>
        <v>N/A</v>
      </c>
      <c r="AAX4" s="33">
        <f>'5 - Project Outputs'!E113</f>
        <v>0</v>
      </c>
      <c r="AAY4" s="33">
        <f>'5 - Project Outputs'!F113</f>
        <v>0</v>
      </c>
      <c r="AAZ4" s="33">
        <f>'5 - Project Outputs'!G113</f>
        <v>0</v>
      </c>
      <c r="ABA4" s="33">
        <f>'5 - Project Outputs'!H113</f>
        <v>0</v>
      </c>
      <c r="ABB4" s="33">
        <f>'5 - Project Outputs'!I113</f>
        <v>0</v>
      </c>
      <c r="ABC4" s="33">
        <f>'5 - Project Outputs'!J113</f>
        <v>0</v>
      </c>
      <c r="ABD4" s="33">
        <f>'5 - Project Outputs'!K113</f>
        <v>0</v>
      </c>
      <c r="ABE4" s="33">
        <f>'5 - Project Outputs'!L113</f>
        <v>0</v>
      </c>
      <c r="ABF4" s="33">
        <f>'5 - Project Outputs'!M113</f>
        <v>0</v>
      </c>
      <c r="ABG4" s="33">
        <f>'5 - Project Outputs'!N113</f>
        <v>0</v>
      </c>
      <c r="ABH4" s="33">
        <f>'5 - Project Outputs'!O113</f>
        <v>0</v>
      </c>
      <c r="ABI4" s="33">
        <f>'5 - Project Outputs'!P113</f>
        <v>0</v>
      </c>
      <c r="ABJ4" s="33">
        <f>'5 - Project Outputs'!Q113</f>
        <v>0</v>
      </c>
      <c r="ABK4" s="33">
        <f>'5 - Project Outputs'!R113</f>
        <v>0</v>
      </c>
      <c r="ABL4" s="33">
        <f>'5 - Project Outputs'!S113</f>
        <v>0</v>
      </c>
      <c r="ABM4" s="33">
        <f>'5 - Project Outputs'!T113</f>
        <v>0</v>
      </c>
      <c r="ABN4" s="33">
        <f>'5 - Project Outputs'!U113</f>
        <v>0</v>
      </c>
      <c r="ABO4" s="33">
        <f>'5 - Project Outputs'!V113</f>
        <v>0</v>
      </c>
      <c r="ABP4" s="33">
        <f>'5 - Project Outputs'!W113</f>
        <v>0</v>
      </c>
      <c r="ABQ4" s="33">
        <f>'5 - Project Outputs'!X113</f>
        <v>0</v>
      </c>
      <c r="ABR4" s="33">
        <f>'5 - Project Outputs'!Y113</f>
        <v>0</v>
      </c>
      <c r="ABS4" s="33" t="str">
        <f>'5 - Project Outputs'!C114</f>
        <v>&lt; Select &gt;</v>
      </c>
      <c r="ABT4" s="33" t="str">
        <f>'5 - Project Outputs'!D114</f>
        <v>N/A</v>
      </c>
      <c r="ABU4" s="33">
        <f>'5 - Project Outputs'!E114</f>
        <v>0</v>
      </c>
      <c r="ABV4" s="33">
        <f>'5 - Project Outputs'!F114</f>
        <v>0</v>
      </c>
      <c r="ABW4" s="33">
        <f>'5 - Project Outputs'!G114</f>
        <v>0</v>
      </c>
      <c r="ABX4" s="33">
        <f>'5 - Project Outputs'!H114</f>
        <v>0</v>
      </c>
      <c r="ABY4" s="33">
        <f>'5 - Project Outputs'!I114</f>
        <v>0</v>
      </c>
      <c r="ABZ4" s="33">
        <f>'5 - Project Outputs'!J114</f>
        <v>0</v>
      </c>
      <c r="ACA4" s="33">
        <f>'5 - Project Outputs'!K114</f>
        <v>0</v>
      </c>
      <c r="ACB4" s="33">
        <f>'5 - Project Outputs'!L114</f>
        <v>0</v>
      </c>
      <c r="ACC4" s="33">
        <f>'5 - Project Outputs'!M114</f>
        <v>0</v>
      </c>
      <c r="ACD4" s="33">
        <f>'5 - Project Outputs'!N114</f>
        <v>0</v>
      </c>
      <c r="ACE4" s="33">
        <f>'5 - Project Outputs'!O114</f>
        <v>0</v>
      </c>
      <c r="ACF4" s="33">
        <f>'5 - Project Outputs'!P114</f>
        <v>0</v>
      </c>
      <c r="ACG4" s="33">
        <f>'5 - Project Outputs'!Q114</f>
        <v>0</v>
      </c>
      <c r="ACH4" s="33">
        <f>'5 - Project Outputs'!R114</f>
        <v>0</v>
      </c>
      <c r="ACI4" s="33">
        <f>'5 - Project Outputs'!S114</f>
        <v>0</v>
      </c>
      <c r="ACJ4" s="33">
        <f>'5 - Project Outputs'!T114</f>
        <v>0</v>
      </c>
      <c r="ACK4" s="33">
        <f>'5 - Project Outputs'!U114</f>
        <v>0</v>
      </c>
      <c r="ACL4" s="33">
        <f>'5 - Project Outputs'!V114</f>
        <v>0</v>
      </c>
      <c r="ACM4" s="33">
        <f>'5 - Project Outputs'!W114</f>
        <v>0</v>
      </c>
      <c r="ACN4" s="33">
        <f>'5 - Project Outputs'!X114</f>
        <v>0</v>
      </c>
      <c r="ACO4" s="33">
        <f>'5 - Project Outputs'!Y114</f>
        <v>0</v>
      </c>
      <c r="ACP4" s="33" t="str">
        <f>'5 - Project Outputs'!C115</f>
        <v>&lt; Select &gt;</v>
      </c>
      <c r="ACQ4" s="33" t="str">
        <f>'5 - Project Outputs'!D115</f>
        <v>N/A</v>
      </c>
      <c r="ACR4" s="33">
        <f>'5 - Project Outputs'!E115</f>
        <v>0</v>
      </c>
      <c r="ACS4" s="33">
        <f>'5 - Project Outputs'!F115</f>
        <v>0</v>
      </c>
      <c r="ACT4" s="33">
        <f>'5 - Project Outputs'!G115</f>
        <v>0</v>
      </c>
      <c r="ACU4" s="33">
        <f>'5 - Project Outputs'!H115</f>
        <v>0</v>
      </c>
      <c r="ACV4" s="33">
        <f>'5 - Project Outputs'!I115</f>
        <v>0</v>
      </c>
      <c r="ACW4" s="33">
        <f>'5 - Project Outputs'!J115</f>
        <v>0</v>
      </c>
      <c r="ACX4" s="33">
        <f>'5 - Project Outputs'!K115</f>
        <v>0</v>
      </c>
      <c r="ACY4" s="33">
        <f>'5 - Project Outputs'!L115</f>
        <v>0</v>
      </c>
      <c r="ACZ4" s="33">
        <f>'5 - Project Outputs'!M115</f>
        <v>0</v>
      </c>
      <c r="ADA4" s="33">
        <f>'5 - Project Outputs'!N115</f>
        <v>0</v>
      </c>
      <c r="ADB4" s="33">
        <f>'5 - Project Outputs'!O115</f>
        <v>0</v>
      </c>
      <c r="ADC4" s="33">
        <f>'5 - Project Outputs'!P115</f>
        <v>0</v>
      </c>
      <c r="ADD4" s="33">
        <f>'5 - Project Outputs'!Q115</f>
        <v>0</v>
      </c>
      <c r="ADE4" s="33">
        <f>'5 - Project Outputs'!R115</f>
        <v>0</v>
      </c>
      <c r="ADF4" s="33">
        <f>'5 - Project Outputs'!S115</f>
        <v>0</v>
      </c>
      <c r="ADG4" s="33">
        <f>'5 - Project Outputs'!T115</f>
        <v>0</v>
      </c>
      <c r="ADH4" s="33">
        <f>'5 - Project Outputs'!U115</f>
        <v>0</v>
      </c>
      <c r="ADI4" s="33">
        <f>'5 - Project Outputs'!V115</f>
        <v>0</v>
      </c>
      <c r="ADJ4" s="33">
        <f>'5 - Project Outputs'!W115</f>
        <v>0</v>
      </c>
      <c r="ADK4" s="33">
        <f>'5 - Project Outputs'!X115</f>
        <v>0</v>
      </c>
      <c r="ADL4" s="33">
        <f>'5 - Project Outputs'!Y115</f>
        <v>0</v>
      </c>
      <c r="ADM4" s="33" t="str">
        <f>'5 - Project Outputs'!C116</f>
        <v>&lt; Select &gt;</v>
      </c>
      <c r="ADN4" s="33" t="str">
        <f>'5 - Project Outputs'!D116</f>
        <v>N/A</v>
      </c>
      <c r="ADO4" s="33">
        <f>'5 - Project Outputs'!E116</f>
        <v>0</v>
      </c>
      <c r="ADP4" s="33">
        <f>'5 - Project Outputs'!F116</f>
        <v>0</v>
      </c>
      <c r="ADQ4" s="33">
        <f>'5 - Project Outputs'!G116</f>
        <v>0</v>
      </c>
      <c r="ADR4" s="33">
        <f>'5 - Project Outputs'!H116</f>
        <v>0</v>
      </c>
      <c r="ADS4" s="33">
        <f>'5 - Project Outputs'!I116</f>
        <v>0</v>
      </c>
      <c r="ADT4" s="33">
        <f>'5 - Project Outputs'!J116</f>
        <v>0</v>
      </c>
      <c r="ADU4" s="33">
        <f>'5 - Project Outputs'!K116</f>
        <v>0</v>
      </c>
      <c r="ADV4" s="33">
        <f>'5 - Project Outputs'!L116</f>
        <v>0</v>
      </c>
      <c r="ADW4" s="33">
        <f>'5 - Project Outputs'!M116</f>
        <v>0</v>
      </c>
      <c r="ADX4" s="33">
        <f>'5 - Project Outputs'!N116</f>
        <v>0</v>
      </c>
      <c r="ADY4" s="33">
        <f>'5 - Project Outputs'!O116</f>
        <v>0</v>
      </c>
      <c r="ADZ4" s="33">
        <f>'5 - Project Outputs'!P116</f>
        <v>0</v>
      </c>
      <c r="AEA4" s="33">
        <f>'5 - Project Outputs'!Q116</f>
        <v>0</v>
      </c>
      <c r="AEB4" s="33">
        <f>'5 - Project Outputs'!R116</f>
        <v>0</v>
      </c>
      <c r="AEC4" s="33">
        <f>'5 - Project Outputs'!S116</f>
        <v>0</v>
      </c>
      <c r="AED4" s="33">
        <f>'5 - Project Outputs'!T116</f>
        <v>0</v>
      </c>
      <c r="AEE4" s="33">
        <f>'5 - Project Outputs'!U116</f>
        <v>0</v>
      </c>
      <c r="AEF4" s="33">
        <f>'5 - Project Outputs'!V116</f>
        <v>0</v>
      </c>
      <c r="AEG4" s="33">
        <f>'5 - Project Outputs'!W116</f>
        <v>0</v>
      </c>
      <c r="AEH4" s="33">
        <f>'5 - Project Outputs'!X116</f>
        <v>0</v>
      </c>
      <c r="AEI4" s="33">
        <f>'5 - Project Outputs'!Y116</f>
        <v>0</v>
      </c>
      <c r="AEJ4" s="33" t="str">
        <f>'5 - Project Outputs'!C117</f>
        <v>&lt; Select &gt;</v>
      </c>
      <c r="AEK4" s="33" t="str">
        <f>'5 - Project Outputs'!D117</f>
        <v>N/A</v>
      </c>
      <c r="AEL4" s="33">
        <f>'5 - Project Outputs'!E117</f>
        <v>0</v>
      </c>
      <c r="AEM4" s="33">
        <f>'5 - Project Outputs'!F117</f>
        <v>0</v>
      </c>
      <c r="AEN4" s="33">
        <f>'5 - Project Outputs'!G117</f>
        <v>0</v>
      </c>
      <c r="AEO4" s="33">
        <f>'5 - Project Outputs'!H117</f>
        <v>0</v>
      </c>
      <c r="AEP4" s="33">
        <f>'5 - Project Outputs'!I117</f>
        <v>0</v>
      </c>
      <c r="AEQ4" s="33">
        <f>'5 - Project Outputs'!J117</f>
        <v>0</v>
      </c>
      <c r="AER4" s="33">
        <f>'5 - Project Outputs'!K117</f>
        <v>0</v>
      </c>
      <c r="AES4" s="33">
        <f>'5 - Project Outputs'!L117</f>
        <v>0</v>
      </c>
      <c r="AET4" s="33">
        <f>'5 - Project Outputs'!M117</f>
        <v>0</v>
      </c>
      <c r="AEU4" s="33">
        <f>'5 - Project Outputs'!N117</f>
        <v>0</v>
      </c>
      <c r="AEV4" s="33">
        <f>'5 - Project Outputs'!O117</f>
        <v>0</v>
      </c>
      <c r="AEW4" s="33">
        <f>'5 - Project Outputs'!P117</f>
        <v>0</v>
      </c>
      <c r="AEX4" s="33">
        <f>'5 - Project Outputs'!Q117</f>
        <v>0</v>
      </c>
      <c r="AEY4" s="33">
        <f>'5 - Project Outputs'!R117</f>
        <v>0</v>
      </c>
      <c r="AEZ4" s="33">
        <f>'5 - Project Outputs'!S117</f>
        <v>0</v>
      </c>
      <c r="AFA4" s="33">
        <f>'5 - Project Outputs'!T117</f>
        <v>0</v>
      </c>
      <c r="AFB4" s="33">
        <f>'5 - Project Outputs'!U117</f>
        <v>0</v>
      </c>
      <c r="AFC4" s="33">
        <f>'5 - Project Outputs'!V117</f>
        <v>0</v>
      </c>
      <c r="AFD4" s="33">
        <f>'5 - Project Outputs'!W117</f>
        <v>0</v>
      </c>
      <c r="AFE4" s="33">
        <f>'5 - Project Outputs'!X117</f>
        <v>0</v>
      </c>
      <c r="AFF4" s="33">
        <f>'5 - Project Outputs'!Y117</f>
        <v>0</v>
      </c>
      <c r="AFG4" s="33" t="str">
        <f>'5 - Project Outputs'!C118</f>
        <v>&lt; Select &gt;</v>
      </c>
      <c r="AFH4" s="33" t="str">
        <f>'5 - Project Outputs'!D118</f>
        <v>N/A</v>
      </c>
      <c r="AFI4" s="33">
        <f>'5 - Project Outputs'!E118</f>
        <v>0</v>
      </c>
      <c r="AFJ4" s="33">
        <f>'5 - Project Outputs'!F118</f>
        <v>0</v>
      </c>
      <c r="AFK4" s="33">
        <f>'5 - Project Outputs'!G118</f>
        <v>0</v>
      </c>
      <c r="AFL4" s="33">
        <f>'5 - Project Outputs'!H118</f>
        <v>0</v>
      </c>
      <c r="AFM4" s="33">
        <f>'5 - Project Outputs'!I118</f>
        <v>0</v>
      </c>
      <c r="AFN4" s="33">
        <f>'5 - Project Outputs'!J118</f>
        <v>0</v>
      </c>
      <c r="AFO4" s="33">
        <f>'5 - Project Outputs'!K118</f>
        <v>0</v>
      </c>
      <c r="AFP4" s="33">
        <f>'5 - Project Outputs'!L118</f>
        <v>0</v>
      </c>
      <c r="AFQ4" s="33">
        <f>'5 - Project Outputs'!M118</f>
        <v>0</v>
      </c>
      <c r="AFR4" s="33">
        <f>'5 - Project Outputs'!N118</f>
        <v>0</v>
      </c>
      <c r="AFS4" s="33">
        <f>'5 - Project Outputs'!O118</f>
        <v>0</v>
      </c>
      <c r="AFT4" s="33">
        <f>'5 - Project Outputs'!P118</f>
        <v>0</v>
      </c>
      <c r="AFU4" s="33">
        <f>'5 - Project Outputs'!Q118</f>
        <v>0</v>
      </c>
      <c r="AFV4" s="33">
        <f>'5 - Project Outputs'!R118</f>
        <v>0</v>
      </c>
      <c r="AFW4" s="33">
        <f>'5 - Project Outputs'!S118</f>
        <v>0</v>
      </c>
      <c r="AFX4" s="33">
        <f>'5 - Project Outputs'!T118</f>
        <v>0</v>
      </c>
      <c r="AFY4" s="33">
        <f>'5 - Project Outputs'!U118</f>
        <v>0</v>
      </c>
      <c r="AFZ4" s="33">
        <f>'5 - Project Outputs'!V118</f>
        <v>0</v>
      </c>
      <c r="AGA4" s="33">
        <f>'5 - Project Outputs'!W118</f>
        <v>0</v>
      </c>
      <c r="AGB4" s="33">
        <f>'5 - Project Outputs'!X118</f>
        <v>0</v>
      </c>
      <c r="AGC4" s="33">
        <f>'5 - Project Outputs'!Y118</f>
        <v>0</v>
      </c>
      <c r="AGD4" s="33">
        <f>'5 - Project Outputs'!C120</f>
        <v>0</v>
      </c>
      <c r="AGE4" s="33">
        <f>'5 - Project Outputs'!D120</f>
        <v>0</v>
      </c>
      <c r="AGF4" s="33">
        <f>'5 - Project Outputs'!E120</f>
        <v>0</v>
      </c>
      <c r="AGG4" s="33">
        <f>'5 - Project Outputs'!F120</f>
        <v>0</v>
      </c>
      <c r="AGH4" s="33">
        <f>'5 - Project Outputs'!G120</f>
        <v>0</v>
      </c>
      <c r="AGI4" s="33">
        <f>'5 - Project Outputs'!H120</f>
        <v>0</v>
      </c>
      <c r="AGJ4" s="33">
        <f>'5 - Project Outputs'!I120</f>
        <v>0</v>
      </c>
      <c r="AGK4" s="33">
        <f>'5 - Project Outputs'!J120</f>
        <v>0</v>
      </c>
      <c r="AGL4" s="33">
        <f>'5 - Project Outputs'!K120</f>
        <v>0</v>
      </c>
      <c r="AGM4" s="33">
        <f>'5 - Project Outputs'!L120</f>
        <v>0</v>
      </c>
      <c r="AGN4" s="33">
        <f>'5 - Project Outputs'!M120</f>
        <v>0</v>
      </c>
      <c r="AGO4" s="33">
        <f>'5 - Project Outputs'!N120</f>
        <v>0</v>
      </c>
      <c r="AGP4" s="33">
        <f>'5 - Project Outputs'!O120</f>
        <v>0</v>
      </c>
      <c r="AGQ4" s="33">
        <f>'5 - Project Outputs'!P120</f>
        <v>0</v>
      </c>
      <c r="AGR4" s="33">
        <f>'5 - Project Outputs'!Q120</f>
        <v>0</v>
      </c>
      <c r="AGS4" s="33">
        <f>'5 - Project Outputs'!R120</f>
        <v>0</v>
      </c>
      <c r="AGT4" s="33">
        <f>'5 - Project Outputs'!S120</f>
        <v>0</v>
      </c>
      <c r="AGU4" s="33">
        <f>'5 - Project Outputs'!T120</f>
        <v>0</v>
      </c>
      <c r="AGV4" s="33">
        <f>'5 - Project Outputs'!U120</f>
        <v>0</v>
      </c>
      <c r="AGW4" s="33">
        <f>'5 - Project Outputs'!V120</f>
        <v>0</v>
      </c>
      <c r="AGX4" s="33">
        <f>'5 - Project Outputs'!W120</f>
        <v>0</v>
      </c>
      <c r="AGY4" s="33">
        <f>'5 - Project Outputs'!X120</f>
        <v>0</v>
      </c>
      <c r="AGZ4" s="33">
        <f>'5 - Project Outputs'!C121</f>
        <v>0</v>
      </c>
      <c r="AHA4" s="33">
        <f>'5 - Project Outputs'!D121</f>
        <v>0</v>
      </c>
      <c r="AHB4" s="33">
        <f>'5 - Project Outputs'!E121</f>
        <v>0</v>
      </c>
      <c r="AHC4" s="33">
        <f>'5 - Project Outputs'!F121</f>
        <v>0</v>
      </c>
      <c r="AHD4" s="33">
        <f>'5 - Project Outputs'!G121</f>
        <v>0</v>
      </c>
      <c r="AHE4" s="33">
        <f>'5 - Project Outputs'!H121</f>
        <v>0</v>
      </c>
      <c r="AHF4" s="33">
        <f>'5 - Project Outputs'!I121</f>
        <v>0</v>
      </c>
      <c r="AHG4" s="33">
        <f>'5 - Project Outputs'!J121</f>
        <v>0</v>
      </c>
      <c r="AHH4" s="33">
        <f>'5 - Project Outputs'!K121</f>
        <v>0</v>
      </c>
      <c r="AHI4" s="33">
        <f>'5 - Project Outputs'!L121</f>
        <v>0</v>
      </c>
      <c r="AHJ4" s="33">
        <f>'5 - Project Outputs'!M121</f>
        <v>0</v>
      </c>
      <c r="AHK4" s="33">
        <f>'5 - Project Outputs'!N121</f>
        <v>0</v>
      </c>
      <c r="AHL4" s="33">
        <f>'5 - Project Outputs'!O121</f>
        <v>0</v>
      </c>
      <c r="AHM4" s="33">
        <f>'5 - Project Outputs'!P121</f>
        <v>0</v>
      </c>
      <c r="AHN4" s="33">
        <f>'5 - Project Outputs'!Q121</f>
        <v>0</v>
      </c>
      <c r="AHO4" s="33">
        <f>'5 - Project Outputs'!R121</f>
        <v>0</v>
      </c>
      <c r="AHP4" s="33">
        <f>'5 - Project Outputs'!S121</f>
        <v>0</v>
      </c>
      <c r="AHQ4" s="33">
        <f>'5 - Project Outputs'!T121</f>
        <v>0</v>
      </c>
      <c r="AHR4" s="33">
        <f>'5 - Project Outputs'!U121</f>
        <v>0</v>
      </c>
      <c r="AHS4" s="33">
        <f>'5 - Project Outputs'!V121</f>
        <v>0</v>
      </c>
      <c r="AHT4" s="33">
        <f>'5 - Project Outputs'!W121</f>
        <v>0</v>
      </c>
      <c r="AHU4" s="33">
        <f>'5 - Project Outputs'!X121</f>
        <v>0</v>
      </c>
      <c r="AHV4" s="33">
        <f>'5 - Project Outputs'!C122</f>
        <v>0</v>
      </c>
      <c r="AHW4" s="33">
        <f>'5 - Project Outputs'!D122</f>
        <v>0</v>
      </c>
      <c r="AHX4" s="33">
        <f>'5 - Project Outputs'!E122</f>
        <v>0</v>
      </c>
      <c r="AHY4" s="33">
        <f>'5 - Project Outputs'!F122</f>
        <v>0</v>
      </c>
      <c r="AHZ4" s="33">
        <f>'5 - Project Outputs'!G122</f>
        <v>0</v>
      </c>
      <c r="AIA4" s="33">
        <f>'5 - Project Outputs'!H122</f>
        <v>0</v>
      </c>
      <c r="AIB4" s="33">
        <f>'5 - Project Outputs'!I122</f>
        <v>0</v>
      </c>
      <c r="AIC4" s="33">
        <f>'5 - Project Outputs'!J122</f>
        <v>0</v>
      </c>
      <c r="AID4" s="33">
        <f>'5 - Project Outputs'!K122</f>
        <v>0</v>
      </c>
      <c r="AIE4" s="33">
        <f>'5 - Project Outputs'!L122</f>
        <v>0</v>
      </c>
      <c r="AIF4" s="33">
        <f>'5 - Project Outputs'!M122</f>
        <v>0</v>
      </c>
      <c r="AIG4" s="33">
        <f>'5 - Project Outputs'!N122</f>
        <v>0</v>
      </c>
      <c r="AIH4" s="33">
        <f>'5 - Project Outputs'!O122</f>
        <v>0</v>
      </c>
      <c r="AII4" s="33">
        <f>'5 - Project Outputs'!P122</f>
        <v>0</v>
      </c>
      <c r="AIJ4" s="33">
        <f>'5 - Project Outputs'!Q122</f>
        <v>0</v>
      </c>
      <c r="AIK4" s="33">
        <f>'5 - Project Outputs'!R122</f>
        <v>0</v>
      </c>
      <c r="AIL4" s="33">
        <f>'5 - Project Outputs'!S122</f>
        <v>0</v>
      </c>
      <c r="AIM4" s="33">
        <f>'5 - Project Outputs'!T122</f>
        <v>0</v>
      </c>
      <c r="AIN4" s="33">
        <f>'5 - Project Outputs'!U122</f>
        <v>0</v>
      </c>
      <c r="AIO4" s="33">
        <f>'5 - Project Outputs'!V122</f>
        <v>0</v>
      </c>
      <c r="AIP4" s="33">
        <f>'5 - Project Outputs'!W122</f>
        <v>0</v>
      </c>
      <c r="AIQ4" s="33">
        <f>'5 - Project Outputs'!X122</f>
        <v>0</v>
      </c>
      <c r="AIR4" s="33">
        <f>'5 - Project Outputs'!C123</f>
        <v>0</v>
      </c>
      <c r="AIS4" s="33">
        <f>'5 - Project Outputs'!D123</f>
        <v>0</v>
      </c>
      <c r="AIT4" s="33">
        <f>'5 - Project Outputs'!E123</f>
        <v>0</v>
      </c>
      <c r="AIU4" s="33">
        <f>'5 - Project Outputs'!F123</f>
        <v>0</v>
      </c>
      <c r="AIV4" s="33">
        <f>'5 - Project Outputs'!G123</f>
        <v>0</v>
      </c>
      <c r="AIW4" s="33">
        <f>'5 - Project Outputs'!H123</f>
        <v>0</v>
      </c>
      <c r="AIX4" s="33">
        <f>'5 - Project Outputs'!I123</f>
        <v>0</v>
      </c>
      <c r="AIY4" s="33">
        <f>'5 - Project Outputs'!J123</f>
        <v>0</v>
      </c>
      <c r="AIZ4" s="33">
        <f>'5 - Project Outputs'!K123</f>
        <v>0</v>
      </c>
      <c r="AJA4" s="33">
        <f>'5 - Project Outputs'!L123</f>
        <v>0</v>
      </c>
      <c r="AJB4" s="33">
        <f>'5 - Project Outputs'!M123</f>
        <v>0</v>
      </c>
      <c r="AJC4" s="33">
        <f>'5 - Project Outputs'!N123</f>
        <v>0</v>
      </c>
      <c r="AJD4" s="33">
        <f>'5 - Project Outputs'!O123</f>
        <v>0</v>
      </c>
      <c r="AJE4" s="33">
        <f>'5 - Project Outputs'!P123</f>
        <v>0</v>
      </c>
      <c r="AJF4" s="33">
        <f>'5 - Project Outputs'!Q123</f>
        <v>0</v>
      </c>
      <c r="AJG4" s="33">
        <f>'5 - Project Outputs'!R123</f>
        <v>0</v>
      </c>
      <c r="AJH4" s="33">
        <f>'5 - Project Outputs'!S123</f>
        <v>0</v>
      </c>
      <c r="AJI4" s="33">
        <f>'5 - Project Outputs'!T123</f>
        <v>0</v>
      </c>
      <c r="AJJ4" s="33">
        <f>'5 - Project Outputs'!U123</f>
        <v>0</v>
      </c>
      <c r="AJK4" s="33">
        <f>'5 - Project Outputs'!V123</f>
        <v>0</v>
      </c>
      <c r="AJL4" s="33">
        <f>'5 - Project Outputs'!W123</f>
        <v>0</v>
      </c>
      <c r="AJM4" s="33">
        <f>'5 - Project Outputs'!X123</f>
        <v>0</v>
      </c>
      <c r="AJN4" s="33">
        <f>'5 - Project Outputs'!C124</f>
        <v>0</v>
      </c>
      <c r="AJO4" s="33">
        <f>'5 - Project Outputs'!D124</f>
        <v>0</v>
      </c>
      <c r="AJP4" s="33">
        <f>'5 - Project Outputs'!E124</f>
        <v>0</v>
      </c>
      <c r="AJQ4" s="33">
        <f>'5 - Project Outputs'!F124</f>
        <v>0</v>
      </c>
      <c r="AJR4" s="33">
        <f>'5 - Project Outputs'!G124</f>
        <v>0</v>
      </c>
      <c r="AJS4" s="33">
        <f>'5 - Project Outputs'!H124</f>
        <v>0</v>
      </c>
      <c r="AJT4" s="33">
        <f>'5 - Project Outputs'!I124</f>
        <v>0</v>
      </c>
      <c r="AJU4" s="33">
        <f>'5 - Project Outputs'!J124</f>
        <v>0</v>
      </c>
      <c r="AJV4" s="33">
        <f>'5 - Project Outputs'!K124</f>
        <v>0</v>
      </c>
      <c r="AJW4" s="33">
        <f>'5 - Project Outputs'!L124</f>
        <v>0</v>
      </c>
      <c r="AJX4" s="33">
        <f>'5 - Project Outputs'!M124</f>
        <v>0</v>
      </c>
      <c r="AJY4" s="33">
        <f>'5 - Project Outputs'!N124</f>
        <v>0</v>
      </c>
      <c r="AJZ4" s="33">
        <f>'5 - Project Outputs'!O124</f>
        <v>0</v>
      </c>
      <c r="AKA4" s="33">
        <f>'5 - Project Outputs'!P124</f>
        <v>0</v>
      </c>
      <c r="AKB4" s="33">
        <f>'5 - Project Outputs'!Q124</f>
        <v>0</v>
      </c>
      <c r="AKC4" s="33">
        <f>'5 - Project Outputs'!R124</f>
        <v>0</v>
      </c>
      <c r="AKD4" s="33">
        <f>'5 - Project Outputs'!S124</f>
        <v>0</v>
      </c>
      <c r="AKE4" s="33">
        <f>'5 - Project Outputs'!T124</f>
        <v>0</v>
      </c>
      <c r="AKF4" s="33">
        <f>'5 - Project Outputs'!U124</f>
        <v>0</v>
      </c>
      <c r="AKG4" s="33">
        <f>'5 - Project Outputs'!V124</f>
        <v>0</v>
      </c>
      <c r="AKH4" s="33">
        <f>'5 - Project Outputs'!W124</f>
        <v>0</v>
      </c>
      <c r="AKI4" s="33">
        <f>'5 - Project Outputs'!X124</f>
        <v>0</v>
      </c>
      <c r="AKJ4" s="33">
        <f>'5 - Project Outputs'!C125</f>
        <v>0</v>
      </c>
      <c r="AKK4" s="33">
        <f>'5 - Project Outputs'!D125</f>
        <v>0</v>
      </c>
      <c r="AKL4" s="33">
        <f>'5 - Project Outputs'!E125</f>
        <v>0</v>
      </c>
      <c r="AKM4" s="33">
        <f>'5 - Project Outputs'!F125</f>
        <v>0</v>
      </c>
      <c r="AKN4" s="33">
        <f>'5 - Project Outputs'!G125</f>
        <v>0</v>
      </c>
      <c r="AKO4" s="33">
        <f>'5 - Project Outputs'!H125</f>
        <v>0</v>
      </c>
      <c r="AKP4" s="33">
        <f>'5 - Project Outputs'!I125</f>
        <v>0</v>
      </c>
      <c r="AKQ4" s="33">
        <f>'5 - Project Outputs'!J125</f>
        <v>0</v>
      </c>
      <c r="AKR4" s="33">
        <f>'5 - Project Outputs'!K125</f>
        <v>0</v>
      </c>
      <c r="AKS4" s="33">
        <f>'5 - Project Outputs'!L125</f>
        <v>0</v>
      </c>
      <c r="AKT4" s="33">
        <f>'5 - Project Outputs'!M125</f>
        <v>0</v>
      </c>
      <c r="AKU4" s="33">
        <f>'5 - Project Outputs'!N125</f>
        <v>0</v>
      </c>
      <c r="AKV4" s="33">
        <f>'5 - Project Outputs'!O125</f>
        <v>0</v>
      </c>
      <c r="AKW4" s="33">
        <f>'5 - Project Outputs'!P125</f>
        <v>0</v>
      </c>
      <c r="AKX4" s="33">
        <f>'5 - Project Outputs'!Q125</f>
        <v>0</v>
      </c>
      <c r="AKY4" s="33">
        <f>'5 - Project Outputs'!R125</f>
        <v>0</v>
      </c>
      <c r="AKZ4" s="33">
        <f>'5 - Project Outputs'!S125</f>
        <v>0</v>
      </c>
      <c r="ALA4" s="33">
        <f>'5 - Project Outputs'!T125</f>
        <v>0</v>
      </c>
      <c r="ALB4" s="33">
        <f>'5 - Project Outputs'!U125</f>
        <v>0</v>
      </c>
      <c r="ALC4" s="33">
        <f>'5 - Project Outputs'!V125</f>
        <v>0</v>
      </c>
      <c r="ALD4" s="33">
        <f>'5 - Project Outputs'!W125</f>
        <v>0</v>
      </c>
      <c r="ALE4" s="33">
        <f>'5 - Project Outputs'!X125</f>
        <v>0</v>
      </c>
      <c r="ALF4" s="33">
        <f>'5 - Project Outputs'!C126</f>
        <v>0</v>
      </c>
      <c r="ALG4" s="33">
        <f>'5 - Project Outputs'!D126</f>
        <v>0</v>
      </c>
      <c r="ALH4" s="33">
        <f>'5 - Project Outputs'!E126</f>
        <v>0</v>
      </c>
      <c r="ALI4" s="33">
        <f>'5 - Project Outputs'!F126</f>
        <v>0</v>
      </c>
      <c r="ALJ4" s="33">
        <f>'5 - Project Outputs'!G126</f>
        <v>0</v>
      </c>
      <c r="ALK4" s="33">
        <f>'5 - Project Outputs'!H126</f>
        <v>0</v>
      </c>
      <c r="ALL4" s="33">
        <f>'5 - Project Outputs'!I126</f>
        <v>0</v>
      </c>
      <c r="ALM4" s="33">
        <f>'5 - Project Outputs'!J126</f>
        <v>0</v>
      </c>
      <c r="ALN4" s="33">
        <f>'5 - Project Outputs'!K126</f>
        <v>0</v>
      </c>
      <c r="ALO4" s="33">
        <f>'5 - Project Outputs'!L126</f>
        <v>0</v>
      </c>
      <c r="ALP4" s="33">
        <f>'5 - Project Outputs'!M126</f>
        <v>0</v>
      </c>
      <c r="ALQ4" s="33">
        <f>'5 - Project Outputs'!N126</f>
        <v>0</v>
      </c>
      <c r="ALR4" s="33">
        <f>'5 - Project Outputs'!O126</f>
        <v>0</v>
      </c>
      <c r="ALS4" s="33">
        <f>'5 - Project Outputs'!P126</f>
        <v>0</v>
      </c>
      <c r="ALT4" s="33">
        <f>'5 - Project Outputs'!Q126</f>
        <v>0</v>
      </c>
      <c r="ALU4" s="33">
        <f>'5 - Project Outputs'!R126</f>
        <v>0</v>
      </c>
      <c r="ALV4" s="33">
        <f>'5 - Project Outputs'!S126</f>
        <v>0</v>
      </c>
      <c r="ALW4" s="33">
        <f>'5 - Project Outputs'!T126</f>
        <v>0</v>
      </c>
      <c r="ALX4" s="33">
        <f>'5 - Project Outputs'!U126</f>
        <v>0</v>
      </c>
      <c r="ALY4" s="33">
        <f>'5 - Project Outputs'!V126</f>
        <v>0</v>
      </c>
      <c r="ALZ4" s="33">
        <f>'5 - Project Outputs'!W126</f>
        <v>0</v>
      </c>
      <c r="AMA4" s="33">
        <f>'5 - Project Outputs'!X126</f>
        <v>0</v>
      </c>
      <c r="AMB4" s="33">
        <f>'5 - Project Outputs'!C127</f>
        <v>0</v>
      </c>
      <c r="AMC4" s="33">
        <f>'5 - Project Outputs'!D127</f>
        <v>0</v>
      </c>
      <c r="AMD4" s="33">
        <f>'5 - Project Outputs'!E127</f>
        <v>0</v>
      </c>
      <c r="AME4" s="33">
        <f>'5 - Project Outputs'!F127</f>
        <v>0</v>
      </c>
      <c r="AMF4" s="33">
        <f>'5 - Project Outputs'!G127</f>
        <v>0</v>
      </c>
      <c r="AMG4" s="33">
        <f>'5 - Project Outputs'!H127</f>
        <v>0</v>
      </c>
      <c r="AMH4" s="33">
        <f>'5 - Project Outputs'!I127</f>
        <v>0</v>
      </c>
      <c r="AMI4" s="33">
        <f>'5 - Project Outputs'!J127</f>
        <v>0</v>
      </c>
      <c r="AMJ4" s="33">
        <f>'5 - Project Outputs'!K127</f>
        <v>0</v>
      </c>
      <c r="AMK4" s="33">
        <f>'5 - Project Outputs'!L127</f>
        <v>0</v>
      </c>
      <c r="AML4" s="33">
        <f>'5 - Project Outputs'!M127</f>
        <v>0</v>
      </c>
      <c r="AMM4" s="33">
        <f>'5 - Project Outputs'!N127</f>
        <v>0</v>
      </c>
      <c r="AMN4" s="33">
        <f>'5 - Project Outputs'!O127</f>
        <v>0</v>
      </c>
      <c r="AMO4" s="33">
        <f>'5 - Project Outputs'!P127</f>
        <v>0</v>
      </c>
      <c r="AMP4" s="33">
        <f>'5 - Project Outputs'!Q127</f>
        <v>0</v>
      </c>
      <c r="AMQ4" s="33">
        <f>'5 - Project Outputs'!R127</f>
        <v>0</v>
      </c>
      <c r="AMR4" s="33">
        <f>'5 - Project Outputs'!S127</f>
        <v>0</v>
      </c>
      <c r="AMS4" s="33">
        <f>'5 - Project Outputs'!T127</f>
        <v>0</v>
      </c>
      <c r="AMT4" s="33">
        <f>'5 - Project Outputs'!U127</f>
        <v>0</v>
      </c>
      <c r="AMU4" s="33">
        <f>'5 - Project Outputs'!V127</f>
        <v>0</v>
      </c>
      <c r="AMV4" s="33">
        <f>'5 - Project Outputs'!W127</f>
        <v>0</v>
      </c>
      <c r="AMW4" s="33">
        <f>'5 - Project Outputs'!X127</f>
        <v>0</v>
      </c>
      <c r="AMX4" s="33">
        <f>'5 - Project Outputs'!C128</f>
        <v>0</v>
      </c>
      <c r="AMY4" s="33">
        <f>'5 - Project Outputs'!D128</f>
        <v>0</v>
      </c>
      <c r="AMZ4" s="33">
        <f>'5 - Project Outputs'!E128</f>
        <v>0</v>
      </c>
      <c r="ANA4" s="33">
        <f>'5 - Project Outputs'!F128</f>
        <v>0</v>
      </c>
      <c r="ANB4" s="33">
        <f>'5 - Project Outputs'!G128</f>
        <v>0</v>
      </c>
      <c r="ANC4" s="33">
        <f>'5 - Project Outputs'!H128</f>
        <v>0</v>
      </c>
      <c r="AND4" s="33">
        <f>'5 - Project Outputs'!I128</f>
        <v>0</v>
      </c>
      <c r="ANE4" s="33">
        <f>'5 - Project Outputs'!J128</f>
        <v>0</v>
      </c>
      <c r="ANF4" s="33">
        <f>'5 - Project Outputs'!K128</f>
        <v>0</v>
      </c>
      <c r="ANG4" s="33">
        <f>'5 - Project Outputs'!L128</f>
        <v>0</v>
      </c>
      <c r="ANH4" s="33">
        <f>'5 - Project Outputs'!M128</f>
        <v>0</v>
      </c>
      <c r="ANI4" s="33">
        <f>'5 - Project Outputs'!N128</f>
        <v>0</v>
      </c>
      <c r="ANJ4" s="33">
        <f>'5 - Project Outputs'!O128</f>
        <v>0</v>
      </c>
      <c r="ANK4" s="33">
        <f>'5 - Project Outputs'!P128</f>
        <v>0</v>
      </c>
      <c r="ANL4" s="33">
        <f>'5 - Project Outputs'!Q128</f>
        <v>0</v>
      </c>
      <c r="ANM4" s="33">
        <f>'5 - Project Outputs'!R128</f>
        <v>0</v>
      </c>
      <c r="ANN4" s="33">
        <f>'5 - Project Outputs'!S128</f>
        <v>0</v>
      </c>
      <c r="ANO4" s="33">
        <f>'5 - Project Outputs'!T128</f>
        <v>0</v>
      </c>
      <c r="ANP4" s="33">
        <f>'5 - Project Outputs'!U128</f>
        <v>0</v>
      </c>
      <c r="ANQ4" s="33">
        <f>'5 - Project Outputs'!V128</f>
        <v>0</v>
      </c>
      <c r="ANR4" s="33">
        <f>'5 - Project Outputs'!W128</f>
        <v>0</v>
      </c>
      <c r="ANS4" s="33">
        <f>'5 - Project Outputs'!X128</f>
        <v>0</v>
      </c>
      <c r="ANT4" s="33">
        <f>'5 - Project Outputs'!C129</f>
        <v>0</v>
      </c>
      <c r="ANU4" s="33">
        <f>'5 - Project Outputs'!D129</f>
        <v>0</v>
      </c>
      <c r="ANV4" s="33">
        <f>'5 - Project Outputs'!E129</f>
        <v>0</v>
      </c>
      <c r="ANW4" s="33">
        <f>'5 - Project Outputs'!F129</f>
        <v>0</v>
      </c>
      <c r="ANX4" s="33">
        <f>'5 - Project Outputs'!G129</f>
        <v>0</v>
      </c>
      <c r="ANY4" s="33">
        <f>'5 - Project Outputs'!H129</f>
        <v>0</v>
      </c>
      <c r="ANZ4" s="33">
        <f>'5 - Project Outputs'!I129</f>
        <v>0</v>
      </c>
      <c r="AOA4" s="33">
        <f>'5 - Project Outputs'!J129</f>
        <v>0</v>
      </c>
      <c r="AOB4" s="33">
        <f>'5 - Project Outputs'!K129</f>
        <v>0</v>
      </c>
      <c r="AOC4" s="33">
        <f>'5 - Project Outputs'!L129</f>
        <v>0</v>
      </c>
      <c r="AOD4" s="33">
        <f>'5 - Project Outputs'!M129</f>
        <v>0</v>
      </c>
      <c r="AOE4" s="33">
        <f>'5 - Project Outputs'!N129</f>
        <v>0</v>
      </c>
      <c r="AOF4" s="33">
        <f>'5 - Project Outputs'!O129</f>
        <v>0</v>
      </c>
      <c r="AOG4" s="33">
        <f>'5 - Project Outputs'!P129</f>
        <v>0</v>
      </c>
      <c r="AOH4" s="33">
        <f>'5 - Project Outputs'!Q129</f>
        <v>0</v>
      </c>
      <c r="AOI4" s="33">
        <f>'5 - Project Outputs'!R129</f>
        <v>0</v>
      </c>
      <c r="AOJ4" s="33">
        <f>'5 - Project Outputs'!S129</f>
        <v>0</v>
      </c>
      <c r="AOK4" s="33">
        <f>'5 - Project Outputs'!T129</f>
        <v>0</v>
      </c>
      <c r="AOL4" s="33">
        <f>'5 - Project Outputs'!U129</f>
        <v>0</v>
      </c>
      <c r="AOM4" s="33">
        <f>'5 - Project Outputs'!V129</f>
        <v>0</v>
      </c>
      <c r="AON4" s="33">
        <f>'5 - Project Outputs'!W129</f>
        <v>0</v>
      </c>
      <c r="AOO4" s="33">
        <f>'5 - Project Outputs'!X129</f>
        <v>0</v>
      </c>
      <c r="CZK4" s="33" t="str">
        <f>'7 - Risk Register'!C39</f>
        <v>No info</v>
      </c>
      <c r="CZL4" s="33" t="str">
        <f>'7 - Risk Register'!D39</f>
        <v>Client Mistreatment</v>
      </c>
      <c r="CZM4" s="33" t="str">
        <f>'7 - Risk Register'!E39</f>
        <v>Some short desc</v>
      </c>
      <c r="CZN4" s="33" t="str">
        <f>'7 - Risk Register'!F39</f>
        <v>Some short desc</v>
      </c>
      <c r="CZO4" s="33" t="str">
        <f>'7 - Risk Register'!G39</f>
        <v>Some short desc</v>
      </c>
      <c r="CZP4" s="33" t="str">
        <f>'7 - Risk Register'!H39</f>
        <v>3 - Medium impact</v>
      </c>
      <c r="CZQ4" s="33" t="str">
        <f>'7 - Risk Register'!I39</f>
        <v>2 - Medium</v>
      </c>
      <c r="CZR4" s="33">
        <f>'7 - Risk Register'!J39</f>
        <v>6</v>
      </c>
      <c r="CZS4" s="33" t="str">
        <f>'7 - Risk Register'!K39</f>
        <v>public and stakeholders</v>
      </c>
      <c r="CZT4" s="33" t="str">
        <f>'7 - Risk Register'!L39</f>
        <v>3 - Medium impact</v>
      </c>
      <c r="CZU4" s="33" t="str">
        <f>'7 - Risk Register'!M39</f>
        <v>4 - Almost Certain</v>
      </c>
      <c r="CZV4" s="33">
        <f>'7 - Risk Register'!N39</f>
        <v>12</v>
      </c>
      <c r="CZW4" s="33" t="str">
        <f>'7 - Risk Register'!O39</f>
        <v>5 - Imminent: next month</v>
      </c>
      <c r="CZX4" s="33" t="str">
        <f>'7 - Risk Register'!P39</f>
        <v>Surveyor</v>
      </c>
      <c r="CZY4" s="33">
        <f>'7 - Risk Register'!C40</f>
        <v>0</v>
      </c>
      <c r="CZZ4" s="33">
        <f>'7 - Risk Register'!D40</f>
        <v>0</v>
      </c>
      <c r="DAA4" s="33">
        <f>'7 - Risk Register'!E40</f>
        <v>0</v>
      </c>
      <c r="DAB4" s="33">
        <f>'7 - Risk Register'!F40</f>
        <v>0</v>
      </c>
      <c r="DAC4" s="33">
        <f>'7 - Risk Register'!G40</f>
        <v>0</v>
      </c>
      <c r="DAD4" s="33">
        <f>'7 - Risk Register'!H40</f>
        <v>0</v>
      </c>
      <c r="DAE4" s="33">
        <f>'7 - Risk Register'!I40</f>
        <v>0</v>
      </c>
      <c r="DAF4" s="33" t="str">
        <f>'7 - Risk Register'!J40</f>
        <v/>
      </c>
      <c r="DAG4" s="33">
        <f>'7 - Risk Register'!K40</f>
        <v>0</v>
      </c>
      <c r="DAH4" s="33">
        <f>'7 - Risk Register'!L40</f>
        <v>0</v>
      </c>
      <c r="DAI4" s="33">
        <f>'7 - Risk Register'!M40</f>
        <v>0</v>
      </c>
      <c r="DAJ4" s="33" t="str">
        <f>'7 - Risk Register'!N40</f>
        <v/>
      </c>
      <c r="DAK4" s="33">
        <f>'7 - Risk Register'!O40</f>
        <v>0</v>
      </c>
      <c r="DAL4" s="33">
        <f>'7 - Risk Register'!P40</f>
        <v>0</v>
      </c>
      <c r="DAM4" s="33">
        <f>'7 - Risk Register'!C41</f>
        <v>0</v>
      </c>
      <c r="DAN4" s="33">
        <f>'7 - Risk Register'!D41</f>
        <v>0</v>
      </c>
      <c r="DAO4" s="33">
        <f>'7 - Risk Register'!E41</f>
        <v>0</v>
      </c>
      <c r="DAP4" s="33">
        <f>'7 - Risk Register'!F41</f>
        <v>0</v>
      </c>
      <c r="DAQ4" s="33">
        <f>'7 - Risk Register'!G41</f>
        <v>0</v>
      </c>
      <c r="DAR4" s="33">
        <f>'7 - Risk Register'!H41</f>
        <v>0</v>
      </c>
      <c r="DAS4" s="33">
        <f>'7 - Risk Register'!I41</f>
        <v>0</v>
      </c>
      <c r="DAT4" s="33" t="str">
        <f>'7 - Risk Register'!J41</f>
        <v/>
      </c>
      <c r="DAU4" s="33">
        <f>'7 - Risk Register'!K41</f>
        <v>0</v>
      </c>
      <c r="DAV4" s="33">
        <f>'7 - Risk Register'!L41</f>
        <v>0</v>
      </c>
      <c r="DAW4" s="33">
        <f>'7 - Risk Register'!M41</f>
        <v>0</v>
      </c>
      <c r="DAX4" s="33" t="str">
        <f>'7 - Risk Register'!N41</f>
        <v/>
      </c>
      <c r="DAY4" s="33">
        <f>'7 - Risk Register'!O41</f>
        <v>0</v>
      </c>
      <c r="DAZ4" s="33">
        <f>'7 - Risk Register'!P41</f>
        <v>0</v>
      </c>
    </row>
    <row r="5" spans="1:2762" s="33" customFormat="1" x14ac:dyDescent="0.35">
      <c r="A5" s="469" t="s">
        <v>3418</v>
      </c>
      <c r="R5" s="475" t="str">
        <f>'Project Lookup'!$C$6</f>
        <v>HS-WRC-05</v>
      </c>
      <c r="S5" s="33" t="str">
        <f>'Project Lookup'!$E$6</f>
        <v>Angel Place</v>
      </c>
      <c r="T5" s="33" t="str">
        <f>'2 - Project Admin'!F30</f>
        <v xml:space="preserve">Regeneration </v>
      </c>
      <c r="U5" s="33" t="str">
        <f>'2 - Project Admin'!G30</f>
        <v>Single</v>
      </c>
      <c r="V5" s="33" t="str">
        <f>'2 - Project Admin'!H30</f>
        <v>WR1 3QS</v>
      </c>
      <c r="W5" s="33" t="str">
        <f>'2 - Project Admin'!I30</f>
        <v>384879-255028</v>
      </c>
      <c r="X5" s="33" t="str">
        <f>'2 - Project Admin'!J30</f>
        <v>&lt; Select &gt;</v>
      </c>
      <c r="Y5" s="33">
        <f>'2 - Project Admin'!K30</f>
        <v>0</v>
      </c>
      <c r="Z5" s="33">
        <f>'2 - Project Admin'!L30</f>
        <v>0</v>
      </c>
      <c r="AJ5" s="477">
        <f>'3 - Programme Progress'!D23</f>
        <v>44470</v>
      </c>
      <c r="AK5" s="33">
        <f>'3 - Programme Progress'!E23</f>
        <v>45352</v>
      </c>
      <c r="AL5" s="33" t="e">
        <f>'3 - Programme Progress'!#REF!</f>
        <v>#REF!</v>
      </c>
      <c r="AM5" s="33" t="str">
        <f>'3 - Programme Progress'!F23</f>
        <v>Project delivery</v>
      </c>
      <c r="AN5" s="33">
        <f>'3 - Programme Progress'!J23</f>
        <v>3</v>
      </c>
      <c r="AO5" s="33">
        <f>'3 - Programme Progress'!K23</f>
        <v>2</v>
      </c>
      <c r="AP5" s="33">
        <f>'3 - Programme Progress'!L23</f>
        <v>2</v>
      </c>
      <c r="AQ5" s="33" t="str">
        <f>'3 - Programme Progress'!M23</f>
        <v>Commentary on Status and RAG Ratings</v>
      </c>
      <c r="AR5" s="33" t="str">
        <f>'3 - Programme Progress'!N23</f>
        <v>Most Important Upcoming Comms Milestone</v>
      </c>
      <c r="AS5" s="33">
        <f>'3 - Programme Progress'!O23</f>
        <v>45231</v>
      </c>
      <c r="AU5" s="478"/>
      <c r="AV5" s="478"/>
      <c r="AW5" s="478"/>
      <c r="AX5" s="478"/>
      <c r="AY5" s="478"/>
      <c r="AZ5" s="478"/>
      <c r="BA5" s="478"/>
      <c r="BB5" s="478"/>
      <c r="BC5" s="478"/>
      <c r="BD5" s="478"/>
      <c r="BE5" s="478"/>
      <c r="BF5" s="478"/>
      <c r="BG5" s="478"/>
      <c r="BH5" s="478"/>
      <c r="BI5" s="478"/>
      <c r="BJ5" s="478"/>
      <c r="BK5" s="478"/>
      <c r="BS5" s="33">
        <f>'4a - Funding Profiles'!F122</f>
        <v>0</v>
      </c>
      <c r="BT5" s="33">
        <f>'4a - Funding Profiles'!G122</f>
        <v>1</v>
      </c>
      <c r="BU5" s="33">
        <f>'4a - Funding Profiles'!H122</f>
        <v>1</v>
      </c>
      <c r="BV5" s="33">
        <f>'4a - Funding Profiles'!I122</f>
        <v>2</v>
      </c>
      <c r="BW5" s="33">
        <f>'4a - Funding Profiles'!J122</f>
        <v>1</v>
      </c>
      <c r="BX5" s="33">
        <f>'4a - Funding Profiles'!K122</f>
        <v>1</v>
      </c>
      <c r="BY5" s="33">
        <f>'4a - Funding Profiles'!L122</f>
        <v>2</v>
      </c>
      <c r="BZ5" s="33">
        <f>'4a - Funding Profiles'!M122</f>
        <v>1</v>
      </c>
      <c r="CA5" s="33">
        <f>'4a - Funding Profiles'!N122</f>
        <v>1</v>
      </c>
      <c r="CB5" s="33">
        <f>'4a - Funding Profiles'!O122</f>
        <v>2</v>
      </c>
      <c r="CC5" s="33">
        <f>'4a - Funding Profiles'!P122</f>
        <v>1</v>
      </c>
      <c r="CD5" s="33">
        <f>'4a - Funding Profiles'!Q122</f>
        <v>1</v>
      </c>
      <c r="CE5" s="33">
        <f>'4a - Funding Profiles'!R122</f>
        <v>2</v>
      </c>
      <c r="CF5" s="33">
        <f>'4a - Funding Profiles'!S122</f>
        <v>5555</v>
      </c>
      <c r="CG5" s="33">
        <f>'4a - Funding Profiles'!T122</f>
        <v>0</v>
      </c>
      <c r="CH5" s="33">
        <f>'4a - Funding Profiles'!U122</f>
        <v>5555</v>
      </c>
      <c r="CI5" s="33">
        <f>'4a - Funding Profiles'!V122</f>
        <v>0</v>
      </c>
      <c r="CJ5" s="33">
        <f>'4a - Funding Profiles'!W122</f>
        <v>0</v>
      </c>
      <c r="CK5" s="33">
        <f>'4a - Funding Profiles'!X122</f>
        <v>0</v>
      </c>
      <c r="CL5" s="33">
        <f>'4a - Funding Profiles'!Y122</f>
        <v>0</v>
      </c>
      <c r="CM5" s="33">
        <f>'4a - Funding Profiles'!Z122</f>
        <v>5563</v>
      </c>
      <c r="CN5" s="33">
        <f>'4a - Funding Profiles'!F123</f>
        <v>0</v>
      </c>
      <c r="CO5" s="33">
        <f>'4a - Funding Profiles'!G123</f>
        <v>0</v>
      </c>
      <c r="CP5" s="33">
        <f>'4a - Funding Profiles'!H123</f>
        <v>0</v>
      </c>
      <c r="CQ5" s="33">
        <f>'4a - Funding Profiles'!I123</f>
        <v>0</v>
      </c>
      <c r="CR5" s="33">
        <f>'4a - Funding Profiles'!J123</f>
        <v>0</v>
      </c>
      <c r="CS5" s="33">
        <f>'4a - Funding Profiles'!K123</f>
        <v>0</v>
      </c>
      <c r="CT5" s="33">
        <f>'4a - Funding Profiles'!L123</f>
        <v>0</v>
      </c>
      <c r="CU5" s="33">
        <f>'4a - Funding Profiles'!M123</f>
        <v>0</v>
      </c>
      <c r="CV5" s="33">
        <f>'4a - Funding Profiles'!N123</f>
        <v>0</v>
      </c>
      <c r="CW5" s="33">
        <f>'4a - Funding Profiles'!O123</f>
        <v>0</v>
      </c>
      <c r="CX5" s="33">
        <f>'4a - Funding Profiles'!P123</f>
        <v>0</v>
      </c>
      <c r="CY5" s="33">
        <f>'4a - Funding Profiles'!Q123</f>
        <v>0</v>
      </c>
      <c r="CZ5" s="33">
        <f>'4a - Funding Profiles'!R123</f>
        <v>0</v>
      </c>
      <c r="DA5" s="33">
        <f>'4a - Funding Profiles'!S123</f>
        <v>0</v>
      </c>
      <c r="DB5" s="33">
        <f>'4a - Funding Profiles'!T123</f>
        <v>0</v>
      </c>
      <c r="DC5" s="33">
        <f>'4a - Funding Profiles'!U123</f>
        <v>0</v>
      </c>
      <c r="DD5" s="33">
        <f>'4a - Funding Profiles'!V123</f>
        <v>0</v>
      </c>
      <c r="DE5" s="33">
        <f>'4a - Funding Profiles'!W123</f>
        <v>0</v>
      </c>
      <c r="DF5" s="33">
        <f>'4a - Funding Profiles'!X123</f>
        <v>0</v>
      </c>
      <c r="DG5" s="33">
        <f>'4a - Funding Profiles'!Y123</f>
        <v>0</v>
      </c>
      <c r="DH5" s="33">
        <f>'4a - Funding Profiles'!Z123</f>
        <v>0</v>
      </c>
      <c r="DI5" s="33">
        <f>'4a - Funding Profiles'!F124</f>
        <v>0</v>
      </c>
      <c r="DJ5" s="33">
        <f>'4a - Funding Profiles'!G124</f>
        <v>1</v>
      </c>
      <c r="DK5" s="33">
        <f>'4a - Funding Profiles'!H124</f>
        <v>1</v>
      </c>
      <c r="DL5" s="33">
        <f>'4a - Funding Profiles'!I124</f>
        <v>2</v>
      </c>
      <c r="DM5" s="33">
        <f>'4a - Funding Profiles'!J124</f>
        <v>1</v>
      </c>
      <c r="DN5" s="33">
        <f>'4a - Funding Profiles'!K124</f>
        <v>1</v>
      </c>
      <c r="DO5" s="33">
        <f>'4a - Funding Profiles'!L124</f>
        <v>2</v>
      </c>
      <c r="DP5" s="33">
        <f>'4a - Funding Profiles'!M124</f>
        <v>1</v>
      </c>
      <c r="DQ5" s="33">
        <f>'4a - Funding Profiles'!N124</f>
        <v>1</v>
      </c>
      <c r="DR5" s="33">
        <f>'4a - Funding Profiles'!O124</f>
        <v>2</v>
      </c>
      <c r="DS5" s="33">
        <f>'4a - Funding Profiles'!P124</f>
        <v>1</v>
      </c>
      <c r="DT5" s="33">
        <f>'4a - Funding Profiles'!Q124</f>
        <v>1</v>
      </c>
      <c r="DU5" s="33">
        <f>'4a - Funding Profiles'!R124</f>
        <v>2</v>
      </c>
      <c r="DV5" s="33">
        <f>'4a - Funding Profiles'!S124</f>
        <v>5555</v>
      </c>
      <c r="DW5" s="33">
        <f>'4a - Funding Profiles'!T124</f>
        <v>0</v>
      </c>
      <c r="DX5" s="33">
        <f>'4a - Funding Profiles'!U124</f>
        <v>5555</v>
      </c>
      <c r="DY5" s="33">
        <f>'4a - Funding Profiles'!V124</f>
        <v>0</v>
      </c>
      <c r="DZ5" s="33">
        <f>'4a - Funding Profiles'!W124</f>
        <v>0</v>
      </c>
      <c r="EA5" s="33">
        <f>'4a - Funding Profiles'!X124</f>
        <v>0</v>
      </c>
      <c r="EB5" s="33">
        <f>'4a - Funding Profiles'!Y124</f>
        <v>0</v>
      </c>
      <c r="EC5" s="33">
        <f>'4a - Funding Profiles'!Z124</f>
        <v>5563</v>
      </c>
      <c r="ED5" s="33">
        <f>'4a - Funding Profiles'!F125</f>
        <v>0</v>
      </c>
      <c r="EE5" s="33">
        <f>'4a - Funding Profiles'!G125</f>
        <v>1</v>
      </c>
      <c r="EF5" s="33">
        <f>'4a - Funding Profiles'!H125</f>
        <v>1</v>
      </c>
      <c r="EG5" s="33">
        <f>'4a - Funding Profiles'!I125</f>
        <v>2</v>
      </c>
      <c r="EH5" s="33">
        <f>'4a - Funding Profiles'!J125</f>
        <v>1</v>
      </c>
      <c r="EI5" s="33">
        <f>'4a - Funding Profiles'!K125</f>
        <v>1</v>
      </c>
      <c r="EJ5" s="33">
        <f>'4a - Funding Profiles'!L125</f>
        <v>2</v>
      </c>
      <c r="EK5" s="33">
        <f>'4a - Funding Profiles'!M125</f>
        <v>1</v>
      </c>
      <c r="EL5" s="33">
        <f>'4a - Funding Profiles'!N125</f>
        <v>1</v>
      </c>
      <c r="EM5" s="33">
        <f>'4a - Funding Profiles'!O125</f>
        <v>2</v>
      </c>
      <c r="EN5" s="33">
        <f>'4a - Funding Profiles'!P125</f>
        <v>1</v>
      </c>
      <c r="EO5" s="33">
        <f>'4a - Funding Profiles'!Q125</f>
        <v>1</v>
      </c>
      <c r="EP5" s="33">
        <f>'4a - Funding Profiles'!R125</f>
        <v>2</v>
      </c>
      <c r="EQ5" s="33">
        <f>'4a - Funding Profiles'!S125</f>
        <v>5555</v>
      </c>
      <c r="ER5" s="33">
        <f>'4a - Funding Profiles'!T125</f>
        <v>0</v>
      </c>
      <c r="ES5" s="33">
        <f>'4a - Funding Profiles'!U125</f>
        <v>5555</v>
      </c>
      <c r="ET5" s="33">
        <f>'4a - Funding Profiles'!V125</f>
        <v>0</v>
      </c>
      <c r="EU5" s="33">
        <f>'4a - Funding Profiles'!W125</f>
        <v>0</v>
      </c>
      <c r="EV5" s="33">
        <f>'4a - Funding Profiles'!X125</f>
        <v>0</v>
      </c>
      <c r="EW5" s="33">
        <f>'4a - Funding Profiles'!Y125</f>
        <v>0</v>
      </c>
      <c r="EX5" s="33">
        <f>'4a - Funding Profiles'!Z125</f>
        <v>5563</v>
      </c>
      <c r="EY5" s="33">
        <f>'4a - Funding Profiles'!F126</f>
        <v>0</v>
      </c>
      <c r="EZ5" s="33">
        <f>'4a - Funding Profiles'!G126</f>
        <v>0</v>
      </c>
      <c r="FA5" s="33">
        <f>'4a - Funding Profiles'!H126</f>
        <v>0</v>
      </c>
      <c r="FB5" s="33">
        <f>'4a - Funding Profiles'!I126</f>
        <v>0</v>
      </c>
      <c r="FC5" s="33">
        <f>'4a - Funding Profiles'!J126</f>
        <v>0</v>
      </c>
      <c r="FD5" s="33">
        <f>'4a - Funding Profiles'!K126</f>
        <v>0</v>
      </c>
      <c r="FE5" s="33">
        <f>'4a - Funding Profiles'!L126</f>
        <v>0</v>
      </c>
      <c r="FF5" s="33">
        <f>'4a - Funding Profiles'!M126</f>
        <v>0</v>
      </c>
      <c r="FG5" s="33">
        <f>'4a - Funding Profiles'!N126</f>
        <v>0</v>
      </c>
      <c r="FH5" s="33">
        <f>'4a - Funding Profiles'!O126</f>
        <v>0</v>
      </c>
      <c r="FI5" s="33">
        <f>'4a - Funding Profiles'!P126</f>
        <v>0</v>
      </c>
      <c r="FJ5" s="33">
        <f>'4a - Funding Profiles'!Q126</f>
        <v>0</v>
      </c>
      <c r="FK5" s="33">
        <f>'4a - Funding Profiles'!R126</f>
        <v>0</v>
      </c>
      <c r="FL5" s="33">
        <f>'4a - Funding Profiles'!S126</f>
        <v>0</v>
      </c>
      <c r="FM5" s="33">
        <f>'4a - Funding Profiles'!T126</f>
        <v>0</v>
      </c>
      <c r="FN5" s="33">
        <f>'4a - Funding Profiles'!U126</f>
        <v>0</v>
      </c>
      <c r="FO5" s="33">
        <f>'4a - Funding Profiles'!V126</f>
        <v>0</v>
      </c>
      <c r="FP5" s="33">
        <f>'4a - Funding Profiles'!W126</f>
        <v>0</v>
      </c>
      <c r="FQ5" s="33">
        <f>'4a - Funding Profiles'!X126</f>
        <v>0</v>
      </c>
      <c r="FR5" s="33">
        <f>'4a - Funding Profiles'!Y126</f>
        <v>0</v>
      </c>
      <c r="FS5" s="33">
        <f>'4a - Funding Profiles'!Z126</f>
        <v>0</v>
      </c>
      <c r="FT5" s="33">
        <f>'4a - Funding Profiles'!F127</f>
        <v>0</v>
      </c>
      <c r="FU5" s="33">
        <f>'4a - Funding Profiles'!G127</f>
        <v>0</v>
      </c>
      <c r="FV5" s="33">
        <f>'4a - Funding Profiles'!H127</f>
        <v>0</v>
      </c>
      <c r="FW5" s="33">
        <f>'4a - Funding Profiles'!I127</f>
        <v>0</v>
      </c>
      <c r="FX5" s="33">
        <f>'4a - Funding Profiles'!J127</f>
        <v>0</v>
      </c>
      <c r="FY5" s="33">
        <f>'4a - Funding Profiles'!K127</f>
        <v>0</v>
      </c>
      <c r="FZ5" s="33">
        <f>'4a - Funding Profiles'!L127</f>
        <v>0</v>
      </c>
      <c r="GA5" s="33">
        <f>'4a - Funding Profiles'!M127</f>
        <v>0</v>
      </c>
      <c r="GB5" s="33">
        <f>'4a - Funding Profiles'!N127</f>
        <v>0</v>
      </c>
      <c r="GC5" s="33">
        <f>'4a - Funding Profiles'!O127</f>
        <v>0</v>
      </c>
      <c r="GD5" s="33">
        <f>'4a - Funding Profiles'!P127</f>
        <v>0</v>
      </c>
      <c r="GE5" s="33">
        <f>'4a - Funding Profiles'!Q127</f>
        <v>0</v>
      </c>
      <c r="GF5" s="33">
        <f>'4a - Funding Profiles'!R127</f>
        <v>0</v>
      </c>
      <c r="GG5" s="33">
        <f>'4a - Funding Profiles'!S127</f>
        <v>0</v>
      </c>
      <c r="GH5" s="33">
        <f>'4a - Funding Profiles'!T127</f>
        <v>0</v>
      </c>
      <c r="GI5" s="33">
        <f>'4a - Funding Profiles'!U127</f>
        <v>0</v>
      </c>
      <c r="GJ5" s="33">
        <f>'4a - Funding Profiles'!V127</f>
        <v>0</v>
      </c>
      <c r="GK5" s="33">
        <f>'4a - Funding Profiles'!W127</f>
        <v>0</v>
      </c>
      <c r="GL5" s="33">
        <f>'4a - Funding Profiles'!X127</f>
        <v>0</v>
      </c>
      <c r="GM5" s="33">
        <f>'4a - Funding Profiles'!Y127</f>
        <v>0</v>
      </c>
      <c r="GN5" s="33">
        <f>'4a - Funding Profiles'!Z127</f>
        <v>0</v>
      </c>
      <c r="GO5" s="33">
        <f>'4a - Funding Profiles'!F128</f>
        <v>0</v>
      </c>
      <c r="GP5" s="33">
        <f>'4a - Funding Profiles'!G128</f>
        <v>0</v>
      </c>
      <c r="GQ5" s="33">
        <f>'4a - Funding Profiles'!H128</f>
        <v>0</v>
      </c>
      <c r="GR5" s="33">
        <f>'4a - Funding Profiles'!I128</f>
        <v>0</v>
      </c>
      <c r="GS5" s="33">
        <f>'4a - Funding Profiles'!J128</f>
        <v>0</v>
      </c>
      <c r="GT5" s="33">
        <f>'4a - Funding Profiles'!K128</f>
        <v>0</v>
      </c>
      <c r="GU5" s="33">
        <f>'4a - Funding Profiles'!L128</f>
        <v>0</v>
      </c>
      <c r="GV5" s="33">
        <f>'4a - Funding Profiles'!M128</f>
        <v>0</v>
      </c>
      <c r="GW5" s="33">
        <f>'4a - Funding Profiles'!N128</f>
        <v>0</v>
      </c>
      <c r="GX5" s="33">
        <f>'4a - Funding Profiles'!O128</f>
        <v>0</v>
      </c>
      <c r="GY5" s="33">
        <f>'4a - Funding Profiles'!P128</f>
        <v>0</v>
      </c>
      <c r="GZ5" s="33">
        <f>'4a - Funding Profiles'!Q128</f>
        <v>0</v>
      </c>
      <c r="HA5" s="33">
        <f>'4a - Funding Profiles'!R128</f>
        <v>0</v>
      </c>
      <c r="HB5" s="33">
        <f>'4a - Funding Profiles'!S128</f>
        <v>0</v>
      </c>
      <c r="HC5" s="33">
        <f>'4a - Funding Profiles'!T128</f>
        <v>0</v>
      </c>
      <c r="HD5" s="33">
        <f>'4a - Funding Profiles'!U128</f>
        <v>0</v>
      </c>
      <c r="HE5" s="33">
        <f>'4a - Funding Profiles'!V128</f>
        <v>0</v>
      </c>
      <c r="HF5" s="33">
        <f>'4a - Funding Profiles'!W128</f>
        <v>0</v>
      </c>
      <c r="HG5" s="33">
        <f>'4a - Funding Profiles'!X128</f>
        <v>0</v>
      </c>
      <c r="HH5" s="33">
        <f>'4a - Funding Profiles'!Y128</f>
        <v>0</v>
      </c>
      <c r="HI5" s="33">
        <f>'4a - Funding Profiles'!Z128</f>
        <v>0</v>
      </c>
      <c r="HJ5" s="33">
        <f>'4a - Funding Profiles'!F129</f>
        <v>0</v>
      </c>
      <c r="HK5" s="33">
        <f>'4a - Funding Profiles'!G129</f>
        <v>1</v>
      </c>
      <c r="HL5" s="33">
        <f>'4a - Funding Profiles'!H129</f>
        <v>1</v>
      </c>
      <c r="HM5" s="33">
        <f>'4a - Funding Profiles'!I129</f>
        <v>2</v>
      </c>
      <c r="HN5" s="33">
        <f>'4a - Funding Profiles'!J129</f>
        <v>1</v>
      </c>
      <c r="HO5" s="33">
        <f>'4a - Funding Profiles'!K129</f>
        <v>1</v>
      </c>
      <c r="HP5" s="33">
        <f>'4a - Funding Profiles'!L129</f>
        <v>2</v>
      </c>
      <c r="HQ5" s="33">
        <f>'4a - Funding Profiles'!M129</f>
        <v>1</v>
      </c>
      <c r="HR5" s="33">
        <f>'4a - Funding Profiles'!N129</f>
        <v>1</v>
      </c>
      <c r="HS5" s="33">
        <f>'4a - Funding Profiles'!O129</f>
        <v>2</v>
      </c>
      <c r="HT5" s="33">
        <f>'4a - Funding Profiles'!P129</f>
        <v>1</v>
      </c>
      <c r="HU5" s="33">
        <f>'4a - Funding Profiles'!Q129</f>
        <v>1</v>
      </c>
      <c r="HV5" s="33">
        <f>'4a - Funding Profiles'!R129</f>
        <v>2</v>
      </c>
      <c r="HW5" s="33">
        <f>'4a - Funding Profiles'!S129</f>
        <v>5555</v>
      </c>
      <c r="HX5" s="33">
        <f>'4a - Funding Profiles'!T129</f>
        <v>0</v>
      </c>
      <c r="HY5" s="33">
        <f>'4a - Funding Profiles'!U129</f>
        <v>5555</v>
      </c>
      <c r="HZ5" s="33">
        <f>'4a - Funding Profiles'!V129</f>
        <v>0</v>
      </c>
      <c r="IA5" s="33">
        <f>'4a - Funding Profiles'!W129</f>
        <v>0</v>
      </c>
      <c r="IB5" s="33">
        <f>'4a - Funding Profiles'!X129</f>
        <v>0</v>
      </c>
      <c r="IC5" s="33">
        <f>'4a - Funding Profiles'!Y129</f>
        <v>0</v>
      </c>
      <c r="ID5" s="33">
        <f>'4a - Funding Profiles'!Z129</f>
        <v>5563</v>
      </c>
      <c r="KP5" s="33">
        <f>'4a - Funding Profiles'!C134</f>
        <v>0</v>
      </c>
      <c r="KQ5" s="33">
        <f>'4a - Funding Profiles'!D134</f>
        <v>0</v>
      </c>
      <c r="KR5" s="33">
        <f>'4a - Funding Profiles'!E134</f>
        <v>0</v>
      </c>
      <c r="KS5" s="33">
        <f>'4a - Funding Profiles'!F134</f>
        <v>0</v>
      </c>
      <c r="KT5" s="33">
        <f>'4a - Funding Profiles'!G134</f>
        <v>0</v>
      </c>
      <c r="KU5" s="33">
        <f>'4a - Funding Profiles'!H134</f>
        <v>0</v>
      </c>
      <c r="KV5" s="33">
        <f>'4a - Funding Profiles'!I134</f>
        <v>0</v>
      </c>
      <c r="KW5" s="33">
        <f>'4a - Funding Profiles'!J134</f>
        <v>0</v>
      </c>
      <c r="KX5" s="33">
        <f>'4a - Funding Profiles'!K134</f>
        <v>0</v>
      </c>
      <c r="KY5" s="33">
        <f>'4a - Funding Profiles'!L134</f>
        <v>0</v>
      </c>
      <c r="KZ5" s="33">
        <f>'4a - Funding Profiles'!M134</f>
        <v>0</v>
      </c>
      <c r="LA5" s="33">
        <f>'4a - Funding Profiles'!N134</f>
        <v>0</v>
      </c>
      <c r="LB5" s="33">
        <f>'4a - Funding Profiles'!O134</f>
        <v>0</v>
      </c>
      <c r="LC5" s="33">
        <f>'4a - Funding Profiles'!P134</f>
        <v>0</v>
      </c>
      <c r="LD5" s="33">
        <f>'4a - Funding Profiles'!Q134</f>
        <v>0</v>
      </c>
      <c r="LE5" s="33">
        <f>'4a - Funding Profiles'!R134</f>
        <v>0</v>
      </c>
      <c r="LF5" s="33">
        <f>'4a - Funding Profiles'!S134</f>
        <v>0</v>
      </c>
      <c r="LG5" s="33">
        <f>'4a - Funding Profiles'!T134</f>
        <v>0</v>
      </c>
      <c r="LH5" s="33">
        <f>'4a - Funding Profiles'!U134</f>
        <v>0</v>
      </c>
      <c r="LI5" s="33">
        <f>'4a - Funding Profiles'!V134</f>
        <v>0</v>
      </c>
      <c r="LJ5" s="33">
        <f>'4a - Funding Profiles'!W134</f>
        <v>0</v>
      </c>
      <c r="LK5" s="33">
        <f>'4a - Funding Profiles'!X134</f>
        <v>0</v>
      </c>
      <c r="LL5" s="33">
        <f>'4a - Funding Profiles'!Y134</f>
        <v>0</v>
      </c>
      <c r="LM5" s="33">
        <f>'4a - Funding Profiles'!Z134</f>
        <v>0</v>
      </c>
      <c r="LN5" s="33">
        <f>'4a - Funding Profiles'!C135</f>
        <v>0</v>
      </c>
      <c r="LO5" s="33">
        <f>'4a - Funding Profiles'!D135</f>
        <v>0</v>
      </c>
      <c r="LP5" s="33">
        <f>'4a - Funding Profiles'!E135</f>
        <v>0</v>
      </c>
      <c r="LQ5" s="33">
        <f>'4a - Funding Profiles'!F135</f>
        <v>0</v>
      </c>
      <c r="LR5" s="33">
        <f>'4a - Funding Profiles'!G135</f>
        <v>0</v>
      </c>
      <c r="LS5" s="33">
        <f>'4a - Funding Profiles'!H135</f>
        <v>0</v>
      </c>
      <c r="LT5" s="33">
        <f>'4a - Funding Profiles'!I135</f>
        <v>0</v>
      </c>
      <c r="LU5" s="33">
        <f>'4a - Funding Profiles'!J135</f>
        <v>0</v>
      </c>
      <c r="LV5" s="33">
        <f>'4a - Funding Profiles'!K135</f>
        <v>0</v>
      </c>
      <c r="LW5" s="33">
        <f>'4a - Funding Profiles'!L135</f>
        <v>0</v>
      </c>
      <c r="LX5" s="33">
        <f>'4a - Funding Profiles'!M135</f>
        <v>0</v>
      </c>
      <c r="LY5" s="33">
        <f>'4a - Funding Profiles'!N135</f>
        <v>0</v>
      </c>
      <c r="LZ5" s="33">
        <f>'4a - Funding Profiles'!O135</f>
        <v>0</v>
      </c>
      <c r="MA5" s="33">
        <f>'4a - Funding Profiles'!P135</f>
        <v>0</v>
      </c>
      <c r="MB5" s="33">
        <f>'4a - Funding Profiles'!Q135</f>
        <v>0</v>
      </c>
      <c r="MC5" s="33">
        <f>'4a - Funding Profiles'!R135</f>
        <v>0</v>
      </c>
      <c r="MD5" s="33">
        <f>'4a - Funding Profiles'!S135</f>
        <v>0</v>
      </c>
      <c r="ME5" s="33">
        <f>'4a - Funding Profiles'!T135</f>
        <v>0</v>
      </c>
      <c r="MF5" s="33">
        <f>'4a - Funding Profiles'!U135</f>
        <v>0</v>
      </c>
      <c r="MG5" s="33">
        <f>'4a - Funding Profiles'!V135</f>
        <v>0</v>
      </c>
      <c r="MH5" s="33">
        <f>'4a - Funding Profiles'!W135</f>
        <v>0</v>
      </c>
      <c r="MI5" s="33">
        <f>'4a - Funding Profiles'!X135</f>
        <v>0</v>
      </c>
      <c r="MJ5" s="33">
        <f>'4a - Funding Profiles'!Y135</f>
        <v>0</v>
      </c>
      <c r="MK5" s="33">
        <f>'4a - Funding Profiles'!Z135</f>
        <v>0</v>
      </c>
      <c r="ML5" s="33">
        <f>'4a - Funding Profiles'!C136</f>
        <v>0</v>
      </c>
      <c r="MM5" s="33">
        <f>'4a - Funding Profiles'!D136</f>
        <v>0</v>
      </c>
      <c r="MN5" s="33">
        <f>'4a - Funding Profiles'!E136</f>
        <v>0</v>
      </c>
      <c r="MO5" s="33">
        <f>'4a - Funding Profiles'!F136</f>
        <v>0</v>
      </c>
      <c r="MP5" s="33">
        <f>'4a - Funding Profiles'!G136</f>
        <v>0</v>
      </c>
      <c r="MQ5" s="33">
        <f>'4a - Funding Profiles'!H136</f>
        <v>0</v>
      </c>
      <c r="MR5" s="33">
        <f>'4a - Funding Profiles'!I136</f>
        <v>0</v>
      </c>
      <c r="MS5" s="33">
        <f>'4a - Funding Profiles'!J136</f>
        <v>0</v>
      </c>
      <c r="MT5" s="33">
        <f>'4a - Funding Profiles'!K136</f>
        <v>0</v>
      </c>
      <c r="MU5" s="33">
        <f>'4a - Funding Profiles'!L136</f>
        <v>0</v>
      </c>
      <c r="MV5" s="33">
        <f>'4a - Funding Profiles'!M136</f>
        <v>0</v>
      </c>
      <c r="MW5" s="33">
        <f>'4a - Funding Profiles'!N136</f>
        <v>0</v>
      </c>
      <c r="MX5" s="33">
        <f>'4a - Funding Profiles'!O136</f>
        <v>0</v>
      </c>
      <c r="MY5" s="33">
        <f>'4a - Funding Profiles'!P136</f>
        <v>0</v>
      </c>
      <c r="MZ5" s="33">
        <f>'4a - Funding Profiles'!Q136</f>
        <v>0</v>
      </c>
      <c r="NA5" s="33">
        <f>'4a - Funding Profiles'!R136</f>
        <v>0</v>
      </c>
      <c r="NB5" s="33">
        <f>'4a - Funding Profiles'!S136</f>
        <v>0</v>
      </c>
      <c r="NC5" s="33">
        <f>'4a - Funding Profiles'!T136</f>
        <v>0</v>
      </c>
      <c r="ND5" s="33">
        <f>'4a - Funding Profiles'!U136</f>
        <v>0</v>
      </c>
      <c r="NE5" s="33">
        <f>'4a - Funding Profiles'!V136</f>
        <v>0</v>
      </c>
      <c r="NF5" s="33">
        <f>'4a - Funding Profiles'!W136</f>
        <v>0</v>
      </c>
      <c r="NG5" s="33">
        <f>'4a - Funding Profiles'!X136</f>
        <v>0</v>
      </c>
      <c r="NH5" s="33">
        <f>'4a - Funding Profiles'!Y136</f>
        <v>0</v>
      </c>
      <c r="NI5" s="33">
        <f>'4a - Funding Profiles'!Z136</f>
        <v>0</v>
      </c>
      <c r="NJ5" s="33">
        <f>'4a - Funding Profiles'!C137</f>
        <v>0</v>
      </c>
      <c r="NK5" s="33">
        <f>'4a - Funding Profiles'!D137</f>
        <v>0</v>
      </c>
      <c r="NL5" s="33">
        <f>'4a - Funding Profiles'!E137</f>
        <v>0</v>
      </c>
      <c r="NM5" s="33">
        <f>'4a - Funding Profiles'!F137</f>
        <v>0</v>
      </c>
      <c r="NN5" s="33">
        <f>'4a - Funding Profiles'!G137</f>
        <v>0</v>
      </c>
      <c r="NO5" s="33">
        <f>'4a - Funding Profiles'!H137</f>
        <v>0</v>
      </c>
      <c r="NP5" s="33">
        <f>'4a - Funding Profiles'!I137</f>
        <v>0</v>
      </c>
      <c r="NQ5" s="33">
        <f>'4a - Funding Profiles'!J137</f>
        <v>0</v>
      </c>
      <c r="NR5" s="33">
        <f>'4a - Funding Profiles'!K137</f>
        <v>0</v>
      </c>
      <c r="NS5" s="33">
        <f>'4a - Funding Profiles'!L137</f>
        <v>0</v>
      </c>
      <c r="NT5" s="33">
        <f>'4a - Funding Profiles'!M137</f>
        <v>0</v>
      </c>
      <c r="NU5" s="33">
        <f>'4a - Funding Profiles'!N137</f>
        <v>0</v>
      </c>
      <c r="NV5" s="33">
        <f>'4a - Funding Profiles'!O137</f>
        <v>0</v>
      </c>
      <c r="NW5" s="33">
        <f>'4a - Funding Profiles'!P137</f>
        <v>0</v>
      </c>
      <c r="NX5" s="33">
        <f>'4a - Funding Profiles'!Q137</f>
        <v>0</v>
      </c>
      <c r="NY5" s="33">
        <f>'4a - Funding Profiles'!R137</f>
        <v>0</v>
      </c>
      <c r="NZ5" s="33">
        <f>'4a - Funding Profiles'!S137</f>
        <v>0</v>
      </c>
      <c r="OA5" s="33">
        <f>'4a - Funding Profiles'!T137</f>
        <v>0</v>
      </c>
      <c r="OB5" s="33">
        <f>'4a - Funding Profiles'!U137</f>
        <v>0</v>
      </c>
      <c r="OC5" s="33">
        <f>'4a - Funding Profiles'!V137</f>
        <v>0</v>
      </c>
      <c r="OD5" s="33">
        <f>'4a - Funding Profiles'!W137</f>
        <v>0</v>
      </c>
      <c r="OE5" s="33">
        <f>'4a - Funding Profiles'!X137</f>
        <v>0</v>
      </c>
      <c r="OF5" s="33">
        <f>'4a - Funding Profiles'!Y137</f>
        <v>0</v>
      </c>
      <c r="OG5" s="33">
        <f>'4a - Funding Profiles'!Z137</f>
        <v>0</v>
      </c>
      <c r="OH5" s="33">
        <f>'4a - Funding Profiles'!C138</f>
        <v>0</v>
      </c>
      <c r="OI5" s="33">
        <f>'4a - Funding Profiles'!D138</f>
        <v>0</v>
      </c>
      <c r="OJ5" s="33">
        <f>'4a - Funding Profiles'!E138</f>
        <v>0</v>
      </c>
      <c r="OK5" s="33">
        <f>'4a - Funding Profiles'!F138</f>
        <v>0</v>
      </c>
      <c r="OL5" s="33">
        <f>'4a - Funding Profiles'!G138</f>
        <v>0</v>
      </c>
      <c r="OM5" s="33">
        <f>'4a - Funding Profiles'!H138</f>
        <v>0</v>
      </c>
      <c r="ON5" s="33">
        <f>'4a - Funding Profiles'!I138</f>
        <v>0</v>
      </c>
      <c r="OO5" s="33">
        <f>'4a - Funding Profiles'!J138</f>
        <v>0</v>
      </c>
      <c r="OP5" s="33">
        <f>'4a - Funding Profiles'!K138</f>
        <v>0</v>
      </c>
      <c r="OQ5" s="33">
        <f>'4a - Funding Profiles'!L138</f>
        <v>0</v>
      </c>
      <c r="OR5" s="33">
        <f>'4a - Funding Profiles'!M138</f>
        <v>0</v>
      </c>
      <c r="OS5" s="33">
        <f>'4a - Funding Profiles'!N138</f>
        <v>0</v>
      </c>
      <c r="OT5" s="33">
        <f>'4a - Funding Profiles'!O138</f>
        <v>0</v>
      </c>
      <c r="OU5" s="33">
        <f>'4a - Funding Profiles'!P138</f>
        <v>0</v>
      </c>
      <c r="OV5" s="33">
        <f>'4a - Funding Profiles'!Q138</f>
        <v>0</v>
      </c>
      <c r="OW5" s="33">
        <f>'4a - Funding Profiles'!R138</f>
        <v>0</v>
      </c>
      <c r="OX5" s="33">
        <f>'4a - Funding Profiles'!S138</f>
        <v>0</v>
      </c>
      <c r="OY5" s="33">
        <f>'4a - Funding Profiles'!T138</f>
        <v>0</v>
      </c>
      <c r="OZ5" s="33">
        <f>'4a - Funding Profiles'!U138</f>
        <v>0</v>
      </c>
      <c r="PA5" s="33">
        <f>'4a - Funding Profiles'!V138</f>
        <v>0</v>
      </c>
      <c r="PB5" s="33">
        <f>'4a - Funding Profiles'!W138</f>
        <v>0</v>
      </c>
      <c r="PC5" s="33">
        <f>'4a - Funding Profiles'!X138</f>
        <v>0</v>
      </c>
      <c r="PD5" s="33">
        <f>'4a - Funding Profiles'!Y138</f>
        <v>0</v>
      </c>
      <c r="PE5" s="33">
        <f>'4a - Funding Profiles'!Z138</f>
        <v>0</v>
      </c>
      <c r="PF5" s="33">
        <f>'4a - Funding Profiles'!F139</f>
        <v>0</v>
      </c>
      <c r="QA5" s="33">
        <f>'4a - Funding Profiles'!C143</f>
        <v>0</v>
      </c>
      <c r="QB5" s="33">
        <f>'4b - PSI'!E16</f>
        <v>5563</v>
      </c>
      <c r="QC5" s="33">
        <f>'4b - PSI'!F16</f>
        <v>5563</v>
      </c>
      <c r="QD5" s="33">
        <f>'4b - PSI'!G16</f>
        <v>0</v>
      </c>
      <c r="QE5" s="33">
        <f>'4b - PSI'!H16</f>
        <v>0</v>
      </c>
      <c r="QF5" s="33">
        <f>'4b - PSI'!I16</f>
        <v>0</v>
      </c>
      <c r="QG5" s="33">
        <f>'4b - PSI'!J16</f>
        <v>0</v>
      </c>
      <c r="QH5" s="33" t="str">
        <f>'5 - Project Outputs'!C131</f>
        <v>Project 4: Angel Place</v>
      </c>
      <c r="QI5" s="33" t="str">
        <f>'5 - Project Outputs'!C138</f>
        <v># of temporary FT jobs supported</v>
      </c>
      <c r="QJ5" s="33" t="str">
        <f>'5 - Project Outputs'!D138</f>
        <v>Number</v>
      </c>
      <c r="QK5" s="33">
        <f>'5 - Project Outputs'!E138</f>
        <v>1</v>
      </c>
      <c r="QL5" s="33">
        <f>'5 - Project Outputs'!F138</f>
        <v>1</v>
      </c>
      <c r="QM5" s="33">
        <f>'5 - Project Outputs'!G138</f>
        <v>2</v>
      </c>
      <c r="QN5" s="33">
        <f>'5 - Project Outputs'!H138</f>
        <v>1</v>
      </c>
      <c r="QO5" s="33">
        <f>'5 - Project Outputs'!I138</f>
        <v>1</v>
      </c>
      <c r="QP5" s="33">
        <f>'5 - Project Outputs'!J138</f>
        <v>2</v>
      </c>
      <c r="QQ5" s="33">
        <f>'5 - Project Outputs'!K138</f>
        <v>1</v>
      </c>
      <c r="QR5" s="33">
        <f>'5 - Project Outputs'!L138</f>
        <v>1</v>
      </c>
      <c r="QS5" s="33">
        <f>'5 - Project Outputs'!M138</f>
        <v>2</v>
      </c>
      <c r="QT5" s="33">
        <f>'5 - Project Outputs'!N138</f>
        <v>1</v>
      </c>
      <c r="QU5" s="33">
        <f>'5 - Project Outputs'!O138</f>
        <v>1</v>
      </c>
      <c r="QV5" s="33">
        <f>'5 - Project Outputs'!P138</f>
        <v>2</v>
      </c>
      <c r="QW5" s="33">
        <f>'5 - Project Outputs'!Q138</f>
        <v>1</v>
      </c>
      <c r="QX5" s="33">
        <f>'5 - Project Outputs'!R138</f>
        <v>1</v>
      </c>
      <c r="QY5" s="33">
        <f>'5 - Project Outputs'!S138</f>
        <v>2</v>
      </c>
      <c r="QZ5" s="33">
        <f>'5 - Project Outputs'!T138</f>
        <v>1</v>
      </c>
      <c r="RA5" s="33">
        <f>'5 - Project Outputs'!U138</f>
        <v>1</v>
      </c>
      <c r="RB5" s="33">
        <f>'5 - Project Outputs'!V138</f>
        <v>2</v>
      </c>
      <c r="RC5" s="33">
        <f>'5 - Project Outputs'!W138</f>
        <v>1</v>
      </c>
      <c r="RD5" s="33">
        <f>'5 - Project Outputs'!X138</f>
        <v>13</v>
      </c>
      <c r="RE5" s="33" t="str">
        <f>'5 - Project Outputs'!C139</f>
        <v># of full-time equivalent (FTE) permanent jobs created through the project</v>
      </c>
      <c r="RF5" s="33" t="str">
        <f>'5 - Project Outputs'!D139</f>
        <v>Number of FTE jobs</v>
      </c>
      <c r="RG5" s="33">
        <f>'5 - Project Outputs'!E139</f>
        <v>1</v>
      </c>
      <c r="RH5" s="33">
        <f>'5 - Project Outputs'!F139</f>
        <v>1</v>
      </c>
      <c r="RI5" s="33">
        <f>'5 - Project Outputs'!G139</f>
        <v>2</v>
      </c>
      <c r="RJ5" s="33">
        <f>'5 - Project Outputs'!H139</f>
        <v>1</v>
      </c>
      <c r="RK5" s="33">
        <f>'5 - Project Outputs'!I139</f>
        <v>1</v>
      </c>
      <c r="RL5" s="33">
        <f>'5 - Project Outputs'!J139</f>
        <v>2</v>
      </c>
      <c r="RM5" s="33">
        <f>'5 - Project Outputs'!K139</f>
        <v>1</v>
      </c>
      <c r="RN5" s="33">
        <f>'5 - Project Outputs'!L139</f>
        <v>1</v>
      </c>
      <c r="RO5" s="33">
        <f>'5 - Project Outputs'!M139</f>
        <v>2</v>
      </c>
      <c r="RP5" s="33">
        <f>'5 - Project Outputs'!N139</f>
        <v>1</v>
      </c>
      <c r="RQ5" s="33">
        <f>'5 - Project Outputs'!O139</f>
        <v>1</v>
      </c>
      <c r="RR5" s="33">
        <f>'5 - Project Outputs'!P139</f>
        <v>2</v>
      </c>
      <c r="RS5" s="33">
        <f>'5 - Project Outputs'!Q139</f>
        <v>1</v>
      </c>
      <c r="RT5" s="33">
        <f>'5 - Project Outputs'!R139</f>
        <v>1</v>
      </c>
      <c r="RU5" s="33">
        <f>'5 - Project Outputs'!S139</f>
        <v>2</v>
      </c>
      <c r="RV5" s="33">
        <f>'5 - Project Outputs'!T139</f>
        <v>1</v>
      </c>
      <c r="RW5" s="33">
        <f>'5 - Project Outputs'!U139</f>
        <v>1</v>
      </c>
      <c r="RX5" s="33">
        <f>'5 - Project Outputs'!V139</f>
        <v>2</v>
      </c>
      <c r="RY5" s="33">
        <f>'5 - Project Outputs'!W139</f>
        <v>1</v>
      </c>
      <c r="RZ5" s="33">
        <f>'5 - Project Outputs'!X139</f>
        <v>13</v>
      </c>
      <c r="SA5" s="33" t="str">
        <f>'5 - Project Outputs'!C140</f>
        <v># of full-time equivalent (FTE) permanent jobs safeguarded through the project</v>
      </c>
      <c r="SB5" s="33" t="str">
        <f>'5 - Project Outputs'!D140</f>
        <v>Number of FTE jobs</v>
      </c>
      <c r="SC5" s="33">
        <f>'5 - Project Outputs'!E140</f>
        <v>1</v>
      </c>
      <c r="SD5" s="33">
        <f>'5 - Project Outputs'!F140</f>
        <v>1</v>
      </c>
      <c r="SE5" s="33">
        <f>'5 - Project Outputs'!G140</f>
        <v>2</v>
      </c>
      <c r="SF5" s="33">
        <f>'5 - Project Outputs'!H140</f>
        <v>1</v>
      </c>
      <c r="SG5" s="33">
        <f>'5 - Project Outputs'!I140</f>
        <v>1</v>
      </c>
      <c r="SH5" s="33">
        <f>'5 - Project Outputs'!J140</f>
        <v>2</v>
      </c>
      <c r="SI5" s="33">
        <f>'5 - Project Outputs'!K140</f>
        <v>1</v>
      </c>
      <c r="SJ5" s="33">
        <f>'5 - Project Outputs'!L140</f>
        <v>1</v>
      </c>
      <c r="SK5" s="33">
        <f>'5 - Project Outputs'!M140</f>
        <v>2</v>
      </c>
      <c r="SL5" s="33">
        <f>'5 - Project Outputs'!N140</f>
        <v>1</v>
      </c>
      <c r="SM5" s="33">
        <f>'5 - Project Outputs'!O140</f>
        <v>1</v>
      </c>
      <c r="SN5" s="33">
        <f>'5 - Project Outputs'!P140</f>
        <v>2</v>
      </c>
      <c r="SO5" s="33">
        <f>'5 - Project Outputs'!Q140</f>
        <v>1</v>
      </c>
      <c r="SP5" s="33">
        <f>'5 - Project Outputs'!R140</f>
        <v>1</v>
      </c>
      <c r="SQ5" s="33">
        <f>'5 - Project Outputs'!S140</f>
        <v>2</v>
      </c>
      <c r="SR5" s="33">
        <f>'5 - Project Outputs'!T140</f>
        <v>1</v>
      </c>
      <c r="SS5" s="33">
        <f>'5 - Project Outputs'!U140</f>
        <v>1</v>
      </c>
      <c r="ST5" s="33">
        <f>'5 - Project Outputs'!V140</f>
        <v>2</v>
      </c>
      <c r="SU5" s="33">
        <f>'5 - Project Outputs'!W140</f>
        <v>1</v>
      </c>
      <c r="SV5" s="33">
        <f>'5 - Project Outputs'!X140</f>
        <v>13</v>
      </c>
      <c r="SW5" s="33" t="str">
        <f>'5 - Project Outputs'!C142</f>
        <v>&lt; Select &gt;</v>
      </c>
      <c r="SX5" s="33" t="str">
        <f>'5 - Project Outputs'!D142</f>
        <v>N/A</v>
      </c>
      <c r="SY5" s="33">
        <f>'5 - Project Outputs'!E142</f>
        <v>0</v>
      </c>
      <c r="SZ5" s="33">
        <f>'5 - Project Outputs'!F142</f>
        <v>0</v>
      </c>
      <c r="TA5" s="33">
        <f>'5 - Project Outputs'!G142</f>
        <v>0</v>
      </c>
      <c r="TB5" s="33">
        <f>'5 - Project Outputs'!H142</f>
        <v>0</v>
      </c>
      <c r="TC5" s="33">
        <f>'5 - Project Outputs'!I142</f>
        <v>0</v>
      </c>
      <c r="TD5" s="33">
        <f>'5 - Project Outputs'!J142</f>
        <v>0</v>
      </c>
      <c r="TE5" s="33">
        <f>'5 - Project Outputs'!K142</f>
        <v>0</v>
      </c>
      <c r="TF5" s="33">
        <f>'5 - Project Outputs'!L142</f>
        <v>0</v>
      </c>
      <c r="TG5" s="33">
        <f>'5 - Project Outputs'!M142</f>
        <v>0</v>
      </c>
      <c r="TH5" s="33">
        <f>'5 - Project Outputs'!N142</f>
        <v>0</v>
      </c>
      <c r="TI5" s="33">
        <f>'5 - Project Outputs'!O142</f>
        <v>0</v>
      </c>
      <c r="TJ5" s="33">
        <f>'5 - Project Outputs'!P142</f>
        <v>0</v>
      </c>
      <c r="TK5" s="33">
        <f>'5 - Project Outputs'!Q142</f>
        <v>0</v>
      </c>
      <c r="TL5" s="33">
        <f>'5 - Project Outputs'!R142</f>
        <v>0</v>
      </c>
      <c r="TM5" s="33">
        <f>'5 - Project Outputs'!S142</f>
        <v>0</v>
      </c>
      <c r="TN5" s="33">
        <f>'5 - Project Outputs'!T142</f>
        <v>0</v>
      </c>
      <c r="TO5" s="33">
        <f>'5 - Project Outputs'!U142</f>
        <v>0</v>
      </c>
      <c r="TP5" s="33">
        <f>'5 - Project Outputs'!V142</f>
        <v>0</v>
      </c>
      <c r="TQ5" s="33">
        <f>'5 - Project Outputs'!W142</f>
        <v>0</v>
      </c>
      <c r="TR5" s="33">
        <f>'5 - Project Outputs'!X142</f>
        <v>0</v>
      </c>
      <c r="TS5" s="33">
        <f>'5 - Project Outputs'!Y142</f>
        <v>0</v>
      </c>
      <c r="TT5" s="33" t="str">
        <f>'5 - Project Outputs'!C143</f>
        <v>&lt; Select &gt;</v>
      </c>
      <c r="TU5" s="33" t="str">
        <f>'5 - Project Outputs'!D143</f>
        <v>N/A</v>
      </c>
      <c r="TV5" s="33">
        <f>'5 - Project Outputs'!E143</f>
        <v>0</v>
      </c>
      <c r="TW5" s="33">
        <f>'5 - Project Outputs'!F143</f>
        <v>0</v>
      </c>
      <c r="TX5" s="33">
        <f>'5 - Project Outputs'!G143</f>
        <v>0</v>
      </c>
      <c r="TY5" s="33">
        <f>'5 - Project Outputs'!H143</f>
        <v>0</v>
      </c>
      <c r="TZ5" s="33">
        <f>'5 - Project Outputs'!I143</f>
        <v>0</v>
      </c>
      <c r="UA5" s="33">
        <f>'5 - Project Outputs'!J143</f>
        <v>0</v>
      </c>
      <c r="UB5" s="33">
        <f>'5 - Project Outputs'!K143</f>
        <v>0</v>
      </c>
      <c r="UC5" s="33">
        <f>'5 - Project Outputs'!L143</f>
        <v>0</v>
      </c>
      <c r="UD5" s="33">
        <f>'5 - Project Outputs'!M143</f>
        <v>0</v>
      </c>
      <c r="UE5" s="33">
        <f>'5 - Project Outputs'!N143</f>
        <v>0</v>
      </c>
      <c r="UF5" s="33">
        <f>'5 - Project Outputs'!O143</f>
        <v>0</v>
      </c>
      <c r="UG5" s="33">
        <f>'5 - Project Outputs'!P143</f>
        <v>0</v>
      </c>
      <c r="UH5" s="33">
        <f>'5 - Project Outputs'!Q143</f>
        <v>0</v>
      </c>
      <c r="UI5" s="33">
        <f>'5 - Project Outputs'!R143</f>
        <v>0</v>
      </c>
      <c r="UJ5" s="33">
        <f>'5 - Project Outputs'!S143</f>
        <v>0</v>
      </c>
      <c r="UK5" s="33">
        <f>'5 - Project Outputs'!T143</f>
        <v>0</v>
      </c>
      <c r="UL5" s="33">
        <f>'5 - Project Outputs'!U143</f>
        <v>0</v>
      </c>
      <c r="UM5" s="33">
        <f>'5 - Project Outputs'!V143</f>
        <v>0</v>
      </c>
      <c r="UN5" s="33">
        <f>'5 - Project Outputs'!W143</f>
        <v>0</v>
      </c>
      <c r="UO5" s="33">
        <f>'5 - Project Outputs'!X143</f>
        <v>0</v>
      </c>
      <c r="UP5" s="33">
        <f>'5 - Project Outputs'!Y143</f>
        <v>0</v>
      </c>
      <c r="UQ5" s="33" t="str">
        <f>'5 - Project Outputs'!C144</f>
        <v>&lt; Select &gt;</v>
      </c>
      <c r="UR5" s="33" t="str">
        <f>'5 - Project Outputs'!D144</f>
        <v>N/A</v>
      </c>
      <c r="US5" s="33">
        <f>'5 - Project Outputs'!E144</f>
        <v>0</v>
      </c>
      <c r="UT5" s="33">
        <f>'5 - Project Outputs'!F144</f>
        <v>0</v>
      </c>
      <c r="UU5" s="33">
        <f>'5 - Project Outputs'!G144</f>
        <v>0</v>
      </c>
      <c r="UV5" s="33">
        <f>'5 - Project Outputs'!H144</f>
        <v>0</v>
      </c>
      <c r="UW5" s="33">
        <f>'5 - Project Outputs'!I144</f>
        <v>0</v>
      </c>
      <c r="UX5" s="33">
        <f>'5 - Project Outputs'!J144</f>
        <v>0</v>
      </c>
      <c r="UY5" s="33">
        <f>'5 - Project Outputs'!K144</f>
        <v>0</v>
      </c>
      <c r="UZ5" s="33">
        <f>'5 - Project Outputs'!L144</f>
        <v>0</v>
      </c>
      <c r="VA5" s="33">
        <f>'5 - Project Outputs'!M144</f>
        <v>0</v>
      </c>
      <c r="VB5" s="33">
        <f>'5 - Project Outputs'!N144</f>
        <v>0</v>
      </c>
      <c r="VC5" s="33">
        <f>'5 - Project Outputs'!O144</f>
        <v>0</v>
      </c>
      <c r="VD5" s="33">
        <f>'5 - Project Outputs'!P144</f>
        <v>0</v>
      </c>
      <c r="VE5" s="33">
        <f>'5 - Project Outputs'!Q144</f>
        <v>0</v>
      </c>
      <c r="VF5" s="33">
        <f>'5 - Project Outputs'!R144</f>
        <v>0</v>
      </c>
      <c r="VG5" s="33">
        <f>'5 - Project Outputs'!S144</f>
        <v>0</v>
      </c>
      <c r="VH5" s="33">
        <f>'5 - Project Outputs'!T144</f>
        <v>0</v>
      </c>
      <c r="VI5" s="33">
        <f>'5 - Project Outputs'!U144</f>
        <v>0</v>
      </c>
      <c r="VJ5" s="33">
        <f>'5 - Project Outputs'!V144</f>
        <v>0</v>
      </c>
      <c r="VK5" s="33">
        <f>'5 - Project Outputs'!W144</f>
        <v>0</v>
      </c>
      <c r="VL5" s="33">
        <f>'5 - Project Outputs'!X144</f>
        <v>0</v>
      </c>
      <c r="VM5" s="33">
        <f>'5 - Project Outputs'!Y144</f>
        <v>0</v>
      </c>
      <c r="VN5" s="33" t="str">
        <f>'5 - Project Outputs'!C145</f>
        <v>&lt; Select &gt;</v>
      </c>
      <c r="VO5" s="33" t="str">
        <f>'5 - Project Outputs'!D145</f>
        <v>N/A</v>
      </c>
      <c r="VP5" s="33">
        <f>'5 - Project Outputs'!E145</f>
        <v>0</v>
      </c>
      <c r="VQ5" s="33">
        <f>'5 - Project Outputs'!F145</f>
        <v>0</v>
      </c>
      <c r="VR5" s="33">
        <f>'5 - Project Outputs'!G145</f>
        <v>0</v>
      </c>
      <c r="VS5" s="33">
        <f>'5 - Project Outputs'!H145</f>
        <v>0</v>
      </c>
      <c r="VT5" s="33">
        <f>'5 - Project Outputs'!I145</f>
        <v>0</v>
      </c>
      <c r="VU5" s="33">
        <f>'5 - Project Outputs'!J145</f>
        <v>0</v>
      </c>
      <c r="VV5" s="33">
        <f>'5 - Project Outputs'!K145</f>
        <v>0</v>
      </c>
      <c r="VW5" s="33">
        <f>'5 - Project Outputs'!L145</f>
        <v>0</v>
      </c>
      <c r="VX5" s="33">
        <f>'5 - Project Outputs'!M145</f>
        <v>0</v>
      </c>
      <c r="VY5" s="33">
        <f>'5 - Project Outputs'!N145</f>
        <v>0</v>
      </c>
      <c r="VZ5" s="33">
        <f>'5 - Project Outputs'!O145</f>
        <v>0</v>
      </c>
      <c r="WA5" s="33">
        <f>'5 - Project Outputs'!P145</f>
        <v>0</v>
      </c>
      <c r="WB5" s="33">
        <f>'5 - Project Outputs'!Q145</f>
        <v>0</v>
      </c>
      <c r="WC5" s="33">
        <f>'5 - Project Outputs'!R145</f>
        <v>0</v>
      </c>
      <c r="WD5" s="33">
        <f>'5 - Project Outputs'!S145</f>
        <v>0</v>
      </c>
      <c r="WE5" s="33">
        <f>'5 - Project Outputs'!T145</f>
        <v>0</v>
      </c>
      <c r="WF5" s="33">
        <f>'5 - Project Outputs'!U145</f>
        <v>0</v>
      </c>
      <c r="WG5" s="33">
        <f>'5 - Project Outputs'!V145</f>
        <v>0</v>
      </c>
      <c r="WH5" s="33">
        <f>'5 - Project Outputs'!W145</f>
        <v>0</v>
      </c>
      <c r="WI5" s="33">
        <f>'5 - Project Outputs'!X145</f>
        <v>0</v>
      </c>
      <c r="WJ5" s="33">
        <f>'5 - Project Outputs'!Y145</f>
        <v>0</v>
      </c>
      <c r="WK5" s="33" t="str">
        <f>'5 - Project Outputs'!C146</f>
        <v>&lt; Select &gt;</v>
      </c>
      <c r="WL5" s="33" t="str">
        <f>'5 - Project Outputs'!D146</f>
        <v>N/A</v>
      </c>
      <c r="WM5" s="33">
        <f>'5 - Project Outputs'!E146</f>
        <v>0</v>
      </c>
      <c r="WN5" s="33">
        <f>'5 - Project Outputs'!F146</f>
        <v>0</v>
      </c>
      <c r="WO5" s="33">
        <f>'5 - Project Outputs'!G146</f>
        <v>0</v>
      </c>
      <c r="WP5" s="33">
        <f>'5 - Project Outputs'!H146</f>
        <v>0</v>
      </c>
      <c r="WQ5" s="33">
        <f>'5 - Project Outputs'!I146</f>
        <v>0</v>
      </c>
      <c r="WR5" s="33">
        <f>'5 - Project Outputs'!J146</f>
        <v>0</v>
      </c>
      <c r="WS5" s="33">
        <f>'5 - Project Outputs'!K146</f>
        <v>0</v>
      </c>
      <c r="WT5" s="33">
        <f>'5 - Project Outputs'!L146</f>
        <v>0</v>
      </c>
      <c r="WU5" s="33">
        <f>'5 - Project Outputs'!M146</f>
        <v>0</v>
      </c>
      <c r="WV5" s="33">
        <f>'5 - Project Outputs'!N146</f>
        <v>0</v>
      </c>
      <c r="WW5" s="33">
        <f>'5 - Project Outputs'!O146</f>
        <v>0</v>
      </c>
      <c r="WX5" s="33">
        <f>'5 - Project Outputs'!P146</f>
        <v>0</v>
      </c>
      <c r="WY5" s="33">
        <f>'5 - Project Outputs'!Q146</f>
        <v>0</v>
      </c>
      <c r="WZ5" s="33">
        <f>'5 - Project Outputs'!R146</f>
        <v>0</v>
      </c>
      <c r="XA5" s="33">
        <f>'5 - Project Outputs'!S146</f>
        <v>0</v>
      </c>
      <c r="XB5" s="33">
        <f>'5 - Project Outputs'!T146</f>
        <v>0</v>
      </c>
      <c r="XC5" s="33">
        <f>'5 - Project Outputs'!U146</f>
        <v>0</v>
      </c>
      <c r="XD5" s="33">
        <f>'5 - Project Outputs'!V146</f>
        <v>0</v>
      </c>
      <c r="XE5" s="33">
        <f>'5 - Project Outputs'!W146</f>
        <v>0</v>
      </c>
      <c r="XF5" s="33">
        <f>'5 - Project Outputs'!X146</f>
        <v>0</v>
      </c>
      <c r="XG5" s="33">
        <f>'5 - Project Outputs'!Y146</f>
        <v>0</v>
      </c>
      <c r="XH5" s="33" t="str">
        <f>'5 - Project Outputs'!C147</f>
        <v>&lt; Select &gt;</v>
      </c>
      <c r="XI5" s="33" t="str">
        <f>'5 - Project Outputs'!D147</f>
        <v>N/A</v>
      </c>
      <c r="XJ5" s="33">
        <f>'5 - Project Outputs'!E147</f>
        <v>0</v>
      </c>
      <c r="XK5" s="33">
        <f>'5 - Project Outputs'!F147</f>
        <v>0</v>
      </c>
      <c r="XL5" s="33">
        <f>'5 - Project Outputs'!G147</f>
        <v>0</v>
      </c>
      <c r="XM5" s="33">
        <f>'5 - Project Outputs'!H147</f>
        <v>0</v>
      </c>
      <c r="XN5" s="33">
        <f>'5 - Project Outputs'!I147</f>
        <v>0</v>
      </c>
      <c r="XO5" s="33">
        <f>'5 - Project Outputs'!J147</f>
        <v>0</v>
      </c>
      <c r="XP5" s="33">
        <f>'5 - Project Outputs'!K147</f>
        <v>0</v>
      </c>
      <c r="XQ5" s="33">
        <f>'5 - Project Outputs'!L147</f>
        <v>0</v>
      </c>
      <c r="XR5" s="33">
        <f>'5 - Project Outputs'!M147</f>
        <v>0</v>
      </c>
      <c r="XS5" s="33">
        <f>'5 - Project Outputs'!N147</f>
        <v>0</v>
      </c>
      <c r="XT5" s="33">
        <f>'5 - Project Outputs'!O147</f>
        <v>0</v>
      </c>
      <c r="XU5" s="33">
        <f>'5 - Project Outputs'!P147</f>
        <v>0</v>
      </c>
      <c r="XV5" s="33">
        <f>'5 - Project Outputs'!Q147</f>
        <v>0</v>
      </c>
      <c r="XW5" s="33">
        <f>'5 - Project Outputs'!R147</f>
        <v>0</v>
      </c>
      <c r="XX5" s="33">
        <f>'5 - Project Outputs'!S147</f>
        <v>0</v>
      </c>
      <c r="XY5" s="33">
        <f>'5 - Project Outputs'!T147</f>
        <v>0</v>
      </c>
      <c r="XZ5" s="33">
        <f>'5 - Project Outputs'!U147</f>
        <v>0</v>
      </c>
      <c r="YA5" s="33">
        <f>'5 - Project Outputs'!V147</f>
        <v>0</v>
      </c>
      <c r="YB5" s="33">
        <f>'5 - Project Outputs'!W147</f>
        <v>0</v>
      </c>
      <c r="YC5" s="33">
        <f>'5 - Project Outputs'!X147</f>
        <v>0</v>
      </c>
      <c r="YD5" s="33">
        <f>'5 - Project Outputs'!Y147</f>
        <v>0</v>
      </c>
      <c r="YE5" s="33" t="str">
        <f>'5 - Project Outputs'!C148</f>
        <v>&lt; Select &gt;</v>
      </c>
      <c r="YF5" s="33" t="str">
        <f>'5 - Project Outputs'!D148</f>
        <v>N/A</v>
      </c>
      <c r="YG5" s="33">
        <f>'5 - Project Outputs'!E148</f>
        <v>0</v>
      </c>
      <c r="YH5" s="33">
        <f>'5 - Project Outputs'!F148</f>
        <v>0</v>
      </c>
      <c r="YI5" s="33">
        <f>'5 - Project Outputs'!G148</f>
        <v>0</v>
      </c>
      <c r="YJ5" s="33">
        <f>'5 - Project Outputs'!H148</f>
        <v>0</v>
      </c>
      <c r="YK5" s="33">
        <f>'5 - Project Outputs'!I148</f>
        <v>0</v>
      </c>
      <c r="YL5" s="33">
        <f>'5 - Project Outputs'!J148</f>
        <v>0</v>
      </c>
      <c r="YM5" s="33">
        <f>'5 - Project Outputs'!K148</f>
        <v>0</v>
      </c>
      <c r="YN5" s="33">
        <f>'5 - Project Outputs'!L148</f>
        <v>0</v>
      </c>
      <c r="YO5" s="33">
        <f>'5 - Project Outputs'!M148</f>
        <v>0</v>
      </c>
      <c r="YP5" s="33">
        <f>'5 - Project Outputs'!N148</f>
        <v>0</v>
      </c>
      <c r="YQ5" s="33">
        <f>'5 - Project Outputs'!O148</f>
        <v>0</v>
      </c>
      <c r="YR5" s="33">
        <f>'5 - Project Outputs'!P148</f>
        <v>0</v>
      </c>
      <c r="YS5" s="33">
        <f>'5 - Project Outputs'!Q148</f>
        <v>0</v>
      </c>
      <c r="YT5" s="33">
        <f>'5 - Project Outputs'!R148</f>
        <v>0</v>
      </c>
      <c r="YU5" s="33">
        <f>'5 - Project Outputs'!S148</f>
        <v>0</v>
      </c>
      <c r="YV5" s="33">
        <f>'5 - Project Outputs'!T148</f>
        <v>0</v>
      </c>
      <c r="YW5" s="33">
        <f>'5 - Project Outputs'!U148</f>
        <v>0</v>
      </c>
      <c r="YX5" s="33">
        <f>'5 - Project Outputs'!V148</f>
        <v>0</v>
      </c>
      <c r="YY5" s="33">
        <f>'5 - Project Outputs'!W148</f>
        <v>0</v>
      </c>
      <c r="YZ5" s="33">
        <f>'5 - Project Outputs'!X148</f>
        <v>0</v>
      </c>
      <c r="ZA5" s="33">
        <f>'5 - Project Outputs'!Y148</f>
        <v>0</v>
      </c>
      <c r="ZB5" s="33" t="str">
        <f>'5 - Project Outputs'!C149</f>
        <v>Total length of improved cycle ways</v>
      </c>
      <c r="ZC5" s="33" t="str">
        <f>'5 - Project Outputs'!D149</f>
        <v>Km of cycle way</v>
      </c>
      <c r="ZD5" s="33">
        <f>'5 - Project Outputs'!E149</f>
        <v>1</v>
      </c>
      <c r="ZE5" s="33">
        <f>'5 - Project Outputs'!F149</f>
        <v>1</v>
      </c>
      <c r="ZF5" s="33">
        <f>'5 - Project Outputs'!G149</f>
        <v>2</v>
      </c>
      <c r="ZG5" s="33">
        <f>'5 - Project Outputs'!H149</f>
        <v>1</v>
      </c>
      <c r="ZH5" s="33">
        <f>'5 - Project Outputs'!I149</f>
        <v>1</v>
      </c>
      <c r="ZI5" s="33">
        <f>'5 - Project Outputs'!J149</f>
        <v>2</v>
      </c>
      <c r="ZJ5" s="33">
        <f>'5 - Project Outputs'!K149</f>
        <v>1</v>
      </c>
      <c r="ZK5" s="33">
        <f>'5 - Project Outputs'!L149</f>
        <v>1</v>
      </c>
      <c r="ZL5" s="33">
        <f>'5 - Project Outputs'!M149</f>
        <v>2</v>
      </c>
      <c r="ZM5" s="33">
        <f>'5 - Project Outputs'!N149</f>
        <v>1</v>
      </c>
      <c r="ZN5" s="33">
        <f>'5 - Project Outputs'!O149</f>
        <v>1</v>
      </c>
      <c r="ZO5" s="33">
        <f>'5 - Project Outputs'!P149</f>
        <v>2</v>
      </c>
      <c r="ZP5" s="33">
        <f>'5 - Project Outputs'!Q149</f>
        <v>1</v>
      </c>
      <c r="ZQ5" s="33">
        <f>'5 - Project Outputs'!R149</f>
        <v>1</v>
      </c>
      <c r="ZR5" s="33">
        <f>'5 - Project Outputs'!S149</f>
        <v>2</v>
      </c>
      <c r="ZS5" s="33">
        <f>'5 - Project Outputs'!T149</f>
        <v>1</v>
      </c>
      <c r="ZT5" s="33">
        <f>'5 - Project Outputs'!U149</f>
        <v>1</v>
      </c>
      <c r="ZU5" s="33">
        <f>'5 - Project Outputs'!V149</f>
        <v>2</v>
      </c>
      <c r="ZV5" s="33">
        <f>'5 - Project Outputs'!W149</f>
        <v>1</v>
      </c>
      <c r="ZW5" s="33">
        <f>'5 - Project Outputs'!X149</f>
        <v>13</v>
      </c>
      <c r="ZX5" s="33">
        <f>'5 - Project Outputs'!Y149</f>
        <v>0</v>
      </c>
      <c r="ZY5" s="33" t="str">
        <f>'5 - Project Outputs'!C150</f>
        <v>&lt; Select &gt;</v>
      </c>
      <c r="ZZ5" s="33" t="str">
        <f>'5 - Project Outputs'!D150</f>
        <v>N/A</v>
      </c>
      <c r="AAA5" s="33">
        <f>'5 - Project Outputs'!E150</f>
        <v>0</v>
      </c>
      <c r="AAB5" s="33">
        <f>'5 - Project Outputs'!F150</f>
        <v>0</v>
      </c>
      <c r="AAC5" s="33">
        <f>'5 - Project Outputs'!G150</f>
        <v>0</v>
      </c>
      <c r="AAD5" s="33">
        <f>'5 - Project Outputs'!H150</f>
        <v>0</v>
      </c>
      <c r="AAE5" s="33">
        <f>'5 - Project Outputs'!I150</f>
        <v>0</v>
      </c>
      <c r="AAF5" s="33">
        <f>'5 - Project Outputs'!J150</f>
        <v>0</v>
      </c>
      <c r="AAG5" s="33">
        <f>'5 - Project Outputs'!K150</f>
        <v>0</v>
      </c>
      <c r="AAH5" s="33">
        <f>'5 - Project Outputs'!L150</f>
        <v>0</v>
      </c>
      <c r="AAI5" s="33">
        <f>'5 - Project Outputs'!M150</f>
        <v>0</v>
      </c>
      <c r="AAJ5" s="33">
        <f>'5 - Project Outputs'!N150</f>
        <v>0</v>
      </c>
      <c r="AAK5" s="33">
        <f>'5 - Project Outputs'!O150</f>
        <v>0</v>
      </c>
      <c r="AAL5" s="33">
        <f>'5 - Project Outputs'!P150</f>
        <v>0</v>
      </c>
      <c r="AAM5" s="33">
        <f>'5 - Project Outputs'!Q150</f>
        <v>0</v>
      </c>
      <c r="AAN5" s="33">
        <f>'5 - Project Outputs'!R150</f>
        <v>0</v>
      </c>
      <c r="AAO5" s="33">
        <f>'5 - Project Outputs'!S150</f>
        <v>0</v>
      </c>
      <c r="AAP5" s="33">
        <f>'5 - Project Outputs'!T150</f>
        <v>0</v>
      </c>
      <c r="AAQ5" s="33">
        <f>'5 - Project Outputs'!U150</f>
        <v>0</v>
      </c>
      <c r="AAR5" s="33">
        <f>'5 - Project Outputs'!V150</f>
        <v>0</v>
      </c>
      <c r="AAS5" s="33">
        <f>'5 - Project Outputs'!W150</f>
        <v>0</v>
      </c>
      <c r="AAT5" s="33">
        <f>'5 - Project Outputs'!X150</f>
        <v>0</v>
      </c>
      <c r="AAU5" s="33">
        <f>'5 - Project Outputs'!Y150</f>
        <v>0</v>
      </c>
      <c r="AAV5" s="33" t="str">
        <f>'5 - Project Outputs'!C151</f>
        <v>&lt; Select &gt;</v>
      </c>
      <c r="AAW5" s="33" t="str">
        <f>'5 - Project Outputs'!D151</f>
        <v>N/A</v>
      </c>
      <c r="AAX5" s="33">
        <f>'5 - Project Outputs'!E151</f>
        <v>0</v>
      </c>
      <c r="AAY5" s="33">
        <f>'5 - Project Outputs'!F151</f>
        <v>0</v>
      </c>
      <c r="AAZ5" s="33">
        <f>'5 - Project Outputs'!G151</f>
        <v>0</v>
      </c>
      <c r="ABA5" s="33">
        <f>'5 - Project Outputs'!H151</f>
        <v>0</v>
      </c>
      <c r="ABB5" s="33">
        <f>'5 - Project Outputs'!I151</f>
        <v>0</v>
      </c>
      <c r="ABC5" s="33">
        <f>'5 - Project Outputs'!J151</f>
        <v>0</v>
      </c>
      <c r="ABD5" s="33">
        <f>'5 - Project Outputs'!K151</f>
        <v>0</v>
      </c>
      <c r="ABE5" s="33">
        <f>'5 - Project Outputs'!L151</f>
        <v>0</v>
      </c>
      <c r="ABF5" s="33">
        <f>'5 - Project Outputs'!M151</f>
        <v>0</v>
      </c>
      <c r="ABG5" s="33">
        <f>'5 - Project Outputs'!N151</f>
        <v>0</v>
      </c>
      <c r="ABH5" s="33">
        <f>'5 - Project Outputs'!O151</f>
        <v>0</v>
      </c>
      <c r="ABI5" s="33">
        <f>'5 - Project Outputs'!P151</f>
        <v>0</v>
      </c>
      <c r="ABJ5" s="33">
        <f>'5 - Project Outputs'!Q151</f>
        <v>0</v>
      </c>
      <c r="ABK5" s="33">
        <f>'5 - Project Outputs'!R151</f>
        <v>0</v>
      </c>
      <c r="ABL5" s="33">
        <f>'5 - Project Outputs'!S151</f>
        <v>0</v>
      </c>
      <c r="ABM5" s="33">
        <f>'5 - Project Outputs'!T151</f>
        <v>0</v>
      </c>
      <c r="ABN5" s="33">
        <f>'5 - Project Outputs'!U151</f>
        <v>0</v>
      </c>
      <c r="ABO5" s="33">
        <f>'5 - Project Outputs'!V151</f>
        <v>0</v>
      </c>
      <c r="ABP5" s="33">
        <f>'5 - Project Outputs'!W151</f>
        <v>0</v>
      </c>
      <c r="ABQ5" s="33">
        <f>'5 - Project Outputs'!X151</f>
        <v>0</v>
      </c>
      <c r="ABR5" s="33">
        <f>'5 - Project Outputs'!Y151</f>
        <v>0</v>
      </c>
      <c r="ABS5" s="33" t="str">
        <f>'5 - Project Outputs'!C152</f>
        <v>&lt; Select &gt;</v>
      </c>
      <c r="ABT5" s="33" t="str">
        <f>'5 - Project Outputs'!D152</f>
        <v>N/A</v>
      </c>
      <c r="ABU5" s="33">
        <f>'5 - Project Outputs'!E152</f>
        <v>0</v>
      </c>
      <c r="ABV5" s="33">
        <f>'5 - Project Outputs'!F152</f>
        <v>0</v>
      </c>
      <c r="ABW5" s="33">
        <f>'5 - Project Outputs'!G152</f>
        <v>0</v>
      </c>
      <c r="ABX5" s="33">
        <f>'5 - Project Outputs'!H152</f>
        <v>0</v>
      </c>
      <c r="ABY5" s="33">
        <f>'5 - Project Outputs'!I152</f>
        <v>0</v>
      </c>
      <c r="ABZ5" s="33">
        <f>'5 - Project Outputs'!J152</f>
        <v>0</v>
      </c>
      <c r="ACA5" s="33">
        <f>'5 - Project Outputs'!K152</f>
        <v>0</v>
      </c>
      <c r="ACB5" s="33">
        <f>'5 - Project Outputs'!L152</f>
        <v>0</v>
      </c>
      <c r="ACC5" s="33">
        <f>'5 - Project Outputs'!M152</f>
        <v>0</v>
      </c>
      <c r="ACD5" s="33">
        <f>'5 - Project Outputs'!N152</f>
        <v>0</v>
      </c>
      <c r="ACE5" s="33">
        <f>'5 - Project Outputs'!O152</f>
        <v>0</v>
      </c>
      <c r="ACF5" s="33">
        <f>'5 - Project Outputs'!P152</f>
        <v>0</v>
      </c>
      <c r="ACG5" s="33">
        <f>'5 - Project Outputs'!Q152</f>
        <v>0</v>
      </c>
      <c r="ACH5" s="33">
        <f>'5 - Project Outputs'!R152</f>
        <v>0</v>
      </c>
      <c r="ACI5" s="33">
        <f>'5 - Project Outputs'!S152</f>
        <v>0</v>
      </c>
      <c r="ACJ5" s="33">
        <f>'5 - Project Outputs'!T152</f>
        <v>0</v>
      </c>
      <c r="ACK5" s="33">
        <f>'5 - Project Outputs'!U152</f>
        <v>0</v>
      </c>
      <c r="ACL5" s="33">
        <f>'5 - Project Outputs'!V152</f>
        <v>0</v>
      </c>
      <c r="ACM5" s="33">
        <f>'5 - Project Outputs'!W152</f>
        <v>0</v>
      </c>
      <c r="ACN5" s="33">
        <f>'5 - Project Outputs'!X152</f>
        <v>0</v>
      </c>
      <c r="ACO5" s="33">
        <f>'5 - Project Outputs'!Y152</f>
        <v>0</v>
      </c>
      <c r="ACP5" s="33" t="str">
        <f>'5 - Project Outputs'!C153</f>
        <v>&lt; Select &gt;</v>
      </c>
      <c r="ACQ5" s="33" t="str">
        <f>'5 - Project Outputs'!D153</f>
        <v>N/A</v>
      </c>
      <c r="ACR5" s="33">
        <f>'5 - Project Outputs'!E153</f>
        <v>0</v>
      </c>
      <c r="ACS5" s="33">
        <f>'5 - Project Outputs'!F153</f>
        <v>0</v>
      </c>
      <c r="ACT5" s="33">
        <f>'5 - Project Outputs'!G153</f>
        <v>0</v>
      </c>
      <c r="ACU5" s="33">
        <f>'5 - Project Outputs'!H153</f>
        <v>0</v>
      </c>
      <c r="ACV5" s="33">
        <f>'5 - Project Outputs'!I153</f>
        <v>0</v>
      </c>
      <c r="ACW5" s="33">
        <f>'5 - Project Outputs'!J153</f>
        <v>0</v>
      </c>
      <c r="ACX5" s="33">
        <f>'5 - Project Outputs'!K153</f>
        <v>0</v>
      </c>
      <c r="ACY5" s="33">
        <f>'5 - Project Outputs'!L153</f>
        <v>0</v>
      </c>
      <c r="ACZ5" s="33">
        <f>'5 - Project Outputs'!M153</f>
        <v>0</v>
      </c>
      <c r="ADA5" s="33">
        <f>'5 - Project Outputs'!N153</f>
        <v>0</v>
      </c>
      <c r="ADB5" s="33">
        <f>'5 - Project Outputs'!O153</f>
        <v>0</v>
      </c>
      <c r="ADC5" s="33">
        <f>'5 - Project Outputs'!P153</f>
        <v>0</v>
      </c>
      <c r="ADD5" s="33">
        <f>'5 - Project Outputs'!Q153</f>
        <v>0</v>
      </c>
      <c r="ADE5" s="33">
        <f>'5 - Project Outputs'!R153</f>
        <v>0</v>
      </c>
      <c r="ADF5" s="33">
        <f>'5 - Project Outputs'!S153</f>
        <v>0</v>
      </c>
      <c r="ADG5" s="33">
        <f>'5 - Project Outputs'!T153</f>
        <v>0</v>
      </c>
      <c r="ADH5" s="33">
        <f>'5 - Project Outputs'!U153</f>
        <v>0</v>
      </c>
      <c r="ADI5" s="33">
        <f>'5 - Project Outputs'!V153</f>
        <v>0</v>
      </c>
      <c r="ADJ5" s="33">
        <f>'5 - Project Outputs'!W153</f>
        <v>0</v>
      </c>
      <c r="ADK5" s="33">
        <f>'5 - Project Outputs'!X153</f>
        <v>0</v>
      </c>
      <c r="ADL5" s="33">
        <f>'5 - Project Outputs'!Y153</f>
        <v>0</v>
      </c>
      <c r="ADM5" s="33" t="str">
        <f>'5 - Project Outputs'!C154</f>
        <v>&lt; Select &gt;</v>
      </c>
      <c r="ADN5" s="33" t="str">
        <f>'5 - Project Outputs'!D154</f>
        <v>N/A</v>
      </c>
      <c r="ADO5" s="33">
        <f>'5 - Project Outputs'!E154</f>
        <v>0</v>
      </c>
      <c r="ADP5" s="33">
        <f>'5 - Project Outputs'!F154</f>
        <v>0</v>
      </c>
      <c r="ADQ5" s="33">
        <f>'5 - Project Outputs'!G154</f>
        <v>0</v>
      </c>
      <c r="ADR5" s="33">
        <f>'5 - Project Outputs'!H154</f>
        <v>0</v>
      </c>
      <c r="ADS5" s="33">
        <f>'5 - Project Outputs'!I154</f>
        <v>0</v>
      </c>
      <c r="ADT5" s="33">
        <f>'5 - Project Outputs'!J154</f>
        <v>0</v>
      </c>
      <c r="ADU5" s="33">
        <f>'5 - Project Outputs'!K154</f>
        <v>0</v>
      </c>
      <c r="ADV5" s="33">
        <f>'5 - Project Outputs'!L154</f>
        <v>0</v>
      </c>
      <c r="ADW5" s="33">
        <f>'5 - Project Outputs'!M154</f>
        <v>0</v>
      </c>
      <c r="ADX5" s="33">
        <f>'5 - Project Outputs'!N154</f>
        <v>0</v>
      </c>
      <c r="ADY5" s="33">
        <f>'5 - Project Outputs'!O154</f>
        <v>0</v>
      </c>
      <c r="ADZ5" s="33">
        <f>'5 - Project Outputs'!P154</f>
        <v>0</v>
      </c>
      <c r="AEA5" s="33">
        <f>'5 - Project Outputs'!Q154</f>
        <v>0</v>
      </c>
      <c r="AEB5" s="33">
        <f>'5 - Project Outputs'!R154</f>
        <v>0</v>
      </c>
      <c r="AEC5" s="33">
        <f>'5 - Project Outputs'!S154</f>
        <v>0</v>
      </c>
      <c r="AED5" s="33">
        <f>'5 - Project Outputs'!T154</f>
        <v>0</v>
      </c>
      <c r="AEE5" s="33">
        <f>'5 - Project Outputs'!U154</f>
        <v>0</v>
      </c>
      <c r="AEF5" s="33">
        <f>'5 - Project Outputs'!V154</f>
        <v>0</v>
      </c>
      <c r="AEG5" s="33">
        <f>'5 - Project Outputs'!W154</f>
        <v>0</v>
      </c>
      <c r="AEH5" s="33">
        <f>'5 - Project Outputs'!X154</f>
        <v>0</v>
      </c>
      <c r="AEI5" s="33">
        <f>'5 - Project Outputs'!Y154</f>
        <v>0</v>
      </c>
      <c r="AEJ5" s="33" t="str">
        <f>'5 - Project Outputs'!C155</f>
        <v>&lt; Select &gt;</v>
      </c>
      <c r="AEK5" s="33" t="str">
        <f>'5 - Project Outputs'!D155</f>
        <v>N/A</v>
      </c>
      <c r="AEL5" s="33">
        <f>'5 - Project Outputs'!E155</f>
        <v>0</v>
      </c>
      <c r="AEM5" s="33">
        <f>'5 - Project Outputs'!F155</f>
        <v>0</v>
      </c>
      <c r="AEN5" s="33">
        <f>'5 - Project Outputs'!G155</f>
        <v>0</v>
      </c>
      <c r="AEO5" s="33">
        <f>'5 - Project Outputs'!H155</f>
        <v>0</v>
      </c>
      <c r="AEP5" s="33">
        <f>'5 - Project Outputs'!I155</f>
        <v>0</v>
      </c>
      <c r="AEQ5" s="33">
        <f>'5 - Project Outputs'!J155</f>
        <v>0</v>
      </c>
      <c r="AER5" s="33">
        <f>'5 - Project Outputs'!K155</f>
        <v>0</v>
      </c>
      <c r="AES5" s="33">
        <f>'5 - Project Outputs'!L155</f>
        <v>0</v>
      </c>
      <c r="AET5" s="33">
        <f>'5 - Project Outputs'!M155</f>
        <v>0</v>
      </c>
      <c r="AEU5" s="33">
        <f>'5 - Project Outputs'!N155</f>
        <v>0</v>
      </c>
      <c r="AEV5" s="33">
        <f>'5 - Project Outputs'!O155</f>
        <v>0</v>
      </c>
      <c r="AEW5" s="33">
        <f>'5 - Project Outputs'!P155</f>
        <v>0</v>
      </c>
      <c r="AEX5" s="33">
        <f>'5 - Project Outputs'!Q155</f>
        <v>0</v>
      </c>
      <c r="AEY5" s="33">
        <f>'5 - Project Outputs'!R155</f>
        <v>0</v>
      </c>
      <c r="AEZ5" s="33">
        <f>'5 - Project Outputs'!S155</f>
        <v>0</v>
      </c>
      <c r="AFA5" s="33">
        <f>'5 - Project Outputs'!T155</f>
        <v>0</v>
      </c>
      <c r="AFB5" s="33">
        <f>'5 - Project Outputs'!U155</f>
        <v>0</v>
      </c>
      <c r="AFC5" s="33">
        <f>'5 - Project Outputs'!V155</f>
        <v>0</v>
      </c>
      <c r="AFD5" s="33">
        <f>'5 - Project Outputs'!W155</f>
        <v>0</v>
      </c>
      <c r="AFE5" s="33">
        <f>'5 - Project Outputs'!X155</f>
        <v>0</v>
      </c>
      <c r="AFF5" s="33">
        <f>'5 - Project Outputs'!Y155</f>
        <v>0</v>
      </c>
      <c r="AFG5" s="33" t="str">
        <f>'5 - Project Outputs'!C156</f>
        <v>&lt; Select &gt;</v>
      </c>
      <c r="AFH5" s="33" t="str">
        <f>'5 - Project Outputs'!D156</f>
        <v>N/A</v>
      </c>
      <c r="AFI5" s="33">
        <f>'5 - Project Outputs'!E156</f>
        <v>0</v>
      </c>
      <c r="AFJ5" s="33">
        <f>'5 - Project Outputs'!F156</f>
        <v>0</v>
      </c>
      <c r="AFK5" s="33">
        <f>'5 - Project Outputs'!G156</f>
        <v>0</v>
      </c>
      <c r="AFL5" s="33">
        <f>'5 - Project Outputs'!H156</f>
        <v>0</v>
      </c>
      <c r="AFM5" s="33">
        <f>'5 - Project Outputs'!I156</f>
        <v>0</v>
      </c>
      <c r="AFN5" s="33">
        <f>'5 - Project Outputs'!J156</f>
        <v>0</v>
      </c>
      <c r="AFO5" s="33">
        <f>'5 - Project Outputs'!K156</f>
        <v>0</v>
      </c>
      <c r="AFP5" s="33">
        <f>'5 - Project Outputs'!L156</f>
        <v>0</v>
      </c>
      <c r="AFQ5" s="33">
        <f>'5 - Project Outputs'!M156</f>
        <v>0</v>
      </c>
      <c r="AFR5" s="33">
        <f>'5 - Project Outputs'!N156</f>
        <v>0</v>
      </c>
      <c r="AFS5" s="33">
        <f>'5 - Project Outputs'!O156</f>
        <v>0</v>
      </c>
      <c r="AFT5" s="33">
        <f>'5 - Project Outputs'!P156</f>
        <v>0</v>
      </c>
      <c r="AFU5" s="33">
        <f>'5 - Project Outputs'!Q156</f>
        <v>0</v>
      </c>
      <c r="AFV5" s="33">
        <f>'5 - Project Outputs'!R156</f>
        <v>0</v>
      </c>
      <c r="AFW5" s="33">
        <f>'5 - Project Outputs'!S156</f>
        <v>0</v>
      </c>
      <c r="AFX5" s="33">
        <f>'5 - Project Outputs'!T156</f>
        <v>0</v>
      </c>
      <c r="AFY5" s="33">
        <f>'5 - Project Outputs'!U156</f>
        <v>0</v>
      </c>
      <c r="AFZ5" s="33">
        <f>'5 - Project Outputs'!V156</f>
        <v>0</v>
      </c>
      <c r="AGA5" s="33">
        <f>'5 - Project Outputs'!W156</f>
        <v>0</v>
      </c>
      <c r="AGB5" s="33">
        <f>'5 - Project Outputs'!X156</f>
        <v>0</v>
      </c>
      <c r="AGC5" s="33">
        <f>'5 - Project Outputs'!Y156</f>
        <v>0</v>
      </c>
      <c r="AGD5" s="33">
        <f>'5 - Project Outputs'!C158</f>
        <v>0</v>
      </c>
      <c r="AGE5" s="33">
        <f>'5 - Project Outputs'!D158</f>
        <v>0</v>
      </c>
      <c r="AGF5" s="33">
        <f>'5 - Project Outputs'!E158</f>
        <v>0</v>
      </c>
      <c r="AGG5" s="33">
        <f>'5 - Project Outputs'!F158</f>
        <v>0</v>
      </c>
      <c r="AGH5" s="33">
        <f>'5 - Project Outputs'!G158</f>
        <v>0</v>
      </c>
      <c r="AGI5" s="33">
        <f>'5 - Project Outputs'!H158</f>
        <v>0</v>
      </c>
      <c r="AGJ5" s="33">
        <f>'5 - Project Outputs'!I158</f>
        <v>0</v>
      </c>
      <c r="AGK5" s="33">
        <f>'5 - Project Outputs'!J158</f>
        <v>0</v>
      </c>
      <c r="AGL5" s="33">
        <f>'5 - Project Outputs'!K158</f>
        <v>0</v>
      </c>
      <c r="AGM5" s="33">
        <f>'5 - Project Outputs'!L158</f>
        <v>0</v>
      </c>
      <c r="AGN5" s="33">
        <f>'5 - Project Outputs'!M158</f>
        <v>0</v>
      </c>
      <c r="AGO5" s="33">
        <f>'5 - Project Outputs'!N158</f>
        <v>0</v>
      </c>
      <c r="AGP5" s="33">
        <f>'5 - Project Outputs'!O158</f>
        <v>0</v>
      </c>
      <c r="AGQ5" s="33">
        <f>'5 - Project Outputs'!P158</f>
        <v>0</v>
      </c>
      <c r="AGR5" s="33">
        <f>'5 - Project Outputs'!Q158</f>
        <v>0</v>
      </c>
      <c r="AGS5" s="33">
        <f>'5 - Project Outputs'!R158</f>
        <v>0</v>
      </c>
      <c r="AGT5" s="33">
        <f>'5 - Project Outputs'!S158</f>
        <v>0</v>
      </c>
      <c r="AGU5" s="33">
        <f>'5 - Project Outputs'!T158</f>
        <v>0</v>
      </c>
      <c r="AGV5" s="33">
        <f>'5 - Project Outputs'!U158</f>
        <v>0</v>
      </c>
      <c r="AGW5" s="33">
        <f>'5 - Project Outputs'!V158</f>
        <v>0</v>
      </c>
      <c r="AGX5" s="33">
        <f>'5 - Project Outputs'!W158</f>
        <v>0</v>
      </c>
      <c r="AGY5" s="33">
        <f>'5 - Project Outputs'!X158</f>
        <v>0</v>
      </c>
      <c r="AGZ5" s="33">
        <f>'5 - Project Outputs'!C159</f>
        <v>0</v>
      </c>
      <c r="AHA5" s="33">
        <f>'5 - Project Outputs'!D159</f>
        <v>0</v>
      </c>
      <c r="AHB5" s="33">
        <f>'5 - Project Outputs'!E159</f>
        <v>0</v>
      </c>
      <c r="AHC5" s="33">
        <f>'5 - Project Outputs'!F159</f>
        <v>0</v>
      </c>
      <c r="AHD5" s="33">
        <f>'5 - Project Outputs'!G159</f>
        <v>0</v>
      </c>
      <c r="AHE5" s="33">
        <f>'5 - Project Outputs'!H159</f>
        <v>0</v>
      </c>
      <c r="AHF5" s="33">
        <f>'5 - Project Outputs'!I159</f>
        <v>0</v>
      </c>
      <c r="AHG5" s="33">
        <f>'5 - Project Outputs'!J159</f>
        <v>0</v>
      </c>
      <c r="AHH5" s="33">
        <f>'5 - Project Outputs'!K159</f>
        <v>0</v>
      </c>
      <c r="AHI5" s="33">
        <f>'5 - Project Outputs'!L159</f>
        <v>0</v>
      </c>
      <c r="AHJ5" s="33">
        <f>'5 - Project Outputs'!M159</f>
        <v>0</v>
      </c>
      <c r="AHK5" s="33">
        <f>'5 - Project Outputs'!N159</f>
        <v>0</v>
      </c>
      <c r="AHL5" s="33">
        <f>'5 - Project Outputs'!O159</f>
        <v>0</v>
      </c>
      <c r="AHM5" s="33">
        <f>'5 - Project Outputs'!P159</f>
        <v>0</v>
      </c>
      <c r="AHN5" s="33">
        <f>'5 - Project Outputs'!Q159</f>
        <v>0</v>
      </c>
      <c r="AHO5" s="33">
        <f>'5 - Project Outputs'!R159</f>
        <v>0</v>
      </c>
      <c r="AHP5" s="33">
        <f>'5 - Project Outputs'!S159</f>
        <v>0</v>
      </c>
      <c r="AHQ5" s="33">
        <f>'5 - Project Outputs'!T159</f>
        <v>0</v>
      </c>
      <c r="AHR5" s="33">
        <f>'5 - Project Outputs'!U159</f>
        <v>0</v>
      </c>
      <c r="AHS5" s="33">
        <f>'5 - Project Outputs'!V159</f>
        <v>0</v>
      </c>
      <c r="AHT5" s="33">
        <f>'5 - Project Outputs'!W159</f>
        <v>0</v>
      </c>
      <c r="AHU5" s="33">
        <f>'5 - Project Outputs'!X159</f>
        <v>0</v>
      </c>
      <c r="AHV5" s="33">
        <f>'5 - Project Outputs'!C160</f>
        <v>0</v>
      </c>
      <c r="AHW5" s="33">
        <f>'5 - Project Outputs'!D160</f>
        <v>0</v>
      </c>
      <c r="AHX5" s="33">
        <f>'5 - Project Outputs'!E160</f>
        <v>0</v>
      </c>
      <c r="AHY5" s="33">
        <f>'5 - Project Outputs'!F160</f>
        <v>0</v>
      </c>
      <c r="AHZ5" s="33">
        <f>'5 - Project Outputs'!G160</f>
        <v>0</v>
      </c>
      <c r="AIA5" s="33">
        <f>'5 - Project Outputs'!H160</f>
        <v>0</v>
      </c>
      <c r="AIB5" s="33">
        <f>'5 - Project Outputs'!I160</f>
        <v>0</v>
      </c>
      <c r="AIC5" s="33">
        <f>'5 - Project Outputs'!J160</f>
        <v>0</v>
      </c>
      <c r="AID5" s="33">
        <f>'5 - Project Outputs'!K160</f>
        <v>0</v>
      </c>
      <c r="AIE5" s="33">
        <f>'5 - Project Outputs'!L160</f>
        <v>0</v>
      </c>
      <c r="AIF5" s="33">
        <f>'5 - Project Outputs'!M160</f>
        <v>0</v>
      </c>
      <c r="AIG5" s="33">
        <f>'5 - Project Outputs'!N160</f>
        <v>0</v>
      </c>
      <c r="AIH5" s="33">
        <f>'5 - Project Outputs'!O160</f>
        <v>0</v>
      </c>
      <c r="AII5" s="33">
        <f>'5 - Project Outputs'!P160</f>
        <v>0</v>
      </c>
      <c r="AIJ5" s="33">
        <f>'5 - Project Outputs'!Q160</f>
        <v>0</v>
      </c>
      <c r="AIK5" s="33">
        <f>'5 - Project Outputs'!R160</f>
        <v>0</v>
      </c>
      <c r="AIL5" s="33">
        <f>'5 - Project Outputs'!S160</f>
        <v>0</v>
      </c>
      <c r="AIM5" s="33">
        <f>'5 - Project Outputs'!T160</f>
        <v>0</v>
      </c>
      <c r="AIN5" s="33">
        <f>'5 - Project Outputs'!U160</f>
        <v>0</v>
      </c>
      <c r="AIO5" s="33">
        <f>'5 - Project Outputs'!V160</f>
        <v>0</v>
      </c>
      <c r="AIP5" s="33">
        <f>'5 - Project Outputs'!W160</f>
        <v>0</v>
      </c>
      <c r="AIQ5" s="33">
        <f>'5 - Project Outputs'!X160</f>
        <v>0</v>
      </c>
      <c r="AIR5" s="33">
        <f>'5 - Project Outputs'!C161</f>
        <v>0</v>
      </c>
      <c r="AIS5" s="33">
        <f>'5 - Project Outputs'!D161</f>
        <v>0</v>
      </c>
      <c r="AIT5" s="33">
        <f>'5 - Project Outputs'!E161</f>
        <v>0</v>
      </c>
      <c r="AIU5" s="33">
        <f>'5 - Project Outputs'!F161</f>
        <v>0</v>
      </c>
      <c r="AIV5" s="33">
        <f>'5 - Project Outputs'!G161</f>
        <v>0</v>
      </c>
      <c r="AIW5" s="33">
        <f>'5 - Project Outputs'!H161</f>
        <v>0</v>
      </c>
      <c r="AIX5" s="33">
        <f>'5 - Project Outputs'!I161</f>
        <v>0</v>
      </c>
      <c r="AIY5" s="33">
        <f>'5 - Project Outputs'!J161</f>
        <v>0</v>
      </c>
      <c r="AIZ5" s="33">
        <f>'5 - Project Outputs'!K161</f>
        <v>0</v>
      </c>
      <c r="AJA5" s="33">
        <f>'5 - Project Outputs'!L161</f>
        <v>0</v>
      </c>
      <c r="AJB5" s="33">
        <f>'5 - Project Outputs'!M161</f>
        <v>0</v>
      </c>
      <c r="AJC5" s="33">
        <f>'5 - Project Outputs'!N161</f>
        <v>0</v>
      </c>
      <c r="AJD5" s="33">
        <f>'5 - Project Outputs'!O161</f>
        <v>0</v>
      </c>
      <c r="AJE5" s="33">
        <f>'5 - Project Outputs'!P161</f>
        <v>0</v>
      </c>
      <c r="AJF5" s="33">
        <f>'5 - Project Outputs'!Q161</f>
        <v>0</v>
      </c>
      <c r="AJG5" s="33">
        <f>'5 - Project Outputs'!R161</f>
        <v>0</v>
      </c>
      <c r="AJH5" s="33">
        <f>'5 - Project Outputs'!S161</f>
        <v>0</v>
      </c>
      <c r="AJI5" s="33">
        <f>'5 - Project Outputs'!T161</f>
        <v>0</v>
      </c>
      <c r="AJJ5" s="33">
        <f>'5 - Project Outputs'!U161</f>
        <v>0</v>
      </c>
      <c r="AJK5" s="33">
        <f>'5 - Project Outputs'!V161</f>
        <v>0</v>
      </c>
      <c r="AJL5" s="33">
        <f>'5 - Project Outputs'!W161</f>
        <v>0</v>
      </c>
      <c r="AJM5" s="33">
        <f>'5 - Project Outputs'!X161</f>
        <v>0</v>
      </c>
      <c r="AJN5" s="33">
        <f>'5 - Project Outputs'!C162</f>
        <v>0</v>
      </c>
      <c r="AJO5" s="33">
        <f>'5 - Project Outputs'!D162</f>
        <v>0</v>
      </c>
      <c r="AJP5" s="33">
        <f>'5 - Project Outputs'!E162</f>
        <v>0</v>
      </c>
      <c r="AJQ5" s="33">
        <f>'5 - Project Outputs'!F162</f>
        <v>0</v>
      </c>
      <c r="AJR5" s="33">
        <f>'5 - Project Outputs'!G162</f>
        <v>0</v>
      </c>
      <c r="AJS5" s="33">
        <f>'5 - Project Outputs'!H162</f>
        <v>0</v>
      </c>
      <c r="AJT5" s="33">
        <f>'5 - Project Outputs'!I162</f>
        <v>0</v>
      </c>
      <c r="AJU5" s="33">
        <f>'5 - Project Outputs'!J162</f>
        <v>0</v>
      </c>
      <c r="AJV5" s="33">
        <f>'5 - Project Outputs'!K162</f>
        <v>0</v>
      </c>
      <c r="AJW5" s="33">
        <f>'5 - Project Outputs'!L162</f>
        <v>0</v>
      </c>
      <c r="AJX5" s="33">
        <f>'5 - Project Outputs'!M162</f>
        <v>0</v>
      </c>
      <c r="AJY5" s="33">
        <f>'5 - Project Outputs'!N162</f>
        <v>0</v>
      </c>
      <c r="AJZ5" s="33">
        <f>'5 - Project Outputs'!O162</f>
        <v>0</v>
      </c>
      <c r="AKA5" s="33">
        <f>'5 - Project Outputs'!P162</f>
        <v>0</v>
      </c>
      <c r="AKB5" s="33">
        <f>'5 - Project Outputs'!Q162</f>
        <v>0</v>
      </c>
      <c r="AKC5" s="33">
        <f>'5 - Project Outputs'!R162</f>
        <v>0</v>
      </c>
      <c r="AKD5" s="33">
        <f>'5 - Project Outputs'!S162</f>
        <v>0</v>
      </c>
      <c r="AKE5" s="33">
        <f>'5 - Project Outputs'!T162</f>
        <v>0</v>
      </c>
      <c r="AKF5" s="33">
        <f>'5 - Project Outputs'!U162</f>
        <v>0</v>
      </c>
      <c r="AKG5" s="33">
        <f>'5 - Project Outputs'!V162</f>
        <v>0</v>
      </c>
      <c r="AKH5" s="33">
        <f>'5 - Project Outputs'!W162</f>
        <v>0</v>
      </c>
      <c r="AKI5" s="33">
        <f>'5 - Project Outputs'!X162</f>
        <v>0</v>
      </c>
      <c r="AKJ5" s="33">
        <f>'5 - Project Outputs'!C163</f>
        <v>0</v>
      </c>
      <c r="AKK5" s="33">
        <f>'5 - Project Outputs'!D163</f>
        <v>0</v>
      </c>
      <c r="AKL5" s="33">
        <f>'5 - Project Outputs'!E163</f>
        <v>0</v>
      </c>
      <c r="AKM5" s="33">
        <f>'5 - Project Outputs'!F163</f>
        <v>0</v>
      </c>
      <c r="AKN5" s="33">
        <f>'5 - Project Outputs'!G163</f>
        <v>0</v>
      </c>
      <c r="AKO5" s="33">
        <f>'5 - Project Outputs'!H163</f>
        <v>0</v>
      </c>
      <c r="AKP5" s="33">
        <f>'5 - Project Outputs'!I163</f>
        <v>0</v>
      </c>
      <c r="AKQ5" s="33">
        <f>'5 - Project Outputs'!J163</f>
        <v>0</v>
      </c>
      <c r="AKR5" s="33">
        <f>'5 - Project Outputs'!K163</f>
        <v>0</v>
      </c>
      <c r="AKS5" s="33">
        <f>'5 - Project Outputs'!L163</f>
        <v>0</v>
      </c>
      <c r="AKT5" s="33">
        <f>'5 - Project Outputs'!M163</f>
        <v>0</v>
      </c>
      <c r="AKU5" s="33">
        <f>'5 - Project Outputs'!N163</f>
        <v>0</v>
      </c>
      <c r="AKV5" s="33">
        <f>'5 - Project Outputs'!O163</f>
        <v>0</v>
      </c>
      <c r="AKW5" s="33">
        <f>'5 - Project Outputs'!P163</f>
        <v>0</v>
      </c>
      <c r="AKX5" s="33">
        <f>'5 - Project Outputs'!Q163</f>
        <v>0</v>
      </c>
      <c r="AKY5" s="33">
        <f>'5 - Project Outputs'!R163</f>
        <v>0</v>
      </c>
      <c r="AKZ5" s="33">
        <f>'5 - Project Outputs'!S163</f>
        <v>0</v>
      </c>
      <c r="ALA5" s="33">
        <f>'5 - Project Outputs'!T163</f>
        <v>0</v>
      </c>
      <c r="ALB5" s="33">
        <f>'5 - Project Outputs'!U163</f>
        <v>0</v>
      </c>
      <c r="ALC5" s="33">
        <f>'5 - Project Outputs'!V163</f>
        <v>0</v>
      </c>
      <c r="ALD5" s="33">
        <f>'5 - Project Outputs'!W163</f>
        <v>0</v>
      </c>
      <c r="ALE5" s="33">
        <f>'5 - Project Outputs'!X163</f>
        <v>0</v>
      </c>
      <c r="ALF5" s="33">
        <f>'5 - Project Outputs'!C164</f>
        <v>0</v>
      </c>
      <c r="ALG5" s="33">
        <f>'5 - Project Outputs'!D164</f>
        <v>0</v>
      </c>
      <c r="ALH5" s="33">
        <f>'5 - Project Outputs'!E164</f>
        <v>0</v>
      </c>
      <c r="ALI5" s="33">
        <f>'5 - Project Outputs'!F164</f>
        <v>0</v>
      </c>
      <c r="ALJ5" s="33">
        <f>'5 - Project Outputs'!G164</f>
        <v>0</v>
      </c>
      <c r="ALK5" s="33">
        <f>'5 - Project Outputs'!H164</f>
        <v>0</v>
      </c>
      <c r="ALL5" s="33">
        <f>'5 - Project Outputs'!I164</f>
        <v>0</v>
      </c>
      <c r="ALM5" s="33">
        <f>'5 - Project Outputs'!J164</f>
        <v>0</v>
      </c>
      <c r="ALN5" s="33">
        <f>'5 - Project Outputs'!K164</f>
        <v>0</v>
      </c>
      <c r="ALO5" s="33">
        <f>'5 - Project Outputs'!L164</f>
        <v>0</v>
      </c>
      <c r="ALP5" s="33">
        <f>'5 - Project Outputs'!M164</f>
        <v>0</v>
      </c>
      <c r="ALQ5" s="33">
        <f>'5 - Project Outputs'!N164</f>
        <v>0</v>
      </c>
      <c r="ALR5" s="33">
        <f>'5 - Project Outputs'!O164</f>
        <v>0</v>
      </c>
      <c r="ALS5" s="33">
        <f>'5 - Project Outputs'!P164</f>
        <v>0</v>
      </c>
      <c r="ALT5" s="33">
        <f>'5 - Project Outputs'!Q164</f>
        <v>0</v>
      </c>
      <c r="ALU5" s="33">
        <f>'5 - Project Outputs'!R164</f>
        <v>0</v>
      </c>
      <c r="ALV5" s="33">
        <f>'5 - Project Outputs'!S164</f>
        <v>0</v>
      </c>
      <c r="ALW5" s="33">
        <f>'5 - Project Outputs'!T164</f>
        <v>0</v>
      </c>
      <c r="ALX5" s="33">
        <f>'5 - Project Outputs'!U164</f>
        <v>0</v>
      </c>
      <c r="ALY5" s="33">
        <f>'5 - Project Outputs'!V164</f>
        <v>0</v>
      </c>
      <c r="ALZ5" s="33">
        <f>'5 - Project Outputs'!W164</f>
        <v>0</v>
      </c>
      <c r="AMA5" s="33">
        <f>'5 - Project Outputs'!X164</f>
        <v>0</v>
      </c>
      <c r="AMB5" s="33">
        <f>'5 - Project Outputs'!C165</f>
        <v>0</v>
      </c>
      <c r="AMC5" s="33">
        <f>'5 - Project Outputs'!D165</f>
        <v>0</v>
      </c>
      <c r="AMD5" s="33">
        <f>'5 - Project Outputs'!E165</f>
        <v>0</v>
      </c>
      <c r="AME5" s="33">
        <f>'5 - Project Outputs'!F165</f>
        <v>0</v>
      </c>
      <c r="AMF5" s="33">
        <f>'5 - Project Outputs'!G165</f>
        <v>0</v>
      </c>
      <c r="AMG5" s="33">
        <f>'5 - Project Outputs'!H165</f>
        <v>0</v>
      </c>
      <c r="AMH5" s="33">
        <f>'5 - Project Outputs'!I165</f>
        <v>0</v>
      </c>
      <c r="AMI5" s="33">
        <f>'5 - Project Outputs'!J165</f>
        <v>0</v>
      </c>
      <c r="AMJ5" s="33">
        <f>'5 - Project Outputs'!K165</f>
        <v>0</v>
      </c>
      <c r="AMK5" s="33">
        <f>'5 - Project Outputs'!L165</f>
        <v>0</v>
      </c>
      <c r="AML5" s="33">
        <f>'5 - Project Outputs'!M165</f>
        <v>0</v>
      </c>
      <c r="AMM5" s="33">
        <f>'5 - Project Outputs'!N165</f>
        <v>0</v>
      </c>
      <c r="AMN5" s="33">
        <f>'5 - Project Outputs'!O165</f>
        <v>0</v>
      </c>
      <c r="AMO5" s="33">
        <f>'5 - Project Outputs'!P165</f>
        <v>0</v>
      </c>
      <c r="AMP5" s="33">
        <f>'5 - Project Outputs'!Q165</f>
        <v>0</v>
      </c>
      <c r="AMQ5" s="33">
        <f>'5 - Project Outputs'!R165</f>
        <v>0</v>
      </c>
      <c r="AMR5" s="33">
        <f>'5 - Project Outputs'!S165</f>
        <v>0</v>
      </c>
      <c r="AMS5" s="33">
        <f>'5 - Project Outputs'!T165</f>
        <v>0</v>
      </c>
      <c r="AMT5" s="33">
        <f>'5 - Project Outputs'!U165</f>
        <v>0</v>
      </c>
      <c r="AMU5" s="33">
        <f>'5 - Project Outputs'!V165</f>
        <v>0</v>
      </c>
      <c r="AMV5" s="33">
        <f>'5 - Project Outputs'!W165</f>
        <v>0</v>
      </c>
      <c r="AMW5" s="33">
        <f>'5 - Project Outputs'!X165</f>
        <v>0</v>
      </c>
      <c r="AMX5" s="33">
        <f>'5 - Project Outputs'!C166</f>
        <v>0</v>
      </c>
      <c r="AMY5" s="33">
        <f>'5 - Project Outputs'!D166</f>
        <v>0</v>
      </c>
      <c r="AMZ5" s="33">
        <f>'5 - Project Outputs'!E166</f>
        <v>0</v>
      </c>
      <c r="ANA5" s="33">
        <f>'5 - Project Outputs'!F166</f>
        <v>0</v>
      </c>
      <c r="ANB5" s="33">
        <f>'5 - Project Outputs'!G166</f>
        <v>0</v>
      </c>
      <c r="ANC5" s="33">
        <f>'5 - Project Outputs'!H166</f>
        <v>0</v>
      </c>
      <c r="AND5" s="33">
        <f>'5 - Project Outputs'!I166</f>
        <v>0</v>
      </c>
      <c r="ANE5" s="33">
        <f>'5 - Project Outputs'!J166</f>
        <v>0</v>
      </c>
      <c r="ANF5" s="33">
        <f>'5 - Project Outputs'!K166</f>
        <v>0</v>
      </c>
      <c r="ANG5" s="33">
        <f>'5 - Project Outputs'!L166</f>
        <v>0</v>
      </c>
      <c r="ANH5" s="33">
        <f>'5 - Project Outputs'!M166</f>
        <v>0</v>
      </c>
      <c r="ANI5" s="33">
        <f>'5 - Project Outputs'!N166</f>
        <v>0</v>
      </c>
      <c r="ANJ5" s="33">
        <f>'5 - Project Outputs'!O166</f>
        <v>0</v>
      </c>
      <c r="ANK5" s="33">
        <f>'5 - Project Outputs'!P166</f>
        <v>0</v>
      </c>
      <c r="ANL5" s="33">
        <f>'5 - Project Outputs'!Q166</f>
        <v>0</v>
      </c>
      <c r="ANM5" s="33">
        <f>'5 - Project Outputs'!R166</f>
        <v>0</v>
      </c>
      <c r="ANN5" s="33">
        <f>'5 - Project Outputs'!S166</f>
        <v>0</v>
      </c>
      <c r="ANO5" s="33">
        <f>'5 - Project Outputs'!T166</f>
        <v>0</v>
      </c>
      <c r="ANP5" s="33">
        <f>'5 - Project Outputs'!U166</f>
        <v>0</v>
      </c>
      <c r="ANQ5" s="33">
        <f>'5 - Project Outputs'!V166</f>
        <v>0</v>
      </c>
      <c r="ANR5" s="33">
        <f>'5 - Project Outputs'!W166</f>
        <v>0</v>
      </c>
      <c r="ANS5" s="33">
        <f>'5 - Project Outputs'!X166</f>
        <v>0</v>
      </c>
      <c r="ANT5" s="33">
        <f>'5 - Project Outputs'!C167</f>
        <v>0</v>
      </c>
      <c r="ANU5" s="33">
        <f>'5 - Project Outputs'!D167</f>
        <v>0</v>
      </c>
      <c r="ANV5" s="33">
        <f>'5 - Project Outputs'!E167</f>
        <v>0</v>
      </c>
      <c r="ANW5" s="33">
        <f>'5 - Project Outputs'!F167</f>
        <v>0</v>
      </c>
      <c r="ANX5" s="33">
        <f>'5 - Project Outputs'!G167</f>
        <v>0</v>
      </c>
      <c r="ANY5" s="33">
        <f>'5 - Project Outputs'!H167</f>
        <v>0</v>
      </c>
      <c r="ANZ5" s="33">
        <f>'5 - Project Outputs'!I167</f>
        <v>0</v>
      </c>
      <c r="AOA5" s="33">
        <f>'5 - Project Outputs'!J167</f>
        <v>0</v>
      </c>
      <c r="AOB5" s="33">
        <f>'5 - Project Outputs'!K167</f>
        <v>0</v>
      </c>
      <c r="AOC5" s="33">
        <f>'5 - Project Outputs'!L167</f>
        <v>0</v>
      </c>
      <c r="AOD5" s="33">
        <f>'5 - Project Outputs'!M167</f>
        <v>0</v>
      </c>
      <c r="AOE5" s="33">
        <f>'5 - Project Outputs'!N167</f>
        <v>0</v>
      </c>
      <c r="AOF5" s="33">
        <f>'5 - Project Outputs'!O167</f>
        <v>0</v>
      </c>
      <c r="AOG5" s="33">
        <f>'5 - Project Outputs'!P167</f>
        <v>0</v>
      </c>
      <c r="AOH5" s="33">
        <f>'5 - Project Outputs'!Q167</f>
        <v>0</v>
      </c>
      <c r="AOI5" s="33">
        <f>'5 - Project Outputs'!R167</f>
        <v>0</v>
      </c>
      <c r="AOJ5" s="33">
        <f>'5 - Project Outputs'!S167</f>
        <v>0</v>
      </c>
      <c r="AOK5" s="33">
        <f>'5 - Project Outputs'!T167</f>
        <v>0</v>
      </c>
      <c r="AOL5" s="33">
        <f>'5 - Project Outputs'!U167</f>
        <v>0</v>
      </c>
      <c r="AOM5" s="33">
        <f>'5 - Project Outputs'!V167</f>
        <v>0</v>
      </c>
      <c r="AON5" s="33">
        <f>'5 - Project Outputs'!W167</f>
        <v>0</v>
      </c>
      <c r="AOO5" s="33">
        <f>'5 - Project Outputs'!X167</f>
        <v>0</v>
      </c>
      <c r="CZK5" s="33" t="str">
        <f>'7 - Risk Register'!C48</f>
        <v>Don’t know the info</v>
      </c>
      <c r="CZL5" s="33" t="str">
        <f>'7 - Risk Register'!D48</f>
        <v>Client Mistreatment</v>
      </c>
      <c r="CZM5" s="33" t="str">
        <f>'7 - Risk Register'!E48</f>
        <v>Some short desc</v>
      </c>
      <c r="CZN5" s="33" t="str">
        <f>'7 - Risk Register'!F48</f>
        <v>Some short desc</v>
      </c>
      <c r="CZO5" s="33" t="str">
        <f>'7 - Risk Register'!G48</f>
        <v>Some short desc</v>
      </c>
      <c r="CZP5" s="33" t="str">
        <f>'7 - Risk Register'!H48</f>
        <v xml:space="preserve">4 - Significant impact </v>
      </c>
      <c r="CZQ5" s="33" t="str">
        <f>'7 - Risk Register'!I48</f>
        <v>2 - Medium</v>
      </c>
      <c r="CZR5" s="33">
        <f>'7 - Risk Register'!J48</f>
        <v>8</v>
      </c>
      <c r="CZS5" s="33" t="str">
        <f>'7 - Risk Register'!K48</f>
        <v>Some mitigations</v>
      </c>
      <c r="CZT5" s="33" t="str">
        <f>'7 - Risk Register'!L48</f>
        <v>2 - Low impact</v>
      </c>
      <c r="CZU5" s="33" t="str">
        <f>'7 - Risk Register'!M48</f>
        <v>3 - High</v>
      </c>
      <c r="CZV5" s="33">
        <f>'7 - Risk Register'!N48</f>
        <v>6</v>
      </c>
      <c r="CZW5" s="33" t="str">
        <f>'7 - Risk Register'!O48</f>
        <v>5 - Imminent: next month</v>
      </c>
      <c r="CZX5" s="33" t="str">
        <f>'7 - Risk Register'!P48</f>
        <v>Surveyor</v>
      </c>
      <c r="CZY5" s="33">
        <f>'7 - Risk Register'!C49</f>
        <v>0</v>
      </c>
      <c r="CZZ5" s="33">
        <f>'7 - Risk Register'!D49</f>
        <v>0</v>
      </c>
      <c r="DAA5" s="33">
        <f>'7 - Risk Register'!E49</f>
        <v>0</v>
      </c>
      <c r="DAB5" s="33">
        <f>'7 - Risk Register'!F49</f>
        <v>0</v>
      </c>
      <c r="DAC5" s="33">
        <f>'7 - Risk Register'!G49</f>
        <v>0</v>
      </c>
      <c r="DAD5" s="33">
        <f>'7 - Risk Register'!H49</f>
        <v>0</v>
      </c>
      <c r="DAE5" s="33">
        <f>'7 - Risk Register'!I49</f>
        <v>0</v>
      </c>
      <c r="DAF5" s="33" t="str">
        <f>'7 - Risk Register'!J49</f>
        <v/>
      </c>
      <c r="DAG5" s="33">
        <f>'7 - Risk Register'!K49</f>
        <v>0</v>
      </c>
      <c r="DAH5" s="33">
        <f>'7 - Risk Register'!L49</f>
        <v>0</v>
      </c>
      <c r="DAI5" s="33">
        <f>'7 - Risk Register'!M49</f>
        <v>0</v>
      </c>
      <c r="DAJ5" s="33" t="str">
        <f>'7 - Risk Register'!N49</f>
        <v/>
      </c>
      <c r="DAK5" s="33">
        <f>'7 - Risk Register'!O49</f>
        <v>0</v>
      </c>
      <c r="DAL5" s="33">
        <f>'7 - Risk Register'!P49</f>
        <v>0</v>
      </c>
      <c r="DAM5" s="33">
        <f>'7 - Risk Register'!C50</f>
        <v>0</v>
      </c>
      <c r="DAN5" s="33">
        <f>'7 - Risk Register'!D50</f>
        <v>0</v>
      </c>
      <c r="DAO5" s="33">
        <f>'7 - Risk Register'!E50</f>
        <v>0</v>
      </c>
      <c r="DAP5" s="33">
        <f>'7 - Risk Register'!F50</f>
        <v>0</v>
      </c>
      <c r="DAQ5" s="33">
        <f>'7 - Risk Register'!G50</f>
        <v>0</v>
      </c>
      <c r="DAR5" s="33">
        <f>'7 - Risk Register'!H50</f>
        <v>0</v>
      </c>
      <c r="DAS5" s="33">
        <f>'7 - Risk Register'!I50</f>
        <v>0</v>
      </c>
      <c r="DAT5" s="33" t="str">
        <f>'7 - Risk Register'!J50</f>
        <v/>
      </c>
      <c r="DAU5" s="33">
        <f>'7 - Risk Register'!K50</f>
        <v>0</v>
      </c>
      <c r="DAV5" s="33">
        <f>'7 - Risk Register'!L50</f>
        <v>0</v>
      </c>
      <c r="DAW5" s="33">
        <f>'7 - Risk Register'!M50</f>
        <v>0</v>
      </c>
      <c r="DAX5" s="33" t="str">
        <f>'7 - Risk Register'!N50</f>
        <v/>
      </c>
      <c r="DAY5" s="33">
        <f>'7 - Risk Register'!O50</f>
        <v>0</v>
      </c>
      <c r="DAZ5" s="33">
        <f>'7 - Risk Register'!P50</f>
        <v>0</v>
      </c>
    </row>
    <row r="6" spans="1:2762" s="33" customFormat="1" x14ac:dyDescent="0.35">
      <c r="A6" s="469" t="s">
        <v>3419</v>
      </c>
      <c r="R6" s="475" t="str">
        <f>'Project Lookup'!$C$7</f>
        <v>HS-WRC-07</v>
      </c>
      <c r="S6" s="33" t="str">
        <f>'Project Lookup'!$E$7</f>
        <v xml:space="preserve">Public Realm </v>
      </c>
      <c r="T6" s="33" t="str">
        <f>'2 - Project Admin'!F31</f>
        <v>Transport</v>
      </c>
      <c r="U6" s="33" t="str">
        <f>'2 - Project Admin'!G31</f>
        <v>Multiple</v>
      </c>
      <c r="V6" s="33">
        <f>'2 - Project Admin'!H31</f>
        <v>0</v>
      </c>
      <c r="W6" s="33">
        <f>'2 - Project Admin'!I31</f>
        <v>0</v>
      </c>
      <c r="X6" s="33" t="str">
        <f>'2 - Project Admin'!J31</f>
        <v>No</v>
      </c>
      <c r="Y6" s="33" t="str">
        <f>'2 - Project Admin'!K31</f>
        <v>WR1 3QS</v>
      </c>
      <c r="Z6" s="33" t="str">
        <f>'2 - Project Admin'!L31</f>
        <v>384879-255028</v>
      </c>
      <c r="AJ6" s="477">
        <f>'3 - Programme Progress'!D24</f>
        <v>44197</v>
      </c>
      <c r="AK6" s="33">
        <f>'3 - Programme Progress'!E24</f>
        <v>45352</v>
      </c>
      <c r="AL6" s="33" t="e">
        <f>'3 - Programme Progress'!#REF!</f>
        <v>#REF!</v>
      </c>
      <c r="AM6" s="33" t="str">
        <f>'3 - Programme Progress'!F24</f>
        <v>Project near to completion (within the next 6 weeks)</v>
      </c>
      <c r="AN6" s="33">
        <f>'3 - Programme Progress'!J24</f>
        <v>2</v>
      </c>
      <c r="AO6" s="33">
        <f>'3 - Programme Progress'!K24</f>
        <v>2</v>
      </c>
      <c r="AP6" s="33">
        <f>'3 - Programme Progress'!L24</f>
        <v>3</v>
      </c>
      <c r="AQ6" s="33" t="str">
        <f>'3 - Programme Progress'!M24</f>
        <v>Commentary on Status and RAG Ratings</v>
      </c>
      <c r="AR6" s="33" t="str">
        <f>'3 - Programme Progress'!N24</f>
        <v>Most Important Upcoming Comms Milestone</v>
      </c>
      <c r="AS6" s="33">
        <f>'3 - Programme Progress'!O24</f>
        <v>45139</v>
      </c>
      <c r="AU6" s="478"/>
      <c r="AV6" s="478"/>
      <c r="AW6" s="478"/>
      <c r="AX6" s="478"/>
      <c r="AY6" s="478"/>
      <c r="AZ6" s="478"/>
      <c r="BA6" s="478"/>
      <c r="BB6" s="478"/>
      <c r="BC6" s="478"/>
      <c r="BD6" s="478"/>
      <c r="BE6" s="478"/>
      <c r="BF6" s="478"/>
      <c r="BG6" s="478"/>
      <c r="BH6" s="478"/>
      <c r="BI6" s="478"/>
      <c r="BJ6" s="478"/>
      <c r="BK6" s="478"/>
      <c r="BS6" s="33">
        <f>'4a - Funding Profiles'!F150</f>
        <v>0</v>
      </c>
      <c r="BT6" s="33">
        <f>'4a - Funding Profiles'!G150</f>
        <v>1</v>
      </c>
      <c r="BU6" s="33">
        <f>'4a - Funding Profiles'!H150</f>
        <v>1</v>
      </c>
      <c r="BV6" s="33">
        <f>'4a - Funding Profiles'!I150</f>
        <v>2</v>
      </c>
      <c r="BW6" s="33">
        <f>'4a - Funding Profiles'!J150</f>
        <v>1</v>
      </c>
      <c r="BX6" s="33">
        <f>'4a - Funding Profiles'!K150</f>
        <v>1</v>
      </c>
      <c r="BY6" s="33">
        <f>'4a - Funding Profiles'!L150</f>
        <v>2</v>
      </c>
      <c r="BZ6" s="33">
        <f>'4a - Funding Profiles'!M150</f>
        <v>1</v>
      </c>
      <c r="CA6" s="33">
        <f>'4a - Funding Profiles'!N150</f>
        <v>1</v>
      </c>
      <c r="CB6" s="33">
        <f>'4a - Funding Profiles'!O150</f>
        <v>2</v>
      </c>
      <c r="CC6" s="33">
        <f>'4a - Funding Profiles'!P150</f>
        <v>1</v>
      </c>
      <c r="CD6" s="33">
        <f>'4a - Funding Profiles'!Q150</f>
        <v>1</v>
      </c>
      <c r="CE6" s="33">
        <f>'4a - Funding Profiles'!R150</f>
        <v>2</v>
      </c>
      <c r="CF6" s="33">
        <f>'4a - Funding Profiles'!S150</f>
        <v>4444</v>
      </c>
      <c r="CG6" s="33">
        <f>'4a - Funding Profiles'!T150</f>
        <v>0</v>
      </c>
      <c r="CH6" s="33">
        <f>'4a - Funding Profiles'!U150</f>
        <v>4444</v>
      </c>
      <c r="CI6" s="33">
        <f>'4a - Funding Profiles'!V150</f>
        <v>0</v>
      </c>
      <c r="CJ6" s="33">
        <f>'4a - Funding Profiles'!W150</f>
        <v>0</v>
      </c>
      <c r="CK6" s="33">
        <f>'4a - Funding Profiles'!X150</f>
        <v>0</v>
      </c>
      <c r="CL6" s="33">
        <f>'4a - Funding Profiles'!Y150</f>
        <v>0</v>
      </c>
      <c r="CM6" s="33">
        <f>'4a - Funding Profiles'!Z150</f>
        <v>4452</v>
      </c>
      <c r="CN6" s="33">
        <f>'4a - Funding Profiles'!F151</f>
        <v>0</v>
      </c>
      <c r="CO6" s="33">
        <f>'4a - Funding Profiles'!G151</f>
        <v>0</v>
      </c>
      <c r="CP6" s="33">
        <f>'4a - Funding Profiles'!H151</f>
        <v>0</v>
      </c>
      <c r="CQ6" s="33">
        <f>'4a - Funding Profiles'!I151</f>
        <v>0</v>
      </c>
      <c r="CR6" s="33">
        <f>'4a - Funding Profiles'!J151</f>
        <v>0</v>
      </c>
      <c r="CS6" s="33">
        <f>'4a - Funding Profiles'!K151</f>
        <v>0</v>
      </c>
      <c r="CT6" s="33">
        <f>'4a - Funding Profiles'!L151</f>
        <v>0</v>
      </c>
      <c r="CU6" s="33">
        <f>'4a - Funding Profiles'!M151</f>
        <v>0</v>
      </c>
      <c r="CV6" s="33">
        <f>'4a - Funding Profiles'!N151</f>
        <v>0</v>
      </c>
      <c r="CW6" s="33">
        <f>'4a - Funding Profiles'!O151</f>
        <v>0</v>
      </c>
      <c r="CX6" s="33">
        <f>'4a - Funding Profiles'!P151</f>
        <v>0</v>
      </c>
      <c r="CY6" s="33">
        <f>'4a - Funding Profiles'!Q151</f>
        <v>0</v>
      </c>
      <c r="CZ6" s="33">
        <f>'4a - Funding Profiles'!R151</f>
        <v>0</v>
      </c>
      <c r="DA6" s="33">
        <f>'4a - Funding Profiles'!S151</f>
        <v>0</v>
      </c>
      <c r="DB6" s="33">
        <f>'4a - Funding Profiles'!T151</f>
        <v>0</v>
      </c>
      <c r="DC6" s="33">
        <f>'4a - Funding Profiles'!U151</f>
        <v>0</v>
      </c>
      <c r="DD6" s="33">
        <f>'4a - Funding Profiles'!V151</f>
        <v>0</v>
      </c>
      <c r="DE6" s="33">
        <f>'4a - Funding Profiles'!W151</f>
        <v>0</v>
      </c>
      <c r="DF6" s="33">
        <f>'4a - Funding Profiles'!X151</f>
        <v>0</v>
      </c>
      <c r="DG6" s="33">
        <f>'4a - Funding Profiles'!Y151</f>
        <v>0</v>
      </c>
      <c r="DH6" s="33">
        <f>'4a - Funding Profiles'!Z151</f>
        <v>0</v>
      </c>
      <c r="DI6" s="33">
        <f>'4a - Funding Profiles'!F152</f>
        <v>0</v>
      </c>
      <c r="DJ6" s="33">
        <f>'4a - Funding Profiles'!G152</f>
        <v>1</v>
      </c>
      <c r="DK6" s="33">
        <f>'4a - Funding Profiles'!H152</f>
        <v>1</v>
      </c>
      <c r="DL6" s="33">
        <f>'4a - Funding Profiles'!I152</f>
        <v>2</v>
      </c>
      <c r="DM6" s="33">
        <f>'4a - Funding Profiles'!J152</f>
        <v>1</v>
      </c>
      <c r="DN6" s="33">
        <f>'4a - Funding Profiles'!K152</f>
        <v>1</v>
      </c>
      <c r="DO6" s="33">
        <f>'4a - Funding Profiles'!L152</f>
        <v>2</v>
      </c>
      <c r="DP6" s="33">
        <f>'4a - Funding Profiles'!M152</f>
        <v>1</v>
      </c>
      <c r="DQ6" s="33">
        <f>'4a - Funding Profiles'!N152</f>
        <v>1</v>
      </c>
      <c r="DR6" s="33">
        <f>'4a - Funding Profiles'!O152</f>
        <v>2</v>
      </c>
      <c r="DS6" s="33">
        <f>'4a - Funding Profiles'!P152</f>
        <v>1</v>
      </c>
      <c r="DT6" s="33">
        <f>'4a - Funding Profiles'!Q152</f>
        <v>1</v>
      </c>
      <c r="DU6" s="33">
        <f>'4a - Funding Profiles'!R152</f>
        <v>2</v>
      </c>
      <c r="DV6" s="33">
        <f>'4a - Funding Profiles'!S152</f>
        <v>4444</v>
      </c>
      <c r="DW6" s="33">
        <f>'4a - Funding Profiles'!T152</f>
        <v>0</v>
      </c>
      <c r="DX6" s="33">
        <f>'4a - Funding Profiles'!U152</f>
        <v>4444</v>
      </c>
      <c r="DY6" s="33">
        <f>'4a - Funding Profiles'!V152</f>
        <v>0</v>
      </c>
      <c r="DZ6" s="33">
        <f>'4a - Funding Profiles'!W152</f>
        <v>0</v>
      </c>
      <c r="EA6" s="33">
        <f>'4a - Funding Profiles'!X152</f>
        <v>0</v>
      </c>
      <c r="EB6" s="33">
        <f>'4a - Funding Profiles'!Y152</f>
        <v>0</v>
      </c>
      <c r="EC6" s="33">
        <f>'4a - Funding Profiles'!Z152</f>
        <v>4452</v>
      </c>
      <c r="ED6" s="33">
        <f>'4a - Funding Profiles'!F153</f>
        <v>0</v>
      </c>
      <c r="EE6" s="33">
        <f>'4a - Funding Profiles'!G153</f>
        <v>1</v>
      </c>
      <c r="EF6" s="33">
        <f>'4a - Funding Profiles'!H153</f>
        <v>1</v>
      </c>
      <c r="EG6" s="33">
        <f>'4a - Funding Profiles'!I153</f>
        <v>2</v>
      </c>
      <c r="EH6" s="33">
        <f>'4a - Funding Profiles'!J153</f>
        <v>1</v>
      </c>
      <c r="EI6" s="33">
        <f>'4a - Funding Profiles'!K153</f>
        <v>1</v>
      </c>
      <c r="EJ6" s="33">
        <f>'4a - Funding Profiles'!L153</f>
        <v>2</v>
      </c>
      <c r="EK6" s="33">
        <f>'4a - Funding Profiles'!M153</f>
        <v>1</v>
      </c>
      <c r="EL6" s="33">
        <f>'4a - Funding Profiles'!N153</f>
        <v>1</v>
      </c>
      <c r="EM6" s="33">
        <f>'4a - Funding Profiles'!O153</f>
        <v>2</v>
      </c>
      <c r="EN6" s="33">
        <f>'4a - Funding Profiles'!P153</f>
        <v>1</v>
      </c>
      <c r="EO6" s="33">
        <f>'4a - Funding Profiles'!Q153</f>
        <v>1</v>
      </c>
      <c r="EP6" s="33">
        <f>'4a - Funding Profiles'!R153</f>
        <v>2</v>
      </c>
      <c r="EQ6" s="33">
        <f>'4a - Funding Profiles'!S153</f>
        <v>4444</v>
      </c>
      <c r="ER6" s="33">
        <f>'4a - Funding Profiles'!T153</f>
        <v>0</v>
      </c>
      <c r="ES6" s="33">
        <f>'4a - Funding Profiles'!U153</f>
        <v>4444</v>
      </c>
      <c r="ET6" s="33">
        <f>'4a - Funding Profiles'!V153</f>
        <v>0</v>
      </c>
      <c r="EU6" s="33">
        <f>'4a - Funding Profiles'!W153</f>
        <v>0</v>
      </c>
      <c r="EV6" s="33">
        <f>'4a - Funding Profiles'!X153</f>
        <v>0</v>
      </c>
      <c r="EW6" s="33">
        <f>'4a - Funding Profiles'!Y153</f>
        <v>0</v>
      </c>
      <c r="EX6" s="33">
        <f>'4a - Funding Profiles'!Z153</f>
        <v>4452</v>
      </c>
      <c r="EY6" s="33">
        <f>'4a - Funding Profiles'!F154</f>
        <v>0</v>
      </c>
      <c r="EZ6" s="33">
        <f>'4a - Funding Profiles'!G154</f>
        <v>0</v>
      </c>
      <c r="FA6" s="33">
        <f>'4a - Funding Profiles'!H154</f>
        <v>0</v>
      </c>
      <c r="FB6" s="33">
        <f>'4a - Funding Profiles'!I154</f>
        <v>0</v>
      </c>
      <c r="FC6" s="33">
        <f>'4a - Funding Profiles'!J154</f>
        <v>0</v>
      </c>
      <c r="FD6" s="33">
        <f>'4a - Funding Profiles'!K154</f>
        <v>0</v>
      </c>
      <c r="FE6" s="33">
        <f>'4a - Funding Profiles'!L154</f>
        <v>0</v>
      </c>
      <c r="FF6" s="33">
        <f>'4a - Funding Profiles'!M154</f>
        <v>0</v>
      </c>
      <c r="FG6" s="33">
        <f>'4a - Funding Profiles'!N154</f>
        <v>0</v>
      </c>
      <c r="FH6" s="33">
        <f>'4a - Funding Profiles'!O154</f>
        <v>0</v>
      </c>
      <c r="FI6" s="33">
        <f>'4a - Funding Profiles'!P154</f>
        <v>0</v>
      </c>
      <c r="FJ6" s="33">
        <f>'4a - Funding Profiles'!Q154</f>
        <v>0</v>
      </c>
      <c r="FK6" s="33">
        <f>'4a - Funding Profiles'!R154</f>
        <v>0</v>
      </c>
      <c r="FL6" s="33">
        <f>'4a - Funding Profiles'!S154</f>
        <v>0</v>
      </c>
      <c r="FM6" s="33">
        <f>'4a - Funding Profiles'!T154</f>
        <v>0</v>
      </c>
      <c r="FN6" s="33">
        <f>'4a - Funding Profiles'!U154</f>
        <v>0</v>
      </c>
      <c r="FO6" s="33">
        <f>'4a - Funding Profiles'!V154</f>
        <v>0</v>
      </c>
      <c r="FP6" s="33">
        <f>'4a - Funding Profiles'!W154</f>
        <v>0</v>
      </c>
      <c r="FQ6" s="33">
        <f>'4a - Funding Profiles'!X154</f>
        <v>0</v>
      </c>
      <c r="FR6" s="33">
        <f>'4a - Funding Profiles'!Y154</f>
        <v>0</v>
      </c>
      <c r="FS6" s="33">
        <f>'4a - Funding Profiles'!Z154</f>
        <v>0</v>
      </c>
      <c r="FT6" s="33">
        <f>'4a - Funding Profiles'!F155</f>
        <v>0</v>
      </c>
      <c r="FU6" s="33">
        <f>'4a - Funding Profiles'!G155</f>
        <v>0</v>
      </c>
      <c r="FV6" s="33">
        <f>'4a - Funding Profiles'!H155</f>
        <v>0</v>
      </c>
      <c r="FW6" s="33">
        <f>'4a - Funding Profiles'!I155</f>
        <v>0</v>
      </c>
      <c r="FX6" s="33">
        <f>'4a - Funding Profiles'!J155</f>
        <v>0</v>
      </c>
      <c r="FY6" s="33">
        <f>'4a - Funding Profiles'!K155</f>
        <v>0</v>
      </c>
      <c r="FZ6" s="33">
        <f>'4a - Funding Profiles'!L155</f>
        <v>0</v>
      </c>
      <c r="GA6" s="33">
        <f>'4a - Funding Profiles'!M155</f>
        <v>0</v>
      </c>
      <c r="GB6" s="33">
        <f>'4a - Funding Profiles'!N155</f>
        <v>0</v>
      </c>
      <c r="GC6" s="33">
        <f>'4a - Funding Profiles'!O155</f>
        <v>0</v>
      </c>
      <c r="GD6" s="33">
        <f>'4a - Funding Profiles'!P155</f>
        <v>0</v>
      </c>
      <c r="GE6" s="33">
        <f>'4a - Funding Profiles'!Q155</f>
        <v>0</v>
      </c>
      <c r="GF6" s="33">
        <f>'4a - Funding Profiles'!R155</f>
        <v>0</v>
      </c>
      <c r="GG6" s="33">
        <f>'4a - Funding Profiles'!S155</f>
        <v>0</v>
      </c>
      <c r="GH6" s="33">
        <f>'4a - Funding Profiles'!T155</f>
        <v>0</v>
      </c>
      <c r="GI6" s="33">
        <f>'4a - Funding Profiles'!U155</f>
        <v>0</v>
      </c>
      <c r="GJ6" s="33">
        <f>'4a - Funding Profiles'!V155</f>
        <v>0</v>
      </c>
      <c r="GK6" s="33">
        <f>'4a - Funding Profiles'!W155</f>
        <v>0</v>
      </c>
      <c r="GL6" s="33">
        <f>'4a - Funding Profiles'!X155</f>
        <v>0</v>
      </c>
      <c r="GM6" s="33">
        <f>'4a - Funding Profiles'!Y155</f>
        <v>0</v>
      </c>
      <c r="GN6" s="33">
        <f>'4a - Funding Profiles'!Z155</f>
        <v>0</v>
      </c>
      <c r="GO6" s="33">
        <f>'4a - Funding Profiles'!F156</f>
        <v>0</v>
      </c>
      <c r="GP6" s="33">
        <f>'4a - Funding Profiles'!G156</f>
        <v>0</v>
      </c>
      <c r="GQ6" s="33">
        <f>'4a - Funding Profiles'!H156</f>
        <v>0</v>
      </c>
      <c r="GR6" s="33">
        <f>'4a - Funding Profiles'!I156</f>
        <v>0</v>
      </c>
      <c r="GS6" s="33">
        <f>'4a - Funding Profiles'!J156</f>
        <v>0</v>
      </c>
      <c r="GT6" s="33">
        <f>'4a - Funding Profiles'!K156</f>
        <v>0</v>
      </c>
      <c r="GU6" s="33">
        <f>'4a - Funding Profiles'!L156</f>
        <v>0</v>
      </c>
      <c r="GV6" s="33">
        <f>'4a - Funding Profiles'!M156</f>
        <v>0</v>
      </c>
      <c r="GW6" s="33">
        <f>'4a - Funding Profiles'!N156</f>
        <v>0</v>
      </c>
      <c r="GX6" s="33">
        <f>'4a - Funding Profiles'!O156</f>
        <v>0</v>
      </c>
      <c r="GY6" s="33">
        <f>'4a - Funding Profiles'!P156</f>
        <v>0</v>
      </c>
      <c r="GZ6" s="33">
        <f>'4a - Funding Profiles'!Q156</f>
        <v>0</v>
      </c>
      <c r="HA6" s="33">
        <f>'4a - Funding Profiles'!R156</f>
        <v>0</v>
      </c>
      <c r="HB6" s="33">
        <f>'4a - Funding Profiles'!S156</f>
        <v>0</v>
      </c>
      <c r="HC6" s="33">
        <f>'4a - Funding Profiles'!T156</f>
        <v>0</v>
      </c>
      <c r="HD6" s="33">
        <f>'4a - Funding Profiles'!U156</f>
        <v>0</v>
      </c>
      <c r="HE6" s="33">
        <f>'4a - Funding Profiles'!V156</f>
        <v>0</v>
      </c>
      <c r="HF6" s="33">
        <f>'4a - Funding Profiles'!W156</f>
        <v>0</v>
      </c>
      <c r="HG6" s="33">
        <f>'4a - Funding Profiles'!X156</f>
        <v>0</v>
      </c>
      <c r="HH6" s="33">
        <f>'4a - Funding Profiles'!Y156</f>
        <v>0</v>
      </c>
      <c r="HI6" s="33">
        <f>'4a - Funding Profiles'!Z156</f>
        <v>0</v>
      </c>
      <c r="HJ6" s="33">
        <f>'4a - Funding Profiles'!F157</f>
        <v>0</v>
      </c>
      <c r="HK6" s="33">
        <f>'4a - Funding Profiles'!G157</f>
        <v>1</v>
      </c>
      <c r="HL6" s="33">
        <f>'4a - Funding Profiles'!H157</f>
        <v>1</v>
      </c>
      <c r="HM6" s="33">
        <f>'4a - Funding Profiles'!I157</f>
        <v>2</v>
      </c>
      <c r="HN6" s="33">
        <f>'4a - Funding Profiles'!J157</f>
        <v>1</v>
      </c>
      <c r="HO6" s="33">
        <f>'4a - Funding Profiles'!K157</f>
        <v>1</v>
      </c>
      <c r="HP6" s="33">
        <f>'4a - Funding Profiles'!L157</f>
        <v>2</v>
      </c>
      <c r="HQ6" s="33">
        <f>'4a - Funding Profiles'!M157</f>
        <v>1</v>
      </c>
      <c r="HR6" s="33">
        <f>'4a - Funding Profiles'!N157</f>
        <v>1</v>
      </c>
      <c r="HS6" s="33">
        <f>'4a - Funding Profiles'!O157</f>
        <v>2</v>
      </c>
      <c r="HT6" s="33">
        <f>'4a - Funding Profiles'!P157</f>
        <v>1</v>
      </c>
      <c r="HU6" s="33">
        <f>'4a - Funding Profiles'!Q157</f>
        <v>1</v>
      </c>
      <c r="HV6" s="33">
        <f>'4a - Funding Profiles'!R157</f>
        <v>2</v>
      </c>
      <c r="HW6" s="33">
        <f>'4a - Funding Profiles'!S157</f>
        <v>4444</v>
      </c>
      <c r="HX6" s="33">
        <f>'4a - Funding Profiles'!T157</f>
        <v>0</v>
      </c>
      <c r="HY6" s="33">
        <f>'4a - Funding Profiles'!U157</f>
        <v>4444</v>
      </c>
      <c r="HZ6" s="33">
        <f>'4a - Funding Profiles'!V157</f>
        <v>0</v>
      </c>
      <c r="IA6" s="33">
        <f>'4a - Funding Profiles'!W157</f>
        <v>0</v>
      </c>
      <c r="IB6" s="33">
        <f>'4a - Funding Profiles'!X157</f>
        <v>0</v>
      </c>
      <c r="IC6" s="33">
        <f>'4a - Funding Profiles'!Y157</f>
        <v>0</v>
      </c>
      <c r="ID6" s="33">
        <f>'4a - Funding Profiles'!Z157</f>
        <v>4452</v>
      </c>
      <c r="KP6" s="33">
        <f>'4a - Funding Profiles'!C162</f>
        <v>0</v>
      </c>
      <c r="KQ6" s="33">
        <f>'4a - Funding Profiles'!D162</f>
        <v>0</v>
      </c>
      <c r="KR6" s="33">
        <f>'4a - Funding Profiles'!E162</f>
        <v>0</v>
      </c>
      <c r="KS6" s="33">
        <f>'4a - Funding Profiles'!F162</f>
        <v>0</v>
      </c>
      <c r="KT6" s="33">
        <f>'4a - Funding Profiles'!G162</f>
        <v>0</v>
      </c>
      <c r="KU6" s="33">
        <f>'4a - Funding Profiles'!H162</f>
        <v>0</v>
      </c>
      <c r="KV6" s="33">
        <f>'4a - Funding Profiles'!I162</f>
        <v>0</v>
      </c>
      <c r="KW6" s="33">
        <f>'4a - Funding Profiles'!J162</f>
        <v>0</v>
      </c>
      <c r="KX6" s="33">
        <f>'4a - Funding Profiles'!K162</f>
        <v>0</v>
      </c>
      <c r="KY6" s="33">
        <f>'4a - Funding Profiles'!L162</f>
        <v>0</v>
      </c>
      <c r="KZ6" s="33">
        <f>'4a - Funding Profiles'!M162</f>
        <v>0</v>
      </c>
      <c r="LA6" s="33">
        <f>'4a - Funding Profiles'!N162</f>
        <v>0</v>
      </c>
      <c r="LB6" s="33">
        <f>'4a - Funding Profiles'!O162</f>
        <v>0</v>
      </c>
      <c r="LC6" s="33">
        <f>'4a - Funding Profiles'!P162</f>
        <v>0</v>
      </c>
      <c r="LD6" s="33">
        <f>'4a - Funding Profiles'!Q162</f>
        <v>0</v>
      </c>
      <c r="LE6" s="33">
        <f>'4a - Funding Profiles'!R162</f>
        <v>0</v>
      </c>
      <c r="LF6" s="33">
        <f>'4a - Funding Profiles'!S162</f>
        <v>0</v>
      </c>
      <c r="LG6" s="33">
        <f>'4a - Funding Profiles'!T162</f>
        <v>0</v>
      </c>
      <c r="LH6" s="33">
        <f>'4a - Funding Profiles'!U162</f>
        <v>0</v>
      </c>
      <c r="LI6" s="33">
        <f>'4a - Funding Profiles'!V162</f>
        <v>0</v>
      </c>
      <c r="LJ6" s="33">
        <f>'4a - Funding Profiles'!W162</f>
        <v>0</v>
      </c>
      <c r="LK6" s="33">
        <f>'4a - Funding Profiles'!X162</f>
        <v>0</v>
      </c>
      <c r="LL6" s="33">
        <f>'4a - Funding Profiles'!Y162</f>
        <v>0</v>
      </c>
      <c r="LM6" s="33">
        <f>'4a - Funding Profiles'!Z162</f>
        <v>0</v>
      </c>
      <c r="LN6" s="33">
        <f>'4a - Funding Profiles'!C163</f>
        <v>0</v>
      </c>
      <c r="LO6" s="33">
        <f>'4a - Funding Profiles'!D163</f>
        <v>0</v>
      </c>
      <c r="LP6" s="33">
        <f>'4a - Funding Profiles'!E163</f>
        <v>0</v>
      </c>
      <c r="LQ6" s="33">
        <f>'4a - Funding Profiles'!F163</f>
        <v>0</v>
      </c>
      <c r="LR6" s="33">
        <f>'4a - Funding Profiles'!G163</f>
        <v>0</v>
      </c>
      <c r="LS6" s="33">
        <f>'4a - Funding Profiles'!H163</f>
        <v>0</v>
      </c>
      <c r="LT6" s="33">
        <f>'4a - Funding Profiles'!I163</f>
        <v>0</v>
      </c>
      <c r="LU6" s="33">
        <f>'4a - Funding Profiles'!J163</f>
        <v>0</v>
      </c>
      <c r="LV6" s="33">
        <f>'4a - Funding Profiles'!K163</f>
        <v>0</v>
      </c>
      <c r="LW6" s="33">
        <f>'4a - Funding Profiles'!L163</f>
        <v>0</v>
      </c>
      <c r="LX6" s="33">
        <f>'4a - Funding Profiles'!M163</f>
        <v>0</v>
      </c>
      <c r="LY6" s="33">
        <f>'4a - Funding Profiles'!N163</f>
        <v>0</v>
      </c>
      <c r="LZ6" s="33">
        <f>'4a - Funding Profiles'!O163</f>
        <v>0</v>
      </c>
      <c r="MA6" s="33">
        <f>'4a - Funding Profiles'!P163</f>
        <v>0</v>
      </c>
      <c r="MB6" s="33">
        <f>'4a - Funding Profiles'!Q163</f>
        <v>0</v>
      </c>
      <c r="MC6" s="33">
        <f>'4a - Funding Profiles'!R163</f>
        <v>0</v>
      </c>
      <c r="MD6" s="33">
        <f>'4a - Funding Profiles'!S163</f>
        <v>0</v>
      </c>
      <c r="ME6" s="33">
        <f>'4a - Funding Profiles'!T163</f>
        <v>0</v>
      </c>
      <c r="MF6" s="33">
        <f>'4a - Funding Profiles'!U163</f>
        <v>0</v>
      </c>
      <c r="MG6" s="33">
        <f>'4a - Funding Profiles'!V163</f>
        <v>0</v>
      </c>
      <c r="MH6" s="33">
        <f>'4a - Funding Profiles'!W163</f>
        <v>0</v>
      </c>
      <c r="MI6" s="33">
        <f>'4a - Funding Profiles'!X163</f>
        <v>0</v>
      </c>
      <c r="MJ6" s="33">
        <f>'4a - Funding Profiles'!Y163</f>
        <v>0</v>
      </c>
      <c r="MK6" s="33">
        <f>'4a - Funding Profiles'!Z163</f>
        <v>0</v>
      </c>
      <c r="ML6" s="33">
        <f>'4a - Funding Profiles'!C164</f>
        <v>0</v>
      </c>
      <c r="MM6" s="33">
        <f>'4a - Funding Profiles'!D164</f>
        <v>0</v>
      </c>
      <c r="MN6" s="33">
        <f>'4a - Funding Profiles'!E164</f>
        <v>0</v>
      </c>
      <c r="MO6" s="33">
        <f>'4a - Funding Profiles'!F164</f>
        <v>0</v>
      </c>
      <c r="MP6" s="33">
        <f>'4a - Funding Profiles'!G164</f>
        <v>0</v>
      </c>
      <c r="MQ6" s="33">
        <f>'4a - Funding Profiles'!H164</f>
        <v>0</v>
      </c>
      <c r="MR6" s="33">
        <f>'4a - Funding Profiles'!I164</f>
        <v>0</v>
      </c>
      <c r="MS6" s="33">
        <f>'4a - Funding Profiles'!J164</f>
        <v>0</v>
      </c>
      <c r="MT6" s="33">
        <f>'4a - Funding Profiles'!K164</f>
        <v>0</v>
      </c>
      <c r="MU6" s="33">
        <f>'4a - Funding Profiles'!L164</f>
        <v>0</v>
      </c>
      <c r="MV6" s="33">
        <f>'4a - Funding Profiles'!M164</f>
        <v>0</v>
      </c>
      <c r="MW6" s="33">
        <f>'4a - Funding Profiles'!N164</f>
        <v>0</v>
      </c>
      <c r="MX6" s="33">
        <f>'4a - Funding Profiles'!O164</f>
        <v>0</v>
      </c>
      <c r="MY6" s="33">
        <f>'4a - Funding Profiles'!P164</f>
        <v>0</v>
      </c>
      <c r="MZ6" s="33">
        <f>'4a - Funding Profiles'!Q164</f>
        <v>0</v>
      </c>
      <c r="NA6" s="33">
        <f>'4a - Funding Profiles'!R164</f>
        <v>0</v>
      </c>
      <c r="NB6" s="33">
        <f>'4a - Funding Profiles'!S164</f>
        <v>0</v>
      </c>
      <c r="NC6" s="33">
        <f>'4a - Funding Profiles'!T164</f>
        <v>0</v>
      </c>
      <c r="ND6" s="33">
        <f>'4a - Funding Profiles'!U164</f>
        <v>0</v>
      </c>
      <c r="NE6" s="33">
        <f>'4a - Funding Profiles'!V164</f>
        <v>0</v>
      </c>
      <c r="NF6" s="33">
        <f>'4a - Funding Profiles'!W164</f>
        <v>0</v>
      </c>
      <c r="NG6" s="33">
        <f>'4a - Funding Profiles'!X164</f>
        <v>0</v>
      </c>
      <c r="NH6" s="33">
        <f>'4a - Funding Profiles'!Y164</f>
        <v>0</v>
      </c>
      <c r="NI6" s="33">
        <f>'4a - Funding Profiles'!Z164</f>
        <v>0</v>
      </c>
      <c r="NJ6" s="33">
        <f>'4a - Funding Profiles'!C165</f>
        <v>0</v>
      </c>
      <c r="NK6" s="33">
        <f>'4a - Funding Profiles'!D165</f>
        <v>0</v>
      </c>
      <c r="NL6" s="33">
        <f>'4a - Funding Profiles'!E165</f>
        <v>0</v>
      </c>
      <c r="NM6" s="33">
        <f>'4a - Funding Profiles'!F165</f>
        <v>0</v>
      </c>
      <c r="NN6" s="33">
        <f>'4a - Funding Profiles'!G165</f>
        <v>0</v>
      </c>
      <c r="NO6" s="33">
        <f>'4a - Funding Profiles'!H165</f>
        <v>0</v>
      </c>
      <c r="NP6" s="33">
        <f>'4a - Funding Profiles'!I165</f>
        <v>0</v>
      </c>
      <c r="NQ6" s="33">
        <f>'4a - Funding Profiles'!J165</f>
        <v>0</v>
      </c>
      <c r="NR6" s="33">
        <f>'4a - Funding Profiles'!K165</f>
        <v>0</v>
      </c>
      <c r="NS6" s="33">
        <f>'4a - Funding Profiles'!L165</f>
        <v>0</v>
      </c>
      <c r="NT6" s="33">
        <f>'4a - Funding Profiles'!M165</f>
        <v>0</v>
      </c>
      <c r="NU6" s="33">
        <f>'4a - Funding Profiles'!N165</f>
        <v>0</v>
      </c>
      <c r="NV6" s="33">
        <f>'4a - Funding Profiles'!O165</f>
        <v>0</v>
      </c>
      <c r="NW6" s="33">
        <f>'4a - Funding Profiles'!P165</f>
        <v>0</v>
      </c>
      <c r="NX6" s="33">
        <f>'4a - Funding Profiles'!Q165</f>
        <v>0</v>
      </c>
      <c r="NY6" s="33">
        <f>'4a - Funding Profiles'!R165</f>
        <v>0</v>
      </c>
      <c r="NZ6" s="33">
        <f>'4a - Funding Profiles'!S165</f>
        <v>0</v>
      </c>
      <c r="OA6" s="33">
        <f>'4a - Funding Profiles'!T165</f>
        <v>0</v>
      </c>
      <c r="OB6" s="33">
        <f>'4a - Funding Profiles'!U165</f>
        <v>0</v>
      </c>
      <c r="OC6" s="33">
        <f>'4a - Funding Profiles'!V165</f>
        <v>0</v>
      </c>
      <c r="OD6" s="33">
        <f>'4a - Funding Profiles'!W165</f>
        <v>0</v>
      </c>
      <c r="OE6" s="33">
        <f>'4a - Funding Profiles'!X165</f>
        <v>0</v>
      </c>
      <c r="OF6" s="33">
        <f>'4a - Funding Profiles'!Y165</f>
        <v>0</v>
      </c>
      <c r="OG6" s="33">
        <f>'4a - Funding Profiles'!Z165</f>
        <v>0</v>
      </c>
      <c r="OH6" s="33">
        <f>'4a - Funding Profiles'!C166</f>
        <v>0</v>
      </c>
      <c r="OI6" s="33">
        <f>'4a - Funding Profiles'!D166</f>
        <v>0</v>
      </c>
      <c r="OJ6" s="33">
        <f>'4a - Funding Profiles'!E166</f>
        <v>0</v>
      </c>
      <c r="OK6" s="33">
        <f>'4a - Funding Profiles'!F166</f>
        <v>0</v>
      </c>
      <c r="OL6" s="33">
        <f>'4a - Funding Profiles'!G166</f>
        <v>0</v>
      </c>
      <c r="OM6" s="33">
        <f>'4a - Funding Profiles'!H166</f>
        <v>0</v>
      </c>
      <c r="ON6" s="33">
        <f>'4a - Funding Profiles'!I166</f>
        <v>0</v>
      </c>
      <c r="OO6" s="33">
        <f>'4a - Funding Profiles'!J166</f>
        <v>0</v>
      </c>
      <c r="OP6" s="33">
        <f>'4a - Funding Profiles'!K166</f>
        <v>0</v>
      </c>
      <c r="OQ6" s="33">
        <f>'4a - Funding Profiles'!L166</f>
        <v>0</v>
      </c>
      <c r="OR6" s="33">
        <f>'4a - Funding Profiles'!M166</f>
        <v>0</v>
      </c>
      <c r="OS6" s="33">
        <f>'4a - Funding Profiles'!N166</f>
        <v>0</v>
      </c>
      <c r="OT6" s="33">
        <f>'4a - Funding Profiles'!O166</f>
        <v>0</v>
      </c>
      <c r="OU6" s="33">
        <f>'4a - Funding Profiles'!P166</f>
        <v>0</v>
      </c>
      <c r="OV6" s="33">
        <f>'4a - Funding Profiles'!Q166</f>
        <v>0</v>
      </c>
      <c r="OW6" s="33">
        <f>'4a - Funding Profiles'!R166</f>
        <v>0</v>
      </c>
      <c r="OX6" s="33">
        <f>'4a - Funding Profiles'!S166</f>
        <v>0</v>
      </c>
      <c r="OY6" s="33">
        <f>'4a - Funding Profiles'!T166</f>
        <v>0</v>
      </c>
      <c r="OZ6" s="33">
        <f>'4a - Funding Profiles'!U166</f>
        <v>0</v>
      </c>
      <c r="PA6" s="33">
        <f>'4a - Funding Profiles'!V166</f>
        <v>0</v>
      </c>
      <c r="PB6" s="33">
        <f>'4a - Funding Profiles'!W166</f>
        <v>0</v>
      </c>
      <c r="PC6" s="33">
        <f>'4a - Funding Profiles'!X166</f>
        <v>0</v>
      </c>
      <c r="PD6" s="33">
        <f>'4a - Funding Profiles'!Y166</f>
        <v>0</v>
      </c>
      <c r="PE6" s="33">
        <f>'4a - Funding Profiles'!Z166</f>
        <v>0</v>
      </c>
      <c r="PF6" s="33">
        <f>'4a - Funding Profiles'!F167</f>
        <v>0</v>
      </c>
      <c r="QA6" s="33">
        <f>'4a - Funding Profiles'!C171</f>
        <v>0</v>
      </c>
      <c r="QB6" s="33">
        <f>'4b - PSI'!E17</f>
        <v>4452</v>
      </c>
      <c r="QC6" s="33">
        <f>'4b - PSI'!F17</f>
        <v>4452</v>
      </c>
      <c r="QD6" s="33">
        <f>'4b - PSI'!G17</f>
        <v>0</v>
      </c>
      <c r="QE6" s="33">
        <f>'4b - PSI'!H17</f>
        <v>0</v>
      </c>
      <c r="QF6" s="33">
        <f>'4b - PSI'!I17</f>
        <v>0</v>
      </c>
      <c r="QG6" s="33">
        <f>'4b - PSI'!J17</f>
        <v>0</v>
      </c>
      <c r="QH6" s="33" t="str">
        <f>'5 - Project Outputs'!C169</f>
        <v xml:space="preserve">Project 5: Public Realm </v>
      </c>
      <c r="QI6" s="33" t="str">
        <f>'5 - Project Outputs'!C176</f>
        <v># of temporary FT jobs supported</v>
      </c>
      <c r="QJ6" s="33" t="str">
        <f>'5 - Project Outputs'!D176</f>
        <v>Number</v>
      </c>
      <c r="QK6" s="33">
        <f>'5 - Project Outputs'!E176</f>
        <v>1</v>
      </c>
      <c r="QL6" s="33">
        <f>'5 - Project Outputs'!F176</f>
        <v>1</v>
      </c>
      <c r="QM6" s="33">
        <f>'5 - Project Outputs'!G176</f>
        <v>2</v>
      </c>
      <c r="QN6" s="33">
        <f>'5 - Project Outputs'!H176</f>
        <v>1</v>
      </c>
      <c r="QO6" s="33">
        <f>'5 - Project Outputs'!I176</f>
        <v>1</v>
      </c>
      <c r="QP6" s="33">
        <f>'5 - Project Outputs'!J176</f>
        <v>2</v>
      </c>
      <c r="QQ6" s="33">
        <f>'5 - Project Outputs'!K176</f>
        <v>1</v>
      </c>
      <c r="QR6" s="33">
        <f>'5 - Project Outputs'!L176</f>
        <v>1</v>
      </c>
      <c r="QS6" s="33">
        <f>'5 - Project Outputs'!M176</f>
        <v>2</v>
      </c>
      <c r="QT6" s="33">
        <f>'5 - Project Outputs'!N176</f>
        <v>1</v>
      </c>
      <c r="QU6" s="33">
        <f>'5 - Project Outputs'!O176</f>
        <v>1</v>
      </c>
      <c r="QV6" s="33">
        <f>'5 - Project Outputs'!P176</f>
        <v>2</v>
      </c>
      <c r="QW6" s="33">
        <f>'5 - Project Outputs'!Q176</f>
        <v>1</v>
      </c>
      <c r="QX6" s="33">
        <f>'5 - Project Outputs'!R176</f>
        <v>1</v>
      </c>
      <c r="QY6" s="33">
        <f>'5 - Project Outputs'!S176</f>
        <v>2</v>
      </c>
      <c r="QZ6" s="33">
        <f>'5 - Project Outputs'!T176</f>
        <v>1</v>
      </c>
      <c r="RA6" s="33">
        <f>'5 - Project Outputs'!U176</f>
        <v>1</v>
      </c>
      <c r="RB6" s="33">
        <f>'5 - Project Outputs'!V176</f>
        <v>2</v>
      </c>
      <c r="RC6" s="33">
        <f>'5 - Project Outputs'!W176</f>
        <v>1</v>
      </c>
      <c r="RD6" s="33">
        <f>'5 - Project Outputs'!X176</f>
        <v>13</v>
      </c>
      <c r="RE6" s="33" t="str">
        <f>'5 - Project Outputs'!C177</f>
        <v># of full-time equivalent (FTE) permanent jobs created through the project</v>
      </c>
      <c r="RF6" s="33" t="str">
        <f>'5 - Project Outputs'!D177</f>
        <v>Number of FTE jobs</v>
      </c>
      <c r="RG6" s="33">
        <f>'5 - Project Outputs'!E177</f>
        <v>1</v>
      </c>
      <c r="RH6" s="33">
        <f>'5 - Project Outputs'!F177</f>
        <v>1</v>
      </c>
      <c r="RI6" s="33">
        <f>'5 - Project Outputs'!G177</f>
        <v>2</v>
      </c>
      <c r="RJ6" s="33">
        <f>'5 - Project Outputs'!H177</f>
        <v>1</v>
      </c>
      <c r="RK6" s="33">
        <f>'5 - Project Outputs'!I177</f>
        <v>1</v>
      </c>
      <c r="RL6" s="33">
        <f>'5 - Project Outputs'!J177</f>
        <v>2</v>
      </c>
      <c r="RM6" s="33">
        <f>'5 - Project Outputs'!K177</f>
        <v>1</v>
      </c>
      <c r="RN6" s="33">
        <f>'5 - Project Outputs'!L177</f>
        <v>1</v>
      </c>
      <c r="RO6" s="33">
        <f>'5 - Project Outputs'!M177</f>
        <v>2</v>
      </c>
      <c r="RP6" s="33">
        <f>'5 - Project Outputs'!N177</f>
        <v>1</v>
      </c>
      <c r="RQ6" s="33">
        <f>'5 - Project Outputs'!O177</f>
        <v>1</v>
      </c>
      <c r="RR6" s="33">
        <f>'5 - Project Outputs'!P177</f>
        <v>2</v>
      </c>
      <c r="RS6" s="33">
        <f>'5 - Project Outputs'!Q177</f>
        <v>1</v>
      </c>
      <c r="RT6" s="33">
        <f>'5 - Project Outputs'!R177</f>
        <v>1</v>
      </c>
      <c r="RU6" s="33">
        <f>'5 - Project Outputs'!S177</f>
        <v>2</v>
      </c>
      <c r="RV6" s="33">
        <f>'5 - Project Outputs'!T177</f>
        <v>1</v>
      </c>
      <c r="RW6" s="33">
        <f>'5 - Project Outputs'!U177</f>
        <v>1</v>
      </c>
      <c r="RX6" s="33">
        <f>'5 - Project Outputs'!V177</f>
        <v>2</v>
      </c>
      <c r="RY6" s="33">
        <f>'5 - Project Outputs'!W177</f>
        <v>1</v>
      </c>
      <c r="RZ6" s="33">
        <f>'5 - Project Outputs'!X177</f>
        <v>13</v>
      </c>
      <c r="SA6" s="33" t="str">
        <f>'5 - Project Outputs'!C178</f>
        <v># of full-time equivalent (FTE) permanent jobs safeguarded through the project</v>
      </c>
      <c r="SB6" s="33" t="str">
        <f>'5 - Project Outputs'!D178</f>
        <v>Number of FTE jobs</v>
      </c>
      <c r="SC6" s="33">
        <f>'5 - Project Outputs'!E178</f>
        <v>1</v>
      </c>
      <c r="SD6" s="33">
        <f>'5 - Project Outputs'!F178</f>
        <v>1</v>
      </c>
      <c r="SE6" s="33">
        <f>'5 - Project Outputs'!G178</f>
        <v>2</v>
      </c>
      <c r="SF6" s="33">
        <f>'5 - Project Outputs'!H178</f>
        <v>1</v>
      </c>
      <c r="SG6" s="33">
        <f>'5 - Project Outputs'!I178</f>
        <v>1</v>
      </c>
      <c r="SH6" s="33">
        <f>'5 - Project Outputs'!J178</f>
        <v>2</v>
      </c>
      <c r="SI6" s="33">
        <f>'5 - Project Outputs'!K178</f>
        <v>1</v>
      </c>
      <c r="SJ6" s="33">
        <f>'5 - Project Outputs'!L178</f>
        <v>1</v>
      </c>
      <c r="SK6" s="33">
        <f>'5 - Project Outputs'!M178</f>
        <v>2</v>
      </c>
      <c r="SL6" s="33">
        <f>'5 - Project Outputs'!N178</f>
        <v>1</v>
      </c>
      <c r="SM6" s="33">
        <f>'5 - Project Outputs'!O178</f>
        <v>1</v>
      </c>
      <c r="SN6" s="33">
        <f>'5 - Project Outputs'!P178</f>
        <v>2</v>
      </c>
      <c r="SO6" s="33">
        <f>'5 - Project Outputs'!Q178</f>
        <v>1</v>
      </c>
      <c r="SP6" s="33">
        <f>'5 - Project Outputs'!R178</f>
        <v>1</v>
      </c>
      <c r="SQ6" s="33">
        <f>'5 - Project Outputs'!S178</f>
        <v>2</v>
      </c>
      <c r="SR6" s="33">
        <f>'5 - Project Outputs'!T178</f>
        <v>1</v>
      </c>
      <c r="SS6" s="33">
        <f>'5 - Project Outputs'!U178</f>
        <v>1</v>
      </c>
      <c r="ST6" s="33">
        <f>'5 - Project Outputs'!V178</f>
        <v>2</v>
      </c>
      <c r="SU6" s="33">
        <f>'5 - Project Outputs'!W178</f>
        <v>1</v>
      </c>
      <c r="SV6" s="33">
        <f>'5 - Project Outputs'!X178</f>
        <v>13</v>
      </c>
      <c r="SW6" s="33" t="str">
        <f>'5 - Project Outputs'!C180</f>
        <v>&lt; Select &gt;</v>
      </c>
      <c r="SX6" s="33" t="str">
        <f>'5 - Project Outputs'!D180</f>
        <v>N/A</v>
      </c>
      <c r="SY6" s="33">
        <f>'5 - Project Outputs'!E180</f>
        <v>0</v>
      </c>
      <c r="SZ6" s="33">
        <f>'5 - Project Outputs'!F180</f>
        <v>0</v>
      </c>
      <c r="TA6" s="33">
        <f>'5 - Project Outputs'!G180</f>
        <v>0</v>
      </c>
      <c r="TB6" s="33">
        <f>'5 - Project Outputs'!H180</f>
        <v>0</v>
      </c>
      <c r="TC6" s="33">
        <f>'5 - Project Outputs'!I180</f>
        <v>0</v>
      </c>
      <c r="TD6" s="33">
        <f>'5 - Project Outputs'!J180</f>
        <v>0</v>
      </c>
      <c r="TE6" s="33">
        <f>'5 - Project Outputs'!K180</f>
        <v>0</v>
      </c>
      <c r="TF6" s="33">
        <f>'5 - Project Outputs'!L180</f>
        <v>0</v>
      </c>
      <c r="TG6" s="33">
        <f>'5 - Project Outputs'!M180</f>
        <v>0</v>
      </c>
      <c r="TH6" s="33">
        <f>'5 - Project Outputs'!N180</f>
        <v>0</v>
      </c>
      <c r="TI6" s="33">
        <f>'5 - Project Outputs'!O180</f>
        <v>0</v>
      </c>
      <c r="TJ6" s="33">
        <f>'5 - Project Outputs'!P180</f>
        <v>0</v>
      </c>
      <c r="TK6" s="33">
        <f>'5 - Project Outputs'!Q180</f>
        <v>0</v>
      </c>
      <c r="TL6" s="33">
        <f>'5 - Project Outputs'!R180</f>
        <v>0</v>
      </c>
      <c r="TM6" s="33">
        <f>'5 - Project Outputs'!S180</f>
        <v>0</v>
      </c>
      <c r="TN6" s="33">
        <f>'5 - Project Outputs'!T180</f>
        <v>0</v>
      </c>
      <c r="TO6" s="33">
        <f>'5 - Project Outputs'!U180</f>
        <v>0</v>
      </c>
      <c r="TP6" s="33">
        <f>'5 - Project Outputs'!V180</f>
        <v>0</v>
      </c>
      <c r="TQ6" s="33">
        <f>'5 - Project Outputs'!W180</f>
        <v>0</v>
      </c>
      <c r="TR6" s="33">
        <f>'5 - Project Outputs'!X180</f>
        <v>0</v>
      </c>
      <c r="TS6" s="33">
        <f>'5 - Project Outputs'!Y180</f>
        <v>0</v>
      </c>
      <c r="TT6" s="33" t="str">
        <f>'5 - Project Outputs'!C181</f>
        <v>&lt; Select &gt;</v>
      </c>
      <c r="TU6" s="33" t="str">
        <f>'5 - Project Outputs'!D181</f>
        <v>N/A</v>
      </c>
      <c r="TV6" s="33">
        <f>'5 - Project Outputs'!E181</f>
        <v>0</v>
      </c>
      <c r="TW6" s="33">
        <f>'5 - Project Outputs'!F181</f>
        <v>0</v>
      </c>
      <c r="TX6" s="33">
        <f>'5 - Project Outputs'!G181</f>
        <v>0</v>
      </c>
      <c r="TY6" s="33">
        <f>'5 - Project Outputs'!H181</f>
        <v>0</v>
      </c>
      <c r="TZ6" s="33">
        <f>'5 - Project Outputs'!I181</f>
        <v>0</v>
      </c>
      <c r="UA6" s="33">
        <f>'5 - Project Outputs'!J181</f>
        <v>0</v>
      </c>
      <c r="UB6" s="33">
        <f>'5 - Project Outputs'!K181</f>
        <v>0</v>
      </c>
      <c r="UC6" s="33">
        <f>'5 - Project Outputs'!L181</f>
        <v>0</v>
      </c>
      <c r="UD6" s="33">
        <f>'5 - Project Outputs'!M181</f>
        <v>0</v>
      </c>
      <c r="UE6" s="33">
        <f>'5 - Project Outputs'!N181</f>
        <v>0</v>
      </c>
      <c r="UF6" s="33">
        <f>'5 - Project Outputs'!O181</f>
        <v>0</v>
      </c>
      <c r="UG6" s="33">
        <f>'5 - Project Outputs'!P181</f>
        <v>0</v>
      </c>
      <c r="UH6" s="33">
        <f>'5 - Project Outputs'!Q181</f>
        <v>0</v>
      </c>
      <c r="UI6" s="33">
        <f>'5 - Project Outputs'!R181</f>
        <v>0</v>
      </c>
      <c r="UJ6" s="33">
        <f>'5 - Project Outputs'!S181</f>
        <v>0</v>
      </c>
      <c r="UK6" s="33">
        <f>'5 - Project Outputs'!T181</f>
        <v>0</v>
      </c>
      <c r="UL6" s="33">
        <f>'5 - Project Outputs'!U181</f>
        <v>0</v>
      </c>
      <c r="UM6" s="33">
        <f>'5 - Project Outputs'!V181</f>
        <v>0</v>
      </c>
      <c r="UN6" s="33">
        <f>'5 - Project Outputs'!W181</f>
        <v>0</v>
      </c>
      <c r="UO6" s="33">
        <f>'5 - Project Outputs'!X181</f>
        <v>0</v>
      </c>
      <c r="UP6" s="33">
        <f>'5 - Project Outputs'!Y181</f>
        <v>0</v>
      </c>
      <c r="UQ6" s="33" t="str">
        <f>'5 - Project Outputs'!C182</f>
        <v>&lt; Select &gt;</v>
      </c>
      <c r="UR6" s="33" t="str">
        <f>'5 - Project Outputs'!D182</f>
        <v>N/A</v>
      </c>
      <c r="US6" s="33">
        <f>'5 - Project Outputs'!E182</f>
        <v>0</v>
      </c>
      <c r="UT6" s="33">
        <f>'5 - Project Outputs'!F182</f>
        <v>0</v>
      </c>
      <c r="UU6" s="33">
        <f>'5 - Project Outputs'!G182</f>
        <v>0</v>
      </c>
      <c r="UV6" s="33">
        <f>'5 - Project Outputs'!H182</f>
        <v>0</v>
      </c>
      <c r="UW6" s="33">
        <f>'5 - Project Outputs'!I182</f>
        <v>0</v>
      </c>
      <c r="UX6" s="33">
        <f>'5 - Project Outputs'!J182</f>
        <v>0</v>
      </c>
      <c r="UY6" s="33">
        <f>'5 - Project Outputs'!K182</f>
        <v>0</v>
      </c>
      <c r="UZ6" s="33">
        <f>'5 - Project Outputs'!L182</f>
        <v>0</v>
      </c>
      <c r="VA6" s="33">
        <f>'5 - Project Outputs'!M182</f>
        <v>0</v>
      </c>
      <c r="VB6" s="33">
        <f>'5 - Project Outputs'!N182</f>
        <v>0</v>
      </c>
      <c r="VC6" s="33">
        <f>'5 - Project Outputs'!O182</f>
        <v>0</v>
      </c>
      <c r="VD6" s="33">
        <f>'5 - Project Outputs'!P182</f>
        <v>0</v>
      </c>
      <c r="VE6" s="33">
        <f>'5 - Project Outputs'!Q182</f>
        <v>0</v>
      </c>
      <c r="VF6" s="33">
        <f>'5 - Project Outputs'!R182</f>
        <v>0</v>
      </c>
      <c r="VG6" s="33">
        <f>'5 - Project Outputs'!S182</f>
        <v>0</v>
      </c>
      <c r="VH6" s="33">
        <f>'5 - Project Outputs'!T182</f>
        <v>0</v>
      </c>
      <c r="VI6" s="33">
        <f>'5 - Project Outputs'!U182</f>
        <v>0</v>
      </c>
      <c r="VJ6" s="33">
        <f>'5 - Project Outputs'!V182</f>
        <v>0</v>
      </c>
      <c r="VK6" s="33">
        <f>'5 - Project Outputs'!W182</f>
        <v>0</v>
      </c>
      <c r="VL6" s="33">
        <f>'5 - Project Outputs'!X182</f>
        <v>0</v>
      </c>
      <c r="VM6" s="33">
        <f>'5 - Project Outputs'!Y182</f>
        <v>0</v>
      </c>
      <c r="VN6" s="33" t="str">
        <f>'5 - Project Outputs'!C183</f>
        <v>&lt; Select &gt;</v>
      </c>
      <c r="VO6" s="33" t="str">
        <f>'5 - Project Outputs'!D183</f>
        <v>N/A</v>
      </c>
      <c r="VP6" s="33">
        <f>'5 - Project Outputs'!E183</f>
        <v>0</v>
      </c>
      <c r="VQ6" s="33">
        <f>'5 - Project Outputs'!F183</f>
        <v>0</v>
      </c>
      <c r="VR6" s="33">
        <f>'5 - Project Outputs'!G183</f>
        <v>0</v>
      </c>
      <c r="VS6" s="33">
        <f>'5 - Project Outputs'!H183</f>
        <v>0</v>
      </c>
      <c r="VT6" s="33">
        <f>'5 - Project Outputs'!I183</f>
        <v>0</v>
      </c>
      <c r="VU6" s="33">
        <f>'5 - Project Outputs'!J183</f>
        <v>0</v>
      </c>
      <c r="VV6" s="33">
        <f>'5 - Project Outputs'!K183</f>
        <v>0</v>
      </c>
      <c r="VW6" s="33">
        <f>'5 - Project Outputs'!L183</f>
        <v>0</v>
      </c>
      <c r="VX6" s="33">
        <f>'5 - Project Outputs'!M183</f>
        <v>0</v>
      </c>
      <c r="VY6" s="33">
        <f>'5 - Project Outputs'!N183</f>
        <v>0</v>
      </c>
      <c r="VZ6" s="33">
        <f>'5 - Project Outputs'!O183</f>
        <v>0</v>
      </c>
      <c r="WA6" s="33">
        <f>'5 - Project Outputs'!P183</f>
        <v>0</v>
      </c>
      <c r="WB6" s="33">
        <f>'5 - Project Outputs'!Q183</f>
        <v>0</v>
      </c>
      <c r="WC6" s="33">
        <f>'5 - Project Outputs'!R183</f>
        <v>0</v>
      </c>
      <c r="WD6" s="33">
        <f>'5 - Project Outputs'!S183</f>
        <v>0</v>
      </c>
      <c r="WE6" s="33">
        <f>'5 - Project Outputs'!T183</f>
        <v>0</v>
      </c>
      <c r="WF6" s="33">
        <f>'5 - Project Outputs'!U183</f>
        <v>0</v>
      </c>
      <c r="WG6" s="33">
        <f>'5 - Project Outputs'!V183</f>
        <v>0</v>
      </c>
      <c r="WH6" s="33">
        <f>'5 - Project Outputs'!W183</f>
        <v>0</v>
      </c>
      <c r="WI6" s="33">
        <f>'5 - Project Outputs'!X183</f>
        <v>0</v>
      </c>
      <c r="WJ6" s="33">
        <f>'5 - Project Outputs'!Y183</f>
        <v>0</v>
      </c>
      <c r="WK6" s="33" t="str">
        <f>'5 - Project Outputs'!C184</f>
        <v>&lt; Select &gt;</v>
      </c>
      <c r="WL6" s="33" t="str">
        <f>'5 - Project Outputs'!D184</f>
        <v>N/A</v>
      </c>
      <c r="WM6" s="33">
        <f>'5 - Project Outputs'!E184</f>
        <v>0</v>
      </c>
      <c r="WN6" s="33">
        <f>'5 - Project Outputs'!F184</f>
        <v>0</v>
      </c>
      <c r="WO6" s="33">
        <f>'5 - Project Outputs'!G184</f>
        <v>0</v>
      </c>
      <c r="WP6" s="33">
        <f>'5 - Project Outputs'!H184</f>
        <v>0</v>
      </c>
      <c r="WQ6" s="33">
        <f>'5 - Project Outputs'!I184</f>
        <v>0</v>
      </c>
      <c r="WR6" s="33">
        <f>'5 - Project Outputs'!J184</f>
        <v>0</v>
      </c>
      <c r="WS6" s="33">
        <f>'5 - Project Outputs'!K184</f>
        <v>0</v>
      </c>
      <c r="WT6" s="33">
        <f>'5 - Project Outputs'!L184</f>
        <v>0</v>
      </c>
      <c r="WU6" s="33">
        <f>'5 - Project Outputs'!M184</f>
        <v>0</v>
      </c>
      <c r="WV6" s="33">
        <f>'5 - Project Outputs'!N184</f>
        <v>0</v>
      </c>
      <c r="WW6" s="33">
        <f>'5 - Project Outputs'!O184</f>
        <v>0</v>
      </c>
      <c r="WX6" s="33">
        <f>'5 - Project Outputs'!P184</f>
        <v>0</v>
      </c>
      <c r="WY6" s="33">
        <f>'5 - Project Outputs'!Q184</f>
        <v>0</v>
      </c>
      <c r="WZ6" s="33">
        <f>'5 - Project Outputs'!R184</f>
        <v>0</v>
      </c>
      <c r="XA6" s="33">
        <f>'5 - Project Outputs'!S184</f>
        <v>0</v>
      </c>
      <c r="XB6" s="33">
        <f>'5 - Project Outputs'!T184</f>
        <v>0</v>
      </c>
      <c r="XC6" s="33">
        <f>'5 - Project Outputs'!U184</f>
        <v>0</v>
      </c>
      <c r="XD6" s="33">
        <f>'5 - Project Outputs'!V184</f>
        <v>0</v>
      </c>
      <c r="XE6" s="33">
        <f>'5 - Project Outputs'!W184</f>
        <v>0</v>
      </c>
      <c r="XF6" s="33">
        <f>'5 - Project Outputs'!X184</f>
        <v>0</v>
      </c>
      <c r="XG6" s="33">
        <f>'5 - Project Outputs'!Y184</f>
        <v>0</v>
      </c>
      <c r="XH6" s="33" t="str">
        <f>'5 - Project Outputs'!C185</f>
        <v>&lt; Select &gt;</v>
      </c>
      <c r="XI6" s="33" t="str">
        <f>'5 - Project Outputs'!D185</f>
        <v>N/A</v>
      </c>
      <c r="XJ6" s="33">
        <f>'5 - Project Outputs'!E185</f>
        <v>0</v>
      </c>
      <c r="XK6" s="33">
        <f>'5 - Project Outputs'!F185</f>
        <v>0</v>
      </c>
      <c r="XL6" s="33">
        <f>'5 - Project Outputs'!G185</f>
        <v>0</v>
      </c>
      <c r="XM6" s="33">
        <f>'5 - Project Outputs'!H185</f>
        <v>0</v>
      </c>
      <c r="XN6" s="33">
        <f>'5 - Project Outputs'!I185</f>
        <v>0</v>
      </c>
      <c r="XO6" s="33">
        <f>'5 - Project Outputs'!J185</f>
        <v>0</v>
      </c>
      <c r="XP6" s="33">
        <f>'5 - Project Outputs'!K185</f>
        <v>0</v>
      </c>
      <c r="XQ6" s="33">
        <f>'5 - Project Outputs'!L185</f>
        <v>0</v>
      </c>
      <c r="XR6" s="33">
        <f>'5 - Project Outputs'!M185</f>
        <v>0</v>
      </c>
      <c r="XS6" s="33">
        <f>'5 - Project Outputs'!N185</f>
        <v>0</v>
      </c>
      <c r="XT6" s="33">
        <f>'5 - Project Outputs'!O185</f>
        <v>0</v>
      </c>
      <c r="XU6" s="33">
        <f>'5 - Project Outputs'!P185</f>
        <v>0</v>
      </c>
      <c r="XV6" s="33">
        <f>'5 - Project Outputs'!Q185</f>
        <v>0</v>
      </c>
      <c r="XW6" s="33">
        <f>'5 - Project Outputs'!R185</f>
        <v>0</v>
      </c>
      <c r="XX6" s="33">
        <f>'5 - Project Outputs'!S185</f>
        <v>0</v>
      </c>
      <c r="XY6" s="33">
        <f>'5 - Project Outputs'!T185</f>
        <v>0</v>
      </c>
      <c r="XZ6" s="33">
        <f>'5 - Project Outputs'!U185</f>
        <v>0</v>
      </c>
      <c r="YA6" s="33">
        <f>'5 - Project Outputs'!V185</f>
        <v>0</v>
      </c>
      <c r="YB6" s="33">
        <f>'5 - Project Outputs'!W185</f>
        <v>0</v>
      </c>
      <c r="YC6" s="33">
        <f>'5 - Project Outputs'!X185</f>
        <v>0</v>
      </c>
      <c r="YD6" s="33">
        <f>'5 - Project Outputs'!Y185</f>
        <v>0</v>
      </c>
      <c r="YE6" s="33" t="str">
        <f>'5 - Project Outputs'!C186</f>
        <v>&lt; Select &gt;</v>
      </c>
      <c r="YF6" s="33" t="str">
        <f>'5 - Project Outputs'!D186</f>
        <v>N/A</v>
      </c>
      <c r="YG6" s="33">
        <f>'5 - Project Outputs'!E186</f>
        <v>0</v>
      </c>
      <c r="YH6" s="33">
        <f>'5 - Project Outputs'!F186</f>
        <v>0</v>
      </c>
      <c r="YI6" s="33">
        <f>'5 - Project Outputs'!G186</f>
        <v>0</v>
      </c>
      <c r="YJ6" s="33">
        <f>'5 - Project Outputs'!H186</f>
        <v>0</v>
      </c>
      <c r="YK6" s="33">
        <f>'5 - Project Outputs'!I186</f>
        <v>0</v>
      </c>
      <c r="YL6" s="33">
        <f>'5 - Project Outputs'!J186</f>
        <v>0</v>
      </c>
      <c r="YM6" s="33">
        <f>'5 - Project Outputs'!K186</f>
        <v>0</v>
      </c>
      <c r="YN6" s="33">
        <f>'5 - Project Outputs'!L186</f>
        <v>0</v>
      </c>
      <c r="YO6" s="33">
        <f>'5 - Project Outputs'!M186</f>
        <v>0</v>
      </c>
      <c r="YP6" s="33">
        <f>'5 - Project Outputs'!N186</f>
        <v>0</v>
      </c>
      <c r="YQ6" s="33">
        <f>'5 - Project Outputs'!O186</f>
        <v>0</v>
      </c>
      <c r="YR6" s="33">
        <f>'5 - Project Outputs'!P186</f>
        <v>0</v>
      </c>
      <c r="YS6" s="33">
        <f>'5 - Project Outputs'!Q186</f>
        <v>0</v>
      </c>
      <c r="YT6" s="33">
        <f>'5 - Project Outputs'!R186</f>
        <v>0</v>
      </c>
      <c r="YU6" s="33">
        <f>'5 - Project Outputs'!S186</f>
        <v>0</v>
      </c>
      <c r="YV6" s="33">
        <f>'5 - Project Outputs'!T186</f>
        <v>0</v>
      </c>
      <c r="YW6" s="33">
        <f>'5 - Project Outputs'!U186</f>
        <v>0</v>
      </c>
      <c r="YX6" s="33">
        <f>'5 - Project Outputs'!V186</f>
        <v>0</v>
      </c>
      <c r="YY6" s="33">
        <f>'5 - Project Outputs'!W186</f>
        <v>0</v>
      </c>
      <c r="YZ6" s="33">
        <f>'5 - Project Outputs'!X186</f>
        <v>0</v>
      </c>
      <c r="ZA6" s="33">
        <f>'5 - Project Outputs'!Y186</f>
        <v>0</v>
      </c>
      <c r="ZB6" s="33" t="str">
        <f>'5 - Project Outputs'!C187</f>
        <v>&lt; Select &gt;</v>
      </c>
      <c r="ZC6" s="33" t="str">
        <f>'5 - Project Outputs'!D187</f>
        <v>N/A</v>
      </c>
      <c r="ZD6" s="33">
        <f>'5 - Project Outputs'!E187</f>
        <v>0</v>
      </c>
      <c r="ZE6" s="33">
        <f>'5 - Project Outputs'!F187</f>
        <v>0</v>
      </c>
      <c r="ZF6" s="33">
        <f>'5 - Project Outputs'!G187</f>
        <v>0</v>
      </c>
      <c r="ZG6" s="33">
        <f>'5 - Project Outputs'!H187</f>
        <v>0</v>
      </c>
      <c r="ZH6" s="33">
        <f>'5 - Project Outputs'!I187</f>
        <v>0</v>
      </c>
      <c r="ZI6" s="33">
        <f>'5 - Project Outputs'!J187</f>
        <v>0</v>
      </c>
      <c r="ZJ6" s="33">
        <f>'5 - Project Outputs'!K187</f>
        <v>0</v>
      </c>
      <c r="ZK6" s="33">
        <f>'5 - Project Outputs'!L187</f>
        <v>0</v>
      </c>
      <c r="ZL6" s="33">
        <f>'5 - Project Outputs'!M187</f>
        <v>0</v>
      </c>
      <c r="ZM6" s="33">
        <f>'5 - Project Outputs'!N187</f>
        <v>0</v>
      </c>
      <c r="ZN6" s="33">
        <f>'5 - Project Outputs'!O187</f>
        <v>0</v>
      </c>
      <c r="ZO6" s="33">
        <f>'5 - Project Outputs'!P187</f>
        <v>0</v>
      </c>
      <c r="ZP6" s="33">
        <f>'5 - Project Outputs'!Q187</f>
        <v>0</v>
      </c>
      <c r="ZQ6" s="33">
        <f>'5 - Project Outputs'!R187</f>
        <v>0</v>
      </c>
      <c r="ZR6" s="33">
        <f>'5 - Project Outputs'!S187</f>
        <v>0</v>
      </c>
      <c r="ZS6" s="33">
        <f>'5 - Project Outputs'!T187</f>
        <v>0</v>
      </c>
      <c r="ZT6" s="33">
        <f>'5 - Project Outputs'!U187</f>
        <v>0</v>
      </c>
      <c r="ZU6" s="33">
        <f>'5 - Project Outputs'!V187</f>
        <v>0</v>
      </c>
      <c r="ZV6" s="33">
        <f>'5 - Project Outputs'!W187</f>
        <v>0</v>
      </c>
      <c r="ZW6" s="33">
        <f>'5 - Project Outputs'!X187</f>
        <v>0</v>
      </c>
      <c r="ZX6" s="33">
        <f>'5 - Project Outputs'!Y187</f>
        <v>0</v>
      </c>
      <c r="ZY6" s="33" t="str">
        <f>'5 - Project Outputs'!C188</f>
        <v>&lt; Select &gt;</v>
      </c>
      <c r="ZZ6" s="33" t="str">
        <f>'5 - Project Outputs'!D188</f>
        <v>N/A</v>
      </c>
      <c r="AAA6" s="33">
        <f>'5 - Project Outputs'!E188</f>
        <v>0</v>
      </c>
      <c r="AAB6" s="33">
        <f>'5 - Project Outputs'!F188</f>
        <v>0</v>
      </c>
      <c r="AAC6" s="33">
        <f>'5 - Project Outputs'!G188</f>
        <v>0</v>
      </c>
      <c r="AAD6" s="33">
        <f>'5 - Project Outputs'!H188</f>
        <v>0</v>
      </c>
      <c r="AAE6" s="33">
        <f>'5 - Project Outputs'!I188</f>
        <v>0</v>
      </c>
      <c r="AAF6" s="33">
        <f>'5 - Project Outputs'!J188</f>
        <v>0</v>
      </c>
      <c r="AAG6" s="33">
        <f>'5 - Project Outputs'!K188</f>
        <v>0</v>
      </c>
      <c r="AAH6" s="33">
        <f>'5 - Project Outputs'!L188</f>
        <v>0</v>
      </c>
      <c r="AAI6" s="33">
        <f>'5 - Project Outputs'!M188</f>
        <v>0</v>
      </c>
      <c r="AAJ6" s="33">
        <f>'5 - Project Outputs'!N188</f>
        <v>0</v>
      </c>
      <c r="AAK6" s="33">
        <f>'5 - Project Outputs'!O188</f>
        <v>0</v>
      </c>
      <c r="AAL6" s="33">
        <f>'5 - Project Outputs'!P188</f>
        <v>0</v>
      </c>
      <c r="AAM6" s="33">
        <f>'5 - Project Outputs'!Q188</f>
        <v>0</v>
      </c>
      <c r="AAN6" s="33">
        <f>'5 - Project Outputs'!R188</f>
        <v>0</v>
      </c>
      <c r="AAO6" s="33">
        <f>'5 - Project Outputs'!S188</f>
        <v>0</v>
      </c>
      <c r="AAP6" s="33">
        <f>'5 - Project Outputs'!T188</f>
        <v>0</v>
      </c>
      <c r="AAQ6" s="33">
        <f>'5 - Project Outputs'!U188</f>
        <v>0</v>
      </c>
      <c r="AAR6" s="33">
        <f>'5 - Project Outputs'!V188</f>
        <v>0</v>
      </c>
      <c r="AAS6" s="33">
        <f>'5 - Project Outputs'!W188</f>
        <v>0</v>
      </c>
      <c r="AAT6" s="33">
        <f>'5 - Project Outputs'!X188</f>
        <v>0</v>
      </c>
      <c r="AAU6" s="33">
        <f>'5 - Project Outputs'!Y188</f>
        <v>0</v>
      </c>
      <c r="AAV6" s="33" t="str">
        <f>'5 - Project Outputs'!C189</f>
        <v>&lt; Select &gt;</v>
      </c>
      <c r="AAW6" s="33" t="str">
        <f>'5 - Project Outputs'!D189</f>
        <v>N/A</v>
      </c>
      <c r="AAX6" s="33">
        <f>'5 - Project Outputs'!E189</f>
        <v>0</v>
      </c>
      <c r="AAY6" s="33">
        <f>'5 - Project Outputs'!F189</f>
        <v>0</v>
      </c>
      <c r="AAZ6" s="33">
        <f>'5 - Project Outputs'!G189</f>
        <v>0</v>
      </c>
      <c r="ABA6" s="33">
        <f>'5 - Project Outputs'!H189</f>
        <v>0</v>
      </c>
      <c r="ABB6" s="33">
        <f>'5 - Project Outputs'!I189</f>
        <v>0</v>
      </c>
      <c r="ABC6" s="33">
        <f>'5 - Project Outputs'!J189</f>
        <v>0</v>
      </c>
      <c r="ABD6" s="33">
        <f>'5 - Project Outputs'!K189</f>
        <v>0</v>
      </c>
      <c r="ABE6" s="33">
        <f>'5 - Project Outputs'!L189</f>
        <v>0</v>
      </c>
      <c r="ABF6" s="33">
        <f>'5 - Project Outputs'!M189</f>
        <v>0</v>
      </c>
      <c r="ABG6" s="33">
        <f>'5 - Project Outputs'!N189</f>
        <v>0</v>
      </c>
      <c r="ABH6" s="33">
        <f>'5 - Project Outputs'!O189</f>
        <v>0</v>
      </c>
      <c r="ABI6" s="33">
        <f>'5 - Project Outputs'!P189</f>
        <v>0</v>
      </c>
      <c r="ABJ6" s="33">
        <f>'5 - Project Outputs'!Q189</f>
        <v>0</v>
      </c>
      <c r="ABK6" s="33">
        <f>'5 - Project Outputs'!R189</f>
        <v>0</v>
      </c>
      <c r="ABL6" s="33">
        <f>'5 - Project Outputs'!S189</f>
        <v>0</v>
      </c>
      <c r="ABM6" s="33">
        <f>'5 - Project Outputs'!T189</f>
        <v>0</v>
      </c>
      <c r="ABN6" s="33">
        <f>'5 - Project Outputs'!U189</f>
        <v>0</v>
      </c>
      <c r="ABO6" s="33">
        <f>'5 - Project Outputs'!V189</f>
        <v>0</v>
      </c>
      <c r="ABP6" s="33">
        <f>'5 - Project Outputs'!W189</f>
        <v>0</v>
      </c>
      <c r="ABQ6" s="33">
        <f>'5 - Project Outputs'!X189</f>
        <v>0</v>
      </c>
      <c r="ABR6" s="33">
        <f>'5 - Project Outputs'!Y189</f>
        <v>0</v>
      </c>
      <c r="ABS6" s="33" t="str">
        <f>'5 - Project Outputs'!C190</f>
        <v>&lt; Select &gt;</v>
      </c>
      <c r="ABT6" s="33" t="str">
        <f>'5 - Project Outputs'!D190</f>
        <v>N/A</v>
      </c>
      <c r="ABU6" s="33">
        <f>'5 - Project Outputs'!E190</f>
        <v>0</v>
      </c>
      <c r="ABV6" s="33">
        <f>'5 - Project Outputs'!F190</f>
        <v>0</v>
      </c>
      <c r="ABW6" s="33">
        <f>'5 - Project Outputs'!G190</f>
        <v>0</v>
      </c>
      <c r="ABX6" s="33">
        <f>'5 - Project Outputs'!H190</f>
        <v>0</v>
      </c>
      <c r="ABY6" s="33">
        <f>'5 - Project Outputs'!I190</f>
        <v>0</v>
      </c>
      <c r="ABZ6" s="33">
        <f>'5 - Project Outputs'!J190</f>
        <v>0</v>
      </c>
      <c r="ACA6" s="33">
        <f>'5 - Project Outputs'!K190</f>
        <v>0</v>
      </c>
      <c r="ACB6" s="33">
        <f>'5 - Project Outputs'!L190</f>
        <v>0</v>
      </c>
      <c r="ACC6" s="33">
        <f>'5 - Project Outputs'!M190</f>
        <v>0</v>
      </c>
      <c r="ACD6" s="33">
        <f>'5 - Project Outputs'!N190</f>
        <v>0</v>
      </c>
      <c r="ACE6" s="33">
        <f>'5 - Project Outputs'!O190</f>
        <v>0</v>
      </c>
      <c r="ACF6" s="33">
        <f>'5 - Project Outputs'!P190</f>
        <v>0</v>
      </c>
      <c r="ACG6" s="33">
        <f>'5 - Project Outputs'!Q190</f>
        <v>0</v>
      </c>
      <c r="ACH6" s="33">
        <f>'5 - Project Outputs'!R190</f>
        <v>0</v>
      </c>
      <c r="ACI6" s="33">
        <f>'5 - Project Outputs'!S190</f>
        <v>0</v>
      </c>
      <c r="ACJ6" s="33">
        <f>'5 - Project Outputs'!T190</f>
        <v>0</v>
      </c>
      <c r="ACK6" s="33">
        <f>'5 - Project Outputs'!U190</f>
        <v>0</v>
      </c>
      <c r="ACL6" s="33">
        <f>'5 - Project Outputs'!V190</f>
        <v>0</v>
      </c>
      <c r="ACM6" s="33">
        <f>'5 - Project Outputs'!W190</f>
        <v>0</v>
      </c>
      <c r="ACN6" s="33">
        <f>'5 - Project Outputs'!X190</f>
        <v>0</v>
      </c>
      <c r="ACO6" s="33">
        <f>'5 - Project Outputs'!Y190</f>
        <v>0</v>
      </c>
      <c r="ACP6" s="33" t="str">
        <f>'5 - Project Outputs'!C191</f>
        <v>&lt; Select &gt;</v>
      </c>
      <c r="ACQ6" s="33" t="str">
        <f>'5 - Project Outputs'!D191</f>
        <v>N/A</v>
      </c>
      <c r="ACR6" s="33">
        <f>'5 - Project Outputs'!E191</f>
        <v>0</v>
      </c>
      <c r="ACS6" s="33">
        <f>'5 - Project Outputs'!F191</f>
        <v>0</v>
      </c>
      <c r="ACT6" s="33">
        <f>'5 - Project Outputs'!G191</f>
        <v>0</v>
      </c>
      <c r="ACU6" s="33">
        <f>'5 - Project Outputs'!H191</f>
        <v>0</v>
      </c>
      <c r="ACV6" s="33">
        <f>'5 - Project Outputs'!I191</f>
        <v>0</v>
      </c>
      <c r="ACW6" s="33">
        <f>'5 - Project Outputs'!J191</f>
        <v>0</v>
      </c>
      <c r="ACX6" s="33">
        <f>'5 - Project Outputs'!K191</f>
        <v>0</v>
      </c>
      <c r="ACY6" s="33">
        <f>'5 - Project Outputs'!L191</f>
        <v>0</v>
      </c>
      <c r="ACZ6" s="33">
        <f>'5 - Project Outputs'!M191</f>
        <v>0</v>
      </c>
      <c r="ADA6" s="33">
        <f>'5 - Project Outputs'!N191</f>
        <v>0</v>
      </c>
      <c r="ADB6" s="33">
        <f>'5 - Project Outputs'!O191</f>
        <v>0</v>
      </c>
      <c r="ADC6" s="33">
        <f>'5 - Project Outputs'!P191</f>
        <v>0</v>
      </c>
      <c r="ADD6" s="33">
        <f>'5 - Project Outputs'!Q191</f>
        <v>0</v>
      </c>
      <c r="ADE6" s="33">
        <f>'5 - Project Outputs'!R191</f>
        <v>0</v>
      </c>
      <c r="ADF6" s="33">
        <f>'5 - Project Outputs'!S191</f>
        <v>0</v>
      </c>
      <c r="ADG6" s="33">
        <f>'5 - Project Outputs'!T191</f>
        <v>0</v>
      </c>
      <c r="ADH6" s="33">
        <f>'5 - Project Outputs'!U191</f>
        <v>0</v>
      </c>
      <c r="ADI6" s="33">
        <f>'5 - Project Outputs'!V191</f>
        <v>0</v>
      </c>
      <c r="ADJ6" s="33">
        <f>'5 - Project Outputs'!W191</f>
        <v>0</v>
      </c>
      <c r="ADK6" s="33">
        <f>'5 - Project Outputs'!X191</f>
        <v>0</v>
      </c>
      <c r="ADL6" s="33">
        <f>'5 - Project Outputs'!Y191</f>
        <v>0</v>
      </c>
      <c r="ADM6" s="33" t="str">
        <f>'5 - Project Outputs'!C192</f>
        <v>&lt; Select &gt;</v>
      </c>
      <c r="ADN6" s="33" t="str">
        <f>'5 - Project Outputs'!D192</f>
        <v>N/A</v>
      </c>
      <c r="ADO6" s="33">
        <f>'5 - Project Outputs'!E192</f>
        <v>0</v>
      </c>
      <c r="ADP6" s="33">
        <f>'5 - Project Outputs'!F192</f>
        <v>0</v>
      </c>
      <c r="ADQ6" s="33">
        <f>'5 - Project Outputs'!G192</f>
        <v>0</v>
      </c>
      <c r="ADR6" s="33">
        <f>'5 - Project Outputs'!H192</f>
        <v>0</v>
      </c>
      <c r="ADS6" s="33">
        <f>'5 - Project Outputs'!I192</f>
        <v>0</v>
      </c>
      <c r="ADT6" s="33">
        <f>'5 - Project Outputs'!J192</f>
        <v>0</v>
      </c>
      <c r="ADU6" s="33">
        <f>'5 - Project Outputs'!K192</f>
        <v>0</v>
      </c>
      <c r="ADV6" s="33">
        <f>'5 - Project Outputs'!L192</f>
        <v>0</v>
      </c>
      <c r="ADW6" s="33">
        <f>'5 - Project Outputs'!M192</f>
        <v>0</v>
      </c>
      <c r="ADX6" s="33">
        <f>'5 - Project Outputs'!N192</f>
        <v>0</v>
      </c>
      <c r="ADY6" s="33">
        <f>'5 - Project Outputs'!O192</f>
        <v>0</v>
      </c>
      <c r="ADZ6" s="33">
        <f>'5 - Project Outputs'!P192</f>
        <v>0</v>
      </c>
      <c r="AEA6" s="33">
        <f>'5 - Project Outputs'!Q192</f>
        <v>0</v>
      </c>
      <c r="AEB6" s="33">
        <f>'5 - Project Outputs'!R192</f>
        <v>0</v>
      </c>
      <c r="AEC6" s="33">
        <f>'5 - Project Outputs'!S192</f>
        <v>0</v>
      </c>
      <c r="AED6" s="33">
        <f>'5 - Project Outputs'!T192</f>
        <v>0</v>
      </c>
      <c r="AEE6" s="33">
        <f>'5 - Project Outputs'!U192</f>
        <v>0</v>
      </c>
      <c r="AEF6" s="33">
        <f>'5 - Project Outputs'!V192</f>
        <v>0</v>
      </c>
      <c r="AEG6" s="33">
        <f>'5 - Project Outputs'!W192</f>
        <v>0</v>
      </c>
      <c r="AEH6" s="33">
        <f>'5 - Project Outputs'!X192</f>
        <v>0</v>
      </c>
      <c r="AEI6" s="33">
        <f>'5 - Project Outputs'!Y192</f>
        <v>0</v>
      </c>
      <c r="AEJ6" s="33" t="str">
        <f>'5 - Project Outputs'!C193</f>
        <v>&lt; Select &gt;</v>
      </c>
      <c r="AEK6" s="33" t="str">
        <f>'5 - Project Outputs'!D193</f>
        <v>N/A</v>
      </c>
      <c r="AEL6" s="33">
        <f>'5 - Project Outputs'!E193</f>
        <v>0</v>
      </c>
      <c r="AEM6" s="33">
        <f>'5 - Project Outputs'!F193</f>
        <v>0</v>
      </c>
      <c r="AEN6" s="33">
        <f>'5 - Project Outputs'!G193</f>
        <v>0</v>
      </c>
      <c r="AEO6" s="33">
        <f>'5 - Project Outputs'!H193</f>
        <v>0</v>
      </c>
      <c r="AEP6" s="33">
        <f>'5 - Project Outputs'!I193</f>
        <v>0</v>
      </c>
      <c r="AEQ6" s="33">
        <f>'5 - Project Outputs'!J193</f>
        <v>0</v>
      </c>
      <c r="AER6" s="33">
        <f>'5 - Project Outputs'!K193</f>
        <v>0</v>
      </c>
      <c r="AES6" s="33">
        <f>'5 - Project Outputs'!L193</f>
        <v>0</v>
      </c>
      <c r="AET6" s="33">
        <f>'5 - Project Outputs'!M193</f>
        <v>0</v>
      </c>
      <c r="AEU6" s="33">
        <f>'5 - Project Outputs'!N193</f>
        <v>0</v>
      </c>
      <c r="AEV6" s="33">
        <f>'5 - Project Outputs'!O193</f>
        <v>0</v>
      </c>
      <c r="AEW6" s="33">
        <f>'5 - Project Outputs'!P193</f>
        <v>0</v>
      </c>
      <c r="AEX6" s="33">
        <f>'5 - Project Outputs'!Q193</f>
        <v>0</v>
      </c>
      <c r="AEY6" s="33">
        <f>'5 - Project Outputs'!R193</f>
        <v>0</v>
      </c>
      <c r="AEZ6" s="33">
        <f>'5 - Project Outputs'!S193</f>
        <v>0</v>
      </c>
      <c r="AFA6" s="33">
        <f>'5 - Project Outputs'!T193</f>
        <v>0</v>
      </c>
      <c r="AFB6" s="33">
        <f>'5 - Project Outputs'!U193</f>
        <v>0</v>
      </c>
      <c r="AFC6" s="33">
        <f>'5 - Project Outputs'!V193</f>
        <v>0</v>
      </c>
      <c r="AFD6" s="33">
        <f>'5 - Project Outputs'!W193</f>
        <v>0</v>
      </c>
      <c r="AFE6" s="33">
        <f>'5 - Project Outputs'!X193</f>
        <v>0</v>
      </c>
      <c r="AFF6" s="33">
        <f>'5 - Project Outputs'!Y193</f>
        <v>0</v>
      </c>
      <c r="AFG6" s="33" t="str">
        <f>'5 - Project Outputs'!C194</f>
        <v>&lt; Select &gt;</v>
      </c>
      <c r="AFH6" s="33" t="str">
        <f>'5 - Project Outputs'!D194</f>
        <v>N/A</v>
      </c>
      <c r="AFI6" s="33">
        <f>'5 - Project Outputs'!E194</f>
        <v>0</v>
      </c>
      <c r="AFJ6" s="33">
        <f>'5 - Project Outputs'!F194</f>
        <v>0</v>
      </c>
      <c r="AFK6" s="33">
        <f>'5 - Project Outputs'!G194</f>
        <v>0</v>
      </c>
      <c r="AFL6" s="33">
        <f>'5 - Project Outputs'!H194</f>
        <v>0</v>
      </c>
      <c r="AFM6" s="33">
        <f>'5 - Project Outputs'!I194</f>
        <v>0</v>
      </c>
      <c r="AFN6" s="33">
        <f>'5 - Project Outputs'!J194</f>
        <v>0</v>
      </c>
      <c r="AFO6" s="33">
        <f>'5 - Project Outputs'!K194</f>
        <v>0</v>
      </c>
      <c r="AFP6" s="33">
        <f>'5 - Project Outputs'!L194</f>
        <v>0</v>
      </c>
      <c r="AFQ6" s="33">
        <f>'5 - Project Outputs'!M194</f>
        <v>0</v>
      </c>
      <c r="AFR6" s="33">
        <f>'5 - Project Outputs'!N194</f>
        <v>0</v>
      </c>
      <c r="AFS6" s="33">
        <f>'5 - Project Outputs'!O194</f>
        <v>0</v>
      </c>
      <c r="AFT6" s="33">
        <f>'5 - Project Outputs'!P194</f>
        <v>0</v>
      </c>
      <c r="AFU6" s="33">
        <f>'5 - Project Outputs'!Q194</f>
        <v>0</v>
      </c>
      <c r="AFV6" s="33">
        <f>'5 - Project Outputs'!R194</f>
        <v>0</v>
      </c>
      <c r="AFW6" s="33">
        <f>'5 - Project Outputs'!S194</f>
        <v>0</v>
      </c>
      <c r="AFX6" s="33">
        <f>'5 - Project Outputs'!T194</f>
        <v>0</v>
      </c>
      <c r="AFY6" s="33">
        <f>'5 - Project Outputs'!U194</f>
        <v>0</v>
      </c>
      <c r="AFZ6" s="33">
        <f>'5 - Project Outputs'!V194</f>
        <v>0</v>
      </c>
      <c r="AGA6" s="33">
        <f>'5 - Project Outputs'!W194</f>
        <v>0</v>
      </c>
      <c r="AGB6" s="33">
        <f>'5 - Project Outputs'!X194</f>
        <v>0</v>
      </c>
      <c r="AGC6" s="33">
        <f>'5 - Project Outputs'!Y194</f>
        <v>0</v>
      </c>
      <c r="AGD6" s="33">
        <f>'5 - Project Outputs'!C196</f>
        <v>0</v>
      </c>
      <c r="AGE6" s="33">
        <f>'5 - Project Outputs'!D196</f>
        <v>0</v>
      </c>
      <c r="AGF6" s="33">
        <f>'5 - Project Outputs'!E196</f>
        <v>0</v>
      </c>
      <c r="AGG6" s="33">
        <f>'5 - Project Outputs'!F196</f>
        <v>0</v>
      </c>
      <c r="AGH6" s="33">
        <f>'5 - Project Outputs'!G196</f>
        <v>0</v>
      </c>
      <c r="AGI6" s="33">
        <f>'5 - Project Outputs'!H196</f>
        <v>0</v>
      </c>
      <c r="AGJ6" s="33">
        <f>'5 - Project Outputs'!I196</f>
        <v>0</v>
      </c>
      <c r="AGK6" s="33">
        <f>'5 - Project Outputs'!J196</f>
        <v>0</v>
      </c>
      <c r="AGL6" s="33">
        <f>'5 - Project Outputs'!K196</f>
        <v>0</v>
      </c>
      <c r="AGM6" s="33">
        <f>'5 - Project Outputs'!L196</f>
        <v>0</v>
      </c>
      <c r="AGN6" s="33">
        <f>'5 - Project Outputs'!M196</f>
        <v>0</v>
      </c>
      <c r="AGO6" s="33">
        <f>'5 - Project Outputs'!N196</f>
        <v>0</v>
      </c>
      <c r="AGP6" s="33">
        <f>'5 - Project Outputs'!O196</f>
        <v>0</v>
      </c>
      <c r="AGQ6" s="33">
        <f>'5 - Project Outputs'!P196</f>
        <v>0</v>
      </c>
      <c r="AGR6" s="33">
        <f>'5 - Project Outputs'!Q196</f>
        <v>0</v>
      </c>
      <c r="AGS6" s="33">
        <f>'5 - Project Outputs'!R196</f>
        <v>0</v>
      </c>
      <c r="AGT6" s="33">
        <f>'5 - Project Outputs'!S196</f>
        <v>0</v>
      </c>
      <c r="AGU6" s="33">
        <f>'5 - Project Outputs'!T196</f>
        <v>0</v>
      </c>
      <c r="AGV6" s="33">
        <f>'5 - Project Outputs'!U196</f>
        <v>0</v>
      </c>
      <c r="AGW6" s="33">
        <f>'5 - Project Outputs'!V196</f>
        <v>0</v>
      </c>
      <c r="AGX6" s="33">
        <f>'5 - Project Outputs'!W196</f>
        <v>0</v>
      </c>
      <c r="AGY6" s="33">
        <f>'5 - Project Outputs'!X196</f>
        <v>0</v>
      </c>
      <c r="AGZ6" s="33">
        <f>'5 - Project Outputs'!C197</f>
        <v>0</v>
      </c>
      <c r="AHA6" s="33">
        <f>'5 - Project Outputs'!D197</f>
        <v>0</v>
      </c>
      <c r="AHB6" s="33">
        <f>'5 - Project Outputs'!E197</f>
        <v>0</v>
      </c>
      <c r="AHC6" s="33">
        <f>'5 - Project Outputs'!F197</f>
        <v>0</v>
      </c>
      <c r="AHD6" s="33">
        <f>'5 - Project Outputs'!G197</f>
        <v>0</v>
      </c>
      <c r="AHE6" s="33">
        <f>'5 - Project Outputs'!H197</f>
        <v>0</v>
      </c>
      <c r="AHF6" s="33">
        <f>'5 - Project Outputs'!I197</f>
        <v>0</v>
      </c>
      <c r="AHG6" s="33">
        <f>'5 - Project Outputs'!J197</f>
        <v>0</v>
      </c>
      <c r="AHH6" s="33">
        <f>'5 - Project Outputs'!K197</f>
        <v>0</v>
      </c>
      <c r="AHI6" s="33">
        <f>'5 - Project Outputs'!L197</f>
        <v>0</v>
      </c>
      <c r="AHJ6" s="33">
        <f>'5 - Project Outputs'!M197</f>
        <v>0</v>
      </c>
      <c r="AHK6" s="33">
        <f>'5 - Project Outputs'!N197</f>
        <v>0</v>
      </c>
      <c r="AHL6" s="33">
        <f>'5 - Project Outputs'!O197</f>
        <v>0</v>
      </c>
      <c r="AHM6" s="33">
        <f>'5 - Project Outputs'!P197</f>
        <v>0</v>
      </c>
      <c r="AHN6" s="33">
        <f>'5 - Project Outputs'!Q197</f>
        <v>0</v>
      </c>
      <c r="AHO6" s="33">
        <f>'5 - Project Outputs'!R197</f>
        <v>0</v>
      </c>
      <c r="AHP6" s="33">
        <f>'5 - Project Outputs'!S197</f>
        <v>0</v>
      </c>
      <c r="AHQ6" s="33">
        <f>'5 - Project Outputs'!T197</f>
        <v>0</v>
      </c>
      <c r="AHR6" s="33">
        <f>'5 - Project Outputs'!U197</f>
        <v>0</v>
      </c>
      <c r="AHS6" s="33">
        <f>'5 - Project Outputs'!V197</f>
        <v>0</v>
      </c>
      <c r="AHT6" s="33">
        <f>'5 - Project Outputs'!W197</f>
        <v>0</v>
      </c>
      <c r="AHU6" s="33">
        <f>'5 - Project Outputs'!X197</f>
        <v>0</v>
      </c>
      <c r="AHV6" s="33">
        <f>'5 - Project Outputs'!C198</f>
        <v>0</v>
      </c>
      <c r="AHW6" s="33">
        <f>'5 - Project Outputs'!D198</f>
        <v>0</v>
      </c>
      <c r="AHX6" s="33">
        <f>'5 - Project Outputs'!E198</f>
        <v>0</v>
      </c>
      <c r="AHY6" s="33">
        <f>'5 - Project Outputs'!F198</f>
        <v>0</v>
      </c>
      <c r="AHZ6" s="33">
        <f>'5 - Project Outputs'!G198</f>
        <v>0</v>
      </c>
      <c r="AIA6" s="33">
        <f>'5 - Project Outputs'!H198</f>
        <v>0</v>
      </c>
      <c r="AIB6" s="33">
        <f>'5 - Project Outputs'!I198</f>
        <v>0</v>
      </c>
      <c r="AIC6" s="33">
        <f>'5 - Project Outputs'!J198</f>
        <v>0</v>
      </c>
      <c r="AID6" s="33">
        <f>'5 - Project Outputs'!K198</f>
        <v>0</v>
      </c>
      <c r="AIE6" s="33">
        <f>'5 - Project Outputs'!L198</f>
        <v>0</v>
      </c>
      <c r="AIF6" s="33">
        <f>'5 - Project Outputs'!M198</f>
        <v>0</v>
      </c>
      <c r="AIG6" s="33">
        <f>'5 - Project Outputs'!N198</f>
        <v>0</v>
      </c>
      <c r="AIH6" s="33">
        <f>'5 - Project Outputs'!O198</f>
        <v>0</v>
      </c>
      <c r="AII6" s="33">
        <f>'5 - Project Outputs'!P198</f>
        <v>0</v>
      </c>
      <c r="AIJ6" s="33">
        <f>'5 - Project Outputs'!Q198</f>
        <v>0</v>
      </c>
      <c r="AIK6" s="33">
        <f>'5 - Project Outputs'!R198</f>
        <v>0</v>
      </c>
      <c r="AIL6" s="33">
        <f>'5 - Project Outputs'!S198</f>
        <v>0</v>
      </c>
      <c r="AIM6" s="33">
        <f>'5 - Project Outputs'!T198</f>
        <v>0</v>
      </c>
      <c r="AIN6" s="33">
        <f>'5 - Project Outputs'!U198</f>
        <v>0</v>
      </c>
      <c r="AIO6" s="33">
        <f>'5 - Project Outputs'!V198</f>
        <v>0</v>
      </c>
      <c r="AIP6" s="33">
        <f>'5 - Project Outputs'!W198</f>
        <v>0</v>
      </c>
      <c r="AIQ6" s="33">
        <f>'5 - Project Outputs'!X198</f>
        <v>0</v>
      </c>
      <c r="AIR6" s="33">
        <f>'5 - Project Outputs'!C199</f>
        <v>0</v>
      </c>
      <c r="AIS6" s="33">
        <f>'5 - Project Outputs'!D199</f>
        <v>0</v>
      </c>
      <c r="AIT6" s="33">
        <f>'5 - Project Outputs'!E199</f>
        <v>0</v>
      </c>
      <c r="AIU6" s="33">
        <f>'5 - Project Outputs'!F199</f>
        <v>0</v>
      </c>
      <c r="AIV6" s="33">
        <f>'5 - Project Outputs'!G199</f>
        <v>0</v>
      </c>
      <c r="AIW6" s="33">
        <f>'5 - Project Outputs'!H199</f>
        <v>0</v>
      </c>
      <c r="AIX6" s="33">
        <f>'5 - Project Outputs'!I199</f>
        <v>0</v>
      </c>
      <c r="AIY6" s="33">
        <f>'5 - Project Outputs'!J199</f>
        <v>0</v>
      </c>
      <c r="AIZ6" s="33">
        <f>'5 - Project Outputs'!K199</f>
        <v>0</v>
      </c>
      <c r="AJA6" s="33">
        <f>'5 - Project Outputs'!L199</f>
        <v>0</v>
      </c>
      <c r="AJB6" s="33">
        <f>'5 - Project Outputs'!M199</f>
        <v>0</v>
      </c>
      <c r="AJC6" s="33">
        <f>'5 - Project Outputs'!N199</f>
        <v>0</v>
      </c>
      <c r="AJD6" s="33">
        <f>'5 - Project Outputs'!O199</f>
        <v>0</v>
      </c>
      <c r="AJE6" s="33">
        <f>'5 - Project Outputs'!P199</f>
        <v>0</v>
      </c>
      <c r="AJF6" s="33">
        <f>'5 - Project Outputs'!Q199</f>
        <v>0</v>
      </c>
      <c r="AJG6" s="33">
        <f>'5 - Project Outputs'!R199</f>
        <v>0</v>
      </c>
      <c r="AJH6" s="33">
        <f>'5 - Project Outputs'!S199</f>
        <v>0</v>
      </c>
      <c r="AJI6" s="33">
        <f>'5 - Project Outputs'!T199</f>
        <v>0</v>
      </c>
      <c r="AJJ6" s="33">
        <f>'5 - Project Outputs'!U199</f>
        <v>0</v>
      </c>
      <c r="AJK6" s="33">
        <f>'5 - Project Outputs'!V199</f>
        <v>0</v>
      </c>
      <c r="AJL6" s="33">
        <f>'5 - Project Outputs'!W199</f>
        <v>0</v>
      </c>
      <c r="AJM6" s="33">
        <f>'5 - Project Outputs'!X199</f>
        <v>0</v>
      </c>
      <c r="AJN6" s="33">
        <f>'5 - Project Outputs'!C200</f>
        <v>0</v>
      </c>
      <c r="AJO6" s="33">
        <f>'5 - Project Outputs'!D200</f>
        <v>0</v>
      </c>
      <c r="AJP6" s="33">
        <f>'5 - Project Outputs'!E200</f>
        <v>0</v>
      </c>
      <c r="AJQ6" s="33">
        <f>'5 - Project Outputs'!F200</f>
        <v>0</v>
      </c>
      <c r="AJR6" s="33">
        <f>'5 - Project Outputs'!G200</f>
        <v>0</v>
      </c>
      <c r="AJS6" s="33">
        <f>'5 - Project Outputs'!H200</f>
        <v>0</v>
      </c>
      <c r="AJT6" s="33">
        <f>'5 - Project Outputs'!I200</f>
        <v>0</v>
      </c>
      <c r="AJU6" s="33">
        <f>'5 - Project Outputs'!J200</f>
        <v>0</v>
      </c>
      <c r="AJV6" s="33">
        <f>'5 - Project Outputs'!K200</f>
        <v>0</v>
      </c>
      <c r="AJW6" s="33">
        <f>'5 - Project Outputs'!L200</f>
        <v>0</v>
      </c>
      <c r="AJX6" s="33">
        <f>'5 - Project Outputs'!M200</f>
        <v>0</v>
      </c>
      <c r="AJY6" s="33">
        <f>'5 - Project Outputs'!N200</f>
        <v>0</v>
      </c>
      <c r="AJZ6" s="33">
        <f>'5 - Project Outputs'!O200</f>
        <v>0</v>
      </c>
      <c r="AKA6" s="33">
        <f>'5 - Project Outputs'!P200</f>
        <v>0</v>
      </c>
      <c r="AKB6" s="33">
        <f>'5 - Project Outputs'!Q200</f>
        <v>0</v>
      </c>
      <c r="AKC6" s="33">
        <f>'5 - Project Outputs'!R200</f>
        <v>0</v>
      </c>
      <c r="AKD6" s="33">
        <f>'5 - Project Outputs'!S200</f>
        <v>0</v>
      </c>
      <c r="AKE6" s="33">
        <f>'5 - Project Outputs'!T200</f>
        <v>0</v>
      </c>
      <c r="AKF6" s="33">
        <f>'5 - Project Outputs'!U200</f>
        <v>0</v>
      </c>
      <c r="AKG6" s="33">
        <f>'5 - Project Outputs'!V200</f>
        <v>0</v>
      </c>
      <c r="AKH6" s="33">
        <f>'5 - Project Outputs'!W200</f>
        <v>0</v>
      </c>
      <c r="AKI6" s="33">
        <f>'5 - Project Outputs'!X200</f>
        <v>0</v>
      </c>
      <c r="AKJ6" s="33">
        <f>'5 - Project Outputs'!C201</f>
        <v>0</v>
      </c>
      <c r="AKK6" s="33">
        <f>'5 - Project Outputs'!D201</f>
        <v>0</v>
      </c>
      <c r="AKL6" s="33">
        <f>'5 - Project Outputs'!E201</f>
        <v>0</v>
      </c>
      <c r="AKM6" s="33">
        <f>'5 - Project Outputs'!F201</f>
        <v>0</v>
      </c>
      <c r="AKN6" s="33">
        <f>'5 - Project Outputs'!G201</f>
        <v>0</v>
      </c>
      <c r="AKO6" s="33">
        <f>'5 - Project Outputs'!H201</f>
        <v>0</v>
      </c>
      <c r="AKP6" s="33">
        <f>'5 - Project Outputs'!I201</f>
        <v>0</v>
      </c>
      <c r="AKQ6" s="33">
        <f>'5 - Project Outputs'!J201</f>
        <v>0</v>
      </c>
      <c r="AKR6" s="33">
        <f>'5 - Project Outputs'!K201</f>
        <v>0</v>
      </c>
      <c r="AKS6" s="33">
        <f>'5 - Project Outputs'!L201</f>
        <v>0</v>
      </c>
      <c r="AKT6" s="33">
        <f>'5 - Project Outputs'!M201</f>
        <v>0</v>
      </c>
      <c r="AKU6" s="33">
        <f>'5 - Project Outputs'!N201</f>
        <v>0</v>
      </c>
      <c r="AKV6" s="33">
        <f>'5 - Project Outputs'!O201</f>
        <v>0</v>
      </c>
      <c r="AKW6" s="33">
        <f>'5 - Project Outputs'!P201</f>
        <v>0</v>
      </c>
      <c r="AKX6" s="33">
        <f>'5 - Project Outputs'!Q201</f>
        <v>0</v>
      </c>
      <c r="AKY6" s="33">
        <f>'5 - Project Outputs'!R201</f>
        <v>0</v>
      </c>
      <c r="AKZ6" s="33">
        <f>'5 - Project Outputs'!S201</f>
        <v>0</v>
      </c>
      <c r="ALA6" s="33">
        <f>'5 - Project Outputs'!T201</f>
        <v>0</v>
      </c>
      <c r="ALB6" s="33">
        <f>'5 - Project Outputs'!U201</f>
        <v>0</v>
      </c>
      <c r="ALC6" s="33">
        <f>'5 - Project Outputs'!V201</f>
        <v>0</v>
      </c>
      <c r="ALD6" s="33">
        <f>'5 - Project Outputs'!W201</f>
        <v>0</v>
      </c>
      <c r="ALE6" s="33">
        <f>'5 - Project Outputs'!X201</f>
        <v>0</v>
      </c>
      <c r="ALF6" s="33">
        <f>'5 - Project Outputs'!C202</f>
        <v>0</v>
      </c>
      <c r="ALG6" s="33">
        <f>'5 - Project Outputs'!D202</f>
        <v>0</v>
      </c>
      <c r="ALH6" s="33">
        <f>'5 - Project Outputs'!E202</f>
        <v>0</v>
      </c>
      <c r="ALI6" s="33">
        <f>'5 - Project Outputs'!F202</f>
        <v>0</v>
      </c>
      <c r="ALJ6" s="33">
        <f>'5 - Project Outputs'!G202</f>
        <v>0</v>
      </c>
      <c r="ALK6" s="33">
        <f>'5 - Project Outputs'!H202</f>
        <v>0</v>
      </c>
      <c r="ALL6" s="33">
        <f>'5 - Project Outputs'!I202</f>
        <v>0</v>
      </c>
      <c r="ALM6" s="33">
        <f>'5 - Project Outputs'!J202</f>
        <v>0</v>
      </c>
      <c r="ALN6" s="33">
        <f>'5 - Project Outputs'!K202</f>
        <v>0</v>
      </c>
      <c r="ALO6" s="33">
        <f>'5 - Project Outputs'!L202</f>
        <v>0</v>
      </c>
      <c r="ALP6" s="33">
        <f>'5 - Project Outputs'!M202</f>
        <v>0</v>
      </c>
      <c r="ALQ6" s="33">
        <f>'5 - Project Outputs'!N202</f>
        <v>0</v>
      </c>
      <c r="ALR6" s="33">
        <f>'5 - Project Outputs'!O202</f>
        <v>0</v>
      </c>
      <c r="ALS6" s="33">
        <f>'5 - Project Outputs'!P202</f>
        <v>0</v>
      </c>
      <c r="ALT6" s="33">
        <f>'5 - Project Outputs'!Q202</f>
        <v>0</v>
      </c>
      <c r="ALU6" s="33">
        <f>'5 - Project Outputs'!R202</f>
        <v>0</v>
      </c>
      <c r="ALV6" s="33">
        <f>'5 - Project Outputs'!S202</f>
        <v>0</v>
      </c>
      <c r="ALW6" s="33">
        <f>'5 - Project Outputs'!T202</f>
        <v>0</v>
      </c>
      <c r="ALX6" s="33">
        <f>'5 - Project Outputs'!U202</f>
        <v>0</v>
      </c>
      <c r="ALY6" s="33">
        <f>'5 - Project Outputs'!V202</f>
        <v>0</v>
      </c>
      <c r="ALZ6" s="33">
        <f>'5 - Project Outputs'!W202</f>
        <v>0</v>
      </c>
      <c r="AMA6" s="33">
        <f>'5 - Project Outputs'!X202</f>
        <v>0</v>
      </c>
      <c r="AMB6" s="33">
        <f>'5 - Project Outputs'!C203</f>
        <v>0</v>
      </c>
      <c r="AMC6" s="33">
        <f>'5 - Project Outputs'!D203</f>
        <v>0</v>
      </c>
      <c r="AMD6" s="33">
        <f>'5 - Project Outputs'!E203</f>
        <v>0</v>
      </c>
      <c r="AME6" s="33">
        <f>'5 - Project Outputs'!F203</f>
        <v>0</v>
      </c>
      <c r="AMF6" s="33">
        <f>'5 - Project Outputs'!G203</f>
        <v>0</v>
      </c>
      <c r="AMG6" s="33">
        <f>'5 - Project Outputs'!H203</f>
        <v>0</v>
      </c>
      <c r="AMH6" s="33">
        <f>'5 - Project Outputs'!I203</f>
        <v>0</v>
      </c>
      <c r="AMI6" s="33">
        <f>'5 - Project Outputs'!J203</f>
        <v>0</v>
      </c>
      <c r="AMJ6" s="33">
        <f>'5 - Project Outputs'!K203</f>
        <v>0</v>
      </c>
      <c r="AMK6" s="33">
        <f>'5 - Project Outputs'!L203</f>
        <v>0</v>
      </c>
      <c r="AML6" s="33">
        <f>'5 - Project Outputs'!M203</f>
        <v>0</v>
      </c>
      <c r="AMM6" s="33">
        <f>'5 - Project Outputs'!N203</f>
        <v>0</v>
      </c>
      <c r="AMN6" s="33">
        <f>'5 - Project Outputs'!O203</f>
        <v>0</v>
      </c>
      <c r="AMO6" s="33">
        <f>'5 - Project Outputs'!P203</f>
        <v>0</v>
      </c>
      <c r="AMP6" s="33">
        <f>'5 - Project Outputs'!Q203</f>
        <v>0</v>
      </c>
      <c r="AMQ6" s="33">
        <f>'5 - Project Outputs'!R203</f>
        <v>0</v>
      </c>
      <c r="AMR6" s="33">
        <f>'5 - Project Outputs'!S203</f>
        <v>0</v>
      </c>
      <c r="AMS6" s="33">
        <f>'5 - Project Outputs'!T203</f>
        <v>0</v>
      </c>
      <c r="AMT6" s="33">
        <f>'5 - Project Outputs'!U203</f>
        <v>0</v>
      </c>
      <c r="AMU6" s="33">
        <f>'5 - Project Outputs'!V203</f>
        <v>0</v>
      </c>
      <c r="AMV6" s="33">
        <f>'5 - Project Outputs'!W203</f>
        <v>0</v>
      </c>
      <c r="AMW6" s="33">
        <f>'5 - Project Outputs'!X203</f>
        <v>0</v>
      </c>
      <c r="AMX6" s="33">
        <f>'5 - Project Outputs'!C204</f>
        <v>0</v>
      </c>
      <c r="AMY6" s="33">
        <f>'5 - Project Outputs'!D204</f>
        <v>0</v>
      </c>
      <c r="AMZ6" s="33">
        <f>'5 - Project Outputs'!E204</f>
        <v>0</v>
      </c>
      <c r="ANA6" s="33">
        <f>'5 - Project Outputs'!F204</f>
        <v>0</v>
      </c>
      <c r="ANB6" s="33">
        <f>'5 - Project Outputs'!G204</f>
        <v>0</v>
      </c>
      <c r="ANC6" s="33">
        <f>'5 - Project Outputs'!H204</f>
        <v>0</v>
      </c>
      <c r="AND6" s="33">
        <f>'5 - Project Outputs'!I204</f>
        <v>0</v>
      </c>
      <c r="ANE6" s="33">
        <f>'5 - Project Outputs'!J204</f>
        <v>0</v>
      </c>
      <c r="ANF6" s="33">
        <f>'5 - Project Outputs'!K204</f>
        <v>0</v>
      </c>
      <c r="ANG6" s="33">
        <f>'5 - Project Outputs'!L204</f>
        <v>0</v>
      </c>
      <c r="ANH6" s="33">
        <f>'5 - Project Outputs'!M204</f>
        <v>0</v>
      </c>
      <c r="ANI6" s="33">
        <f>'5 - Project Outputs'!N204</f>
        <v>0</v>
      </c>
      <c r="ANJ6" s="33">
        <f>'5 - Project Outputs'!O204</f>
        <v>0</v>
      </c>
      <c r="ANK6" s="33">
        <f>'5 - Project Outputs'!P204</f>
        <v>0</v>
      </c>
      <c r="ANL6" s="33">
        <f>'5 - Project Outputs'!Q204</f>
        <v>0</v>
      </c>
      <c r="ANM6" s="33">
        <f>'5 - Project Outputs'!R204</f>
        <v>0</v>
      </c>
      <c r="ANN6" s="33">
        <f>'5 - Project Outputs'!S204</f>
        <v>0</v>
      </c>
      <c r="ANO6" s="33">
        <f>'5 - Project Outputs'!T204</f>
        <v>0</v>
      </c>
      <c r="ANP6" s="33">
        <f>'5 - Project Outputs'!U204</f>
        <v>0</v>
      </c>
      <c r="ANQ6" s="33">
        <f>'5 - Project Outputs'!V204</f>
        <v>0</v>
      </c>
      <c r="ANR6" s="33">
        <f>'5 - Project Outputs'!W204</f>
        <v>0</v>
      </c>
      <c r="ANS6" s="33">
        <f>'5 - Project Outputs'!X204</f>
        <v>0</v>
      </c>
      <c r="ANT6" s="33">
        <f>'5 - Project Outputs'!C205</f>
        <v>0</v>
      </c>
      <c r="ANU6" s="33">
        <f>'5 - Project Outputs'!D205</f>
        <v>0</v>
      </c>
      <c r="ANV6" s="33">
        <f>'5 - Project Outputs'!E205</f>
        <v>0</v>
      </c>
      <c r="ANW6" s="33">
        <f>'5 - Project Outputs'!F205</f>
        <v>0</v>
      </c>
      <c r="ANX6" s="33">
        <f>'5 - Project Outputs'!G205</f>
        <v>0</v>
      </c>
      <c r="ANY6" s="33">
        <f>'5 - Project Outputs'!H205</f>
        <v>0</v>
      </c>
      <c r="ANZ6" s="33">
        <f>'5 - Project Outputs'!I205</f>
        <v>0</v>
      </c>
      <c r="AOA6" s="33">
        <f>'5 - Project Outputs'!J205</f>
        <v>0</v>
      </c>
      <c r="AOB6" s="33">
        <f>'5 - Project Outputs'!K205</f>
        <v>0</v>
      </c>
      <c r="AOC6" s="33">
        <f>'5 - Project Outputs'!L205</f>
        <v>0</v>
      </c>
      <c r="AOD6" s="33">
        <f>'5 - Project Outputs'!M205</f>
        <v>0</v>
      </c>
      <c r="AOE6" s="33">
        <f>'5 - Project Outputs'!N205</f>
        <v>0</v>
      </c>
      <c r="AOF6" s="33">
        <f>'5 - Project Outputs'!O205</f>
        <v>0</v>
      </c>
      <c r="AOG6" s="33">
        <f>'5 - Project Outputs'!P205</f>
        <v>0</v>
      </c>
      <c r="AOH6" s="33">
        <f>'5 - Project Outputs'!Q205</f>
        <v>0</v>
      </c>
      <c r="AOI6" s="33">
        <f>'5 - Project Outputs'!R205</f>
        <v>0</v>
      </c>
      <c r="AOJ6" s="33">
        <f>'5 - Project Outputs'!S205</f>
        <v>0</v>
      </c>
      <c r="AOK6" s="33">
        <f>'5 - Project Outputs'!T205</f>
        <v>0</v>
      </c>
      <c r="AOL6" s="33">
        <f>'5 - Project Outputs'!U205</f>
        <v>0</v>
      </c>
      <c r="AOM6" s="33">
        <f>'5 - Project Outputs'!V205</f>
        <v>0</v>
      </c>
      <c r="AON6" s="33">
        <f>'5 - Project Outputs'!W205</f>
        <v>0</v>
      </c>
      <c r="AOO6" s="33">
        <f>'5 - Project Outputs'!X205</f>
        <v>0</v>
      </c>
      <c r="CZK6" s="33" t="str">
        <f>'7 - Risk Register'!C56</f>
        <v>Don’t know the info</v>
      </c>
      <c r="CZL6" s="33" t="str">
        <f>'7 - Risk Register'!D56</f>
        <v>Client Mistreatment</v>
      </c>
      <c r="CZM6" s="33" t="str">
        <f>'7 - Risk Register'!E56</f>
        <v>Some short desc</v>
      </c>
      <c r="CZN6" s="33" t="str">
        <f>'7 - Risk Register'!F56</f>
        <v>Some short desc</v>
      </c>
      <c r="CZO6" s="33" t="str">
        <f>'7 - Risk Register'!G56</f>
        <v>Some short desc</v>
      </c>
      <c r="CZP6" s="33" t="str">
        <f>'7 - Risk Register'!H56</f>
        <v>2 - Low impact</v>
      </c>
      <c r="CZQ6" s="33" t="str">
        <f>'7 - Risk Register'!I56</f>
        <v>3 - High</v>
      </c>
      <c r="CZR6" s="33">
        <f>'7 - Risk Register'!J56</f>
        <v>6</v>
      </c>
      <c r="CZS6" s="33" t="str">
        <f>'7 - Risk Register'!K56</f>
        <v>Some mitigations</v>
      </c>
      <c r="CZT6" s="33" t="str">
        <f>'7 - Risk Register'!L56</f>
        <v xml:space="preserve">4 - Significant impact </v>
      </c>
      <c r="CZU6" s="33" t="str">
        <f>'7 - Risk Register'!M56</f>
        <v>4 - Almost Certain</v>
      </c>
      <c r="CZV6" s="33">
        <f>'7 - Risk Register'!N56</f>
        <v>16</v>
      </c>
      <c r="CZW6" s="33" t="str">
        <f>'7 - Risk Register'!O56</f>
        <v>3 - Approaching: next 6 months</v>
      </c>
      <c r="CZX6" s="33" t="str">
        <f>'7 - Risk Register'!P56</f>
        <v>Surveyor</v>
      </c>
      <c r="CZY6" s="33">
        <f>'7 - Risk Register'!C57</f>
        <v>0</v>
      </c>
      <c r="CZZ6" s="33">
        <f>'7 - Risk Register'!D57</f>
        <v>0</v>
      </c>
      <c r="DAA6" s="33">
        <f>'7 - Risk Register'!E57</f>
        <v>0</v>
      </c>
      <c r="DAB6" s="33">
        <f>'7 - Risk Register'!F57</f>
        <v>0</v>
      </c>
      <c r="DAC6" s="33">
        <f>'7 - Risk Register'!G57</f>
        <v>0</v>
      </c>
      <c r="DAD6" s="33">
        <f>'7 - Risk Register'!H57</f>
        <v>0</v>
      </c>
      <c r="DAE6" s="33">
        <f>'7 - Risk Register'!I57</f>
        <v>0</v>
      </c>
      <c r="DAF6" s="33" t="str">
        <f>'7 - Risk Register'!J57</f>
        <v/>
      </c>
      <c r="DAG6" s="33">
        <f>'7 - Risk Register'!K57</f>
        <v>0</v>
      </c>
      <c r="DAH6" s="33">
        <f>'7 - Risk Register'!L57</f>
        <v>0</v>
      </c>
      <c r="DAI6" s="33">
        <f>'7 - Risk Register'!M57</f>
        <v>0</v>
      </c>
      <c r="DAJ6" s="33" t="str">
        <f>'7 - Risk Register'!N57</f>
        <v/>
      </c>
      <c r="DAK6" s="33">
        <f>'7 - Risk Register'!O57</f>
        <v>0</v>
      </c>
      <c r="DAL6" s="33">
        <f>'7 - Risk Register'!P57</f>
        <v>0</v>
      </c>
      <c r="DAM6" s="33">
        <f>'7 - Risk Register'!C58</f>
        <v>0</v>
      </c>
      <c r="DAN6" s="33">
        <f>'7 - Risk Register'!D58</f>
        <v>0</v>
      </c>
      <c r="DAO6" s="33">
        <f>'7 - Risk Register'!E58</f>
        <v>0</v>
      </c>
      <c r="DAP6" s="33">
        <f>'7 - Risk Register'!F58</f>
        <v>0</v>
      </c>
      <c r="DAQ6" s="33">
        <f>'7 - Risk Register'!G58</f>
        <v>0</v>
      </c>
      <c r="DAR6" s="33">
        <f>'7 - Risk Register'!H58</f>
        <v>0</v>
      </c>
      <c r="DAS6" s="33">
        <f>'7 - Risk Register'!I58</f>
        <v>0</v>
      </c>
      <c r="DAT6" s="33" t="str">
        <f>'7 - Risk Register'!J58</f>
        <v/>
      </c>
      <c r="DAU6" s="33">
        <f>'7 - Risk Register'!K58</f>
        <v>0</v>
      </c>
      <c r="DAV6" s="33">
        <f>'7 - Risk Register'!L58</f>
        <v>0</v>
      </c>
      <c r="DAW6" s="33">
        <f>'7 - Risk Register'!M58</f>
        <v>0</v>
      </c>
      <c r="DAX6" s="33" t="str">
        <f>'7 - Risk Register'!N58</f>
        <v/>
      </c>
      <c r="DAY6" s="33">
        <f>'7 - Risk Register'!O58</f>
        <v>0</v>
      </c>
      <c r="DAZ6" s="33">
        <f>'7 - Risk Register'!P58</f>
        <v>0</v>
      </c>
    </row>
    <row r="7" spans="1:2762" s="33" customFormat="1" x14ac:dyDescent="0.35">
      <c r="A7" s="469" t="s">
        <v>3420</v>
      </c>
      <c r="R7" s="475" t="str">
        <f>'Project Lookup'!$C$8</f>
        <v/>
      </c>
      <c r="S7" s="33" t="str">
        <f>'Project Lookup'!$E$8</f>
        <v/>
      </c>
      <c r="T7" s="33" t="str">
        <f>'2 - Project Admin'!F32</f>
        <v>&lt; Select &gt;</v>
      </c>
      <c r="U7" s="33" t="str">
        <f>'2 - Project Admin'!G32</f>
        <v>&lt; Select &gt;</v>
      </c>
      <c r="V7" s="33">
        <f>'2 - Project Admin'!H32</f>
        <v>0</v>
      </c>
      <c r="W7" s="33">
        <f>'2 - Project Admin'!I32</f>
        <v>0</v>
      </c>
      <c r="X7" s="33" t="str">
        <f>'2 - Project Admin'!J32</f>
        <v>&lt; Select &gt;</v>
      </c>
      <c r="Y7" s="33">
        <f>'2 - Project Admin'!K32</f>
        <v>0</v>
      </c>
      <c r="Z7" s="33">
        <f>'2 - Project Admin'!L32</f>
        <v>0</v>
      </c>
      <c r="AJ7" s="477">
        <f>'3 - Programme Progress'!D25</f>
        <v>0</v>
      </c>
      <c r="AK7" s="33">
        <f>'3 - Programme Progress'!E25</f>
        <v>0</v>
      </c>
      <c r="AL7" s="33" t="e">
        <f>'3 - Programme Progress'!#REF!</f>
        <v>#REF!</v>
      </c>
      <c r="AM7" s="33" t="str">
        <f>'3 - Programme Progress'!F25</f>
        <v>&lt; Select &gt;</v>
      </c>
      <c r="AN7" s="33" t="str">
        <f>'3 - Programme Progress'!J25</f>
        <v>&lt; Select &gt;</v>
      </c>
      <c r="AO7" s="33" t="str">
        <f>'3 - Programme Progress'!K25</f>
        <v>&lt; Select &gt;</v>
      </c>
      <c r="AP7" s="33" t="str">
        <f>'3 - Programme Progress'!L25</f>
        <v>&lt; Select &gt;</v>
      </c>
      <c r="AQ7" s="33">
        <f>'3 - Programme Progress'!M25</f>
        <v>0</v>
      </c>
      <c r="AR7" s="33">
        <f>'3 - Programme Progress'!N25</f>
        <v>0</v>
      </c>
      <c r="AS7" s="33">
        <f>'3 - Programme Progress'!O25</f>
        <v>0</v>
      </c>
      <c r="AU7" s="478"/>
      <c r="AV7" s="478"/>
      <c r="AW7" s="478"/>
      <c r="AX7" s="478"/>
      <c r="AY7" s="478"/>
      <c r="AZ7" s="478"/>
      <c r="BA7" s="478"/>
      <c r="BB7" s="478"/>
      <c r="BC7" s="478"/>
      <c r="BD7" s="478"/>
      <c r="BE7" s="478"/>
      <c r="BF7" s="478"/>
      <c r="BG7" s="478"/>
      <c r="BH7" s="478"/>
      <c r="BI7" s="478"/>
      <c r="BJ7" s="478"/>
      <c r="BK7" s="478"/>
      <c r="BS7" s="33">
        <f>'4a - Funding Profiles'!F178</f>
        <v>0</v>
      </c>
      <c r="BT7" s="33">
        <f>'4a - Funding Profiles'!G178</f>
        <v>0</v>
      </c>
      <c r="BU7" s="33">
        <f>'4a - Funding Profiles'!H178</f>
        <v>0</v>
      </c>
      <c r="BV7" s="33">
        <f>'4a - Funding Profiles'!I178</f>
        <v>0</v>
      </c>
      <c r="BW7" s="33">
        <f>'4a - Funding Profiles'!J178</f>
        <v>0</v>
      </c>
      <c r="BX7" s="33">
        <f>'4a - Funding Profiles'!K178</f>
        <v>0</v>
      </c>
      <c r="BY7" s="33">
        <f>'4a - Funding Profiles'!L178</f>
        <v>0</v>
      </c>
      <c r="BZ7" s="33">
        <f>'4a - Funding Profiles'!M178</f>
        <v>0</v>
      </c>
      <c r="CA7" s="33">
        <f>'4a - Funding Profiles'!N178</f>
        <v>0</v>
      </c>
      <c r="CB7" s="33">
        <f>'4a - Funding Profiles'!O178</f>
        <v>0</v>
      </c>
      <c r="CC7" s="33">
        <f>'4a - Funding Profiles'!P178</f>
        <v>0</v>
      </c>
      <c r="CD7" s="33">
        <f>'4a - Funding Profiles'!Q178</f>
        <v>0</v>
      </c>
      <c r="CE7" s="33">
        <f>'4a - Funding Profiles'!R178</f>
        <v>0</v>
      </c>
      <c r="CF7" s="33">
        <f>'4a - Funding Profiles'!S178</f>
        <v>0</v>
      </c>
      <c r="CG7" s="33">
        <f>'4a - Funding Profiles'!T178</f>
        <v>0</v>
      </c>
      <c r="CH7" s="33">
        <f>'4a - Funding Profiles'!U178</f>
        <v>0</v>
      </c>
      <c r="CI7" s="33">
        <f>'4a - Funding Profiles'!V178</f>
        <v>0</v>
      </c>
      <c r="CJ7" s="33">
        <f>'4a - Funding Profiles'!W178</f>
        <v>0</v>
      </c>
      <c r="CK7" s="33">
        <f>'4a - Funding Profiles'!X178</f>
        <v>0</v>
      </c>
      <c r="CL7" s="33">
        <f>'4a - Funding Profiles'!Y178</f>
        <v>0</v>
      </c>
      <c r="CM7" s="33">
        <f>'4a - Funding Profiles'!Z178</f>
        <v>0</v>
      </c>
      <c r="CN7" s="33">
        <f>'4a - Funding Profiles'!F179</f>
        <v>0</v>
      </c>
      <c r="CO7" s="33">
        <f>'4a - Funding Profiles'!G179</f>
        <v>0</v>
      </c>
      <c r="CP7" s="33">
        <f>'4a - Funding Profiles'!H179</f>
        <v>0</v>
      </c>
      <c r="CQ7" s="33">
        <f>'4a - Funding Profiles'!I179</f>
        <v>0</v>
      </c>
      <c r="CR7" s="33">
        <f>'4a - Funding Profiles'!J179</f>
        <v>0</v>
      </c>
      <c r="CS7" s="33">
        <f>'4a - Funding Profiles'!K179</f>
        <v>0</v>
      </c>
      <c r="CT7" s="33">
        <f>'4a - Funding Profiles'!L179</f>
        <v>0</v>
      </c>
      <c r="CU7" s="33">
        <f>'4a - Funding Profiles'!M179</f>
        <v>0</v>
      </c>
      <c r="CV7" s="33">
        <f>'4a - Funding Profiles'!N179</f>
        <v>0</v>
      </c>
      <c r="CW7" s="33">
        <f>'4a - Funding Profiles'!O179</f>
        <v>0</v>
      </c>
      <c r="CX7" s="33">
        <f>'4a - Funding Profiles'!P179</f>
        <v>0</v>
      </c>
      <c r="CY7" s="33">
        <f>'4a - Funding Profiles'!Q179</f>
        <v>0</v>
      </c>
      <c r="CZ7" s="33">
        <f>'4a - Funding Profiles'!R179</f>
        <v>0</v>
      </c>
      <c r="DA7" s="33">
        <f>'4a - Funding Profiles'!S179</f>
        <v>0</v>
      </c>
      <c r="DB7" s="33">
        <f>'4a - Funding Profiles'!T179</f>
        <v>0</v>
      </c>
      <c r="DC7" s="33">
        <f>'4a - Funding Profiles'!U179</f>
        <v>0</v>
      </c>
      <c r="DD7" s="33">
        <f>'4a - Funding Profiles'!V179</f>
        <v>0</v>
      </c>
      <c r="DE7" s="33">
        <f>'4a - Funding Profiles'!W179</f>
        <v>0</v>
      </c>
      <c r="DF7" s="33">
        <f>'4a - Funding Profiles'!X179</f>
        <v>0</v>
      </c>
      <c r="DG7" s="33">
        <f>'4a - Funding Profiles'!Y179</f>
        <v>0</v>
      </c>
      <c r="DH7" s="33">
        <f>'4a - Funding Profiles'!Z179</f>
        <v>0</v>
      </c>
      <c r="DI7" s="33">
        <f>'4a - Funding Profiles'!F180</f>
        <v>0</v>
      </c>
      <c r="DJ7" s="33">
        <f>'4a - Funding Profiles'!G180</f>
        <v>0</v>
      </c>
      <c r="DK7" s="33">
        <f>'4a - Funding Profiles'!H180</f>
        <v>0</v>
      </c>
      <c r="DL7" s="33">
        <f>'4a - Funding Profiles'!I180</f>
        <v>0</v>
      </c>
      <c r="DM7" s="33">
        <f>'4a - Funding Profiles'!J180</f>
        <v>0</v>
      </c>
      <c r="DN7" s="33">
        <f>'4a - Funding Profiles'!K180</f>
        <v>0</v>
      </c>
      <c r="DO7" s="33">
        <f>'4a - Funding Profiles'!L180</f>
        <v>0</v>
      </c>
      <c r="DP7" s="33">
        <f>'4a - Funding Profiles'!M180</f>
        <v>0</v>
      </c>
      <c r="DQ7" s="33">
        <f>'4a - Funding Profiles'!N180</f>
        <v>0</v>
      </c>
      <c r="DR7" s="33">
        <f>'4a - Funding Profiles'!O180</f>
        <v>0</v>
      </c>
      <c r="DS7" s="33">
        <f>'4a - Funding Profiles'!P180</f>
        <v>0</v>
      </c>
      <c r="DT7" s="33">
        <f>'4a - Funding Profiles'!Q180</f>
        <v>0</v>
      </c>
      <c r="DU7" s="33">
        <f>'4a - Funding Profiles'!R180</f>
        <v>0</v>
      </c>
      <c r="DV7" s="33">
        <f>'4a - Funding Profiles'!S180</f>
        <v>0</v>
      </c>
      <c r="DW7" s="33">
        <f>'4a - Funding Profiles'!T180</f>
        <v>0</v>
      </c>
      <c r="DX7" s="33">
        <f>'4a - Funding Profiles'!U180</f>
        <v>0</v>
      </c>
      <c r="DY7" s="33">
        <f>'4a - Funding Profiles'!V180</f>
        <v>0</v>
      </c>
      <c r="DZ7" s="33">
        <f>'4a - Funding Profiles'!W180</f>
        <v>0</v>
      </c>
      <c r="EA7" s="33">
        <f>'4a - Funding Profiles'!X180</f>
        <v>0</v>
      </c>
      <c r="EB7" s="33">
        <f>'4a - Funding Profiles'!Y180</f>
        <v>0</v>
      </c>
      <c r="EC7" s="33">
        <f>'4a - Funding Profiles'!Z180</f>
        <v>0</v>
      </c>
      <c r="ED7" s="33">
        <f>'4a - Funding Profiles'!F181</f>
        <v>0</v>
      </c>
      <c r="EE7" s="33">
        <f>'4a - Funding Profiles'!G181</f>
        <v>0</v>
      </c>
      <c r="EF7" s="33">
        <f>'4a - Funding Profiles'!H181</f>
        <v>0</v>
      </c>
      <c r="EG7" s="33">
        <f>'4a - Funding Profiles'!I181</f>
        <v>0</v>
      </c>
      <c r="EH7" s="33">
        <f>'4a - Funding Profiles'!J181</f>
        <v>0</v>
      </c>
      <c r="EI7" s="33">
        <f>'4a - Funding Profiles'!K181</f>
        <v>0</v>
      </c>
      <c r="EJ7" s="33">
        <f>'4a - Funding Profiles'!L181</f>
        <v>0</v>
      </c>
      <c r="EK7" s="33">
        <f>'4a - Funding Profiles'!M181</f>
        <v>0</v>
      </c>
      <c r="EL7" s="33">
        <f>'4a - Funding Profiles'!N181</f>
        <v>0</v>
      </c>
      <c r="EM7" s="33">
        <f>'4a - Funding Profiles'!O181</f>
        <v>0</v>
      </c>
      <c r="EN7" s="33">
        <f>'4a - Funding Profiles'!P181</f>
        <v>0</v>
      </c>
      <c r="EO7" s="33">
        <f>'4a - Funding Profiles'!Q181</f>
        <v>0</v>
      </c>
      <c r="EP7" s="33">
        <f>'4a - Funding Profiles'!R181</f>
        <v>0</v>
      </c>
      <c r="EQ7" s="33">
        <f>'4a - Funding Profiles'!S181</f>
        <v>0</v>
      </c>
      <c r="ER7" s="33">
        <f>'4a - Funding Profiles'!T181</f>
        <v>0</v>
      </c>
      <c r="ES7" s="33">
        <f>'4a - Funding Profiles'!U181</f>
        <v>0</v>
      </c>
      <c r="ET7" s="33">
        <f>'4a - Funding Profiles'!V181</f>
        <v>0</v>
      </c>
      <c r="EU7" s="33">
        <f>'4a - Funding Profiles'!W181</f>
        <v>0</v>
      </c>
      <c r="EV7" s="33">
        <f>'4a - Funding Profiles'!X181</f>
        <v>0</v>
      </c>
      <c r="EW7" s="33">
        <f>'4a - Funding Profiles'!Y181</f>
        <v>0</v>
      </c>
      <c r="EX7" s="33">
        <f>'4a - Funding Profiles'!Z181</f>
        <v>0</v>
      </c>
      <c r="EY7" s="33">
        <f>'4a - Funding Profiles'!F182</f>
        <v>0</v>
      </c>
      <c r="EZ7" s="33">
        <f>'4a - Funding Profiles'!G182</f>
        <v>0</v>
      </c>
      <c r="FA7" s="33">
        <f>'4a - Funding Profiles'!H182</f>
        <v>0</v>
      </c>
      <c r="FB7" s="33">
        <f>'4a - Funding Profiles'!I182</f>
        <v>0</v>
      </c>
      <c r="FC7" s="33">
        <f>'4a - Funding Profiles'!J182</f>
        <v>0</v>
      </c>
      <c r="FD7" s="33">
        <f>'4a - Funding Profiles'!K182</f>
        <v>0</v>
      </c>
      <c r="FE7" s="33">
        <f>'4a - Funding Profiles'!L182</f>
        <v>0</v>
      </c>
      <c r="FF7" s="33">
        <f>'4a - Funding Profiles'!M182</f>
        <v>0</v>
      </c>
      <c r="FG7" s="33">
        <f>'4a - Funding Profiles'!N182</f>
        <v>0</v>
      </c>
      <c r="FH7" s="33">
        <f>'4a - Funding Profiles'!O182</f>
        <v>0</v>
      </c>
      <c r="FI7" s="33">
        <f>'4a - Funding Profiles'!P182</f>
        <v>0</v>
      </c>
      <c r="FJ7" s="33">
        <f>'4a - Funding Profiles'!Q182</f>
        <v>0</v>
      </c>
      <c r="FK7" s="33">
        <f>'4a - Funding Profiles'!R182</f>
        <v>0</v>
      </c>
      <c r="FL7" s="33">
        <f>'4a - Funding Profiles'!S182</f>
        <v>0</v>
      </c>
      <c r="FM7" s="33">
        <f>'4a - Funding Profiles'!T182</f>
        <v>0</v>
      </c>
      <c r="FN7" s="33">
        <f>'4a - Funding Profiles'!U182</f>
        <v>0</v>
      </c>
      <c r="FO7" s="33">
        <f>'4a - Funding Profiles'!V182</f>
        <v>0</v>
      </c>
      <c r="FP7" s="33">
        <f>'4a - Funding Profiles'!W182</f>
        <v>0</v>
      </c>
      <c r="FQ7" s="33">
        <f>'4a - Funding Profiles'!X182</f>
        <v>0</v>
      </c>
      <c r="FR7" s="33">
        <f>'4a - Funding Profiles'!Y182</f>
        <v>0</v>
      </c>
      <c r="FS7" s="33">
        <f>'4a - Funding Profiles'!Z182</f>
        <v>0</v>
      </c>
      <c r="FT7" s="33">
        <f>'4a - Funding Profiles'!F183</f>
        <v>0</v>
      </c>
      <c r="FU7" s="33">
        <f>'4a - Funding Profiles'!G183</f>
        <v>0</v>
      </c>
      <c r="FV7" s="33">
        <f>'4a - Funding Profiles'!H183</f>
        <v>0</v>
      </c>
      <c r="FW7" s="33">
        <f>'4a - Funding Profiles'!I183</f>
        <v>0</v>
      </c>
      <c r="FX7" s="33">
        <f>'4a - Funding Profiles'!J183</f>
        <v>0</v>
      </c>
      <c r="FY7" s="33">
        <f>'4a - Funding Profiles'!K183</f>
        <v>0</v>
      </c>
      <c r="FZ7" s="33">
        <f>'4a - Funding Profiles'!L183</f>
        <v>0</v>
      </c>
      <c r="GA7" s="33">
        <f>'4a - Funding Profiles'!M183</f>
        <v>0</v>
      </c>
      <c r="GB7" s="33">
        <f>'4a - Funding Profiles'!N183</f>
        <v>0</v>
      </c>
      <c r="GC7" s="33">
        <f>'4a - Funding Profiles'!O183</f>
        <v>0</v>
      </c>
      <c r="GD7" s="33">
        <f>'4a - Funding Profiles'!P183</f>
        <v>0</v>
      </c>
      <c r="GE7" s="33">
        <f>'4a - Funding Profiles'!Q183</f>
        <v>0</v>
      </c>
      <c r="GF7" s="33">
        <f>'4a - Funding Profiles'!R183</f>
        <v>0</v>
      </c>
      <c r="GG7" s="33">
        <f>'4a - Funding Profiles'!S183</f>
        <v>0</v>
      </c>
      <c r="GH7" s="33">
        <f>'4a - Funding Profiles'!T183</f>
        <v>0</v>
      </c>
      <c r="GI7" s="33">
        <f>'4a - Funding Profiles'!U183</f>
        <v>0</v>
      </c>
      <c r="GJ7" s="33">
        <f>'4a - Funding Profiles'!V183</f>
        <v>0</v>
      </c>
      <c r="GK7" s="33">
        <f>'4a - Funding Profiles'!W183</f>
        <v>0</v>
      </c>
      <c r="GL7" s="33">
        <f>'4a - Funding Profiles'!X183</f>
        <v>0</v>
      </c>
      <c r="GM7" s="33">
        <f>'4a - Funding Profiles'!Y183</f>
        <v>0</v>
      </c>
      <c r="GN7" s="33">
        <f>'4a - Funding Profiles'!Z183</f>
        <v>0</v>
      </c>
      <c r="GO7" s="33">
        <f>'4a - Funding Profiles'!F184</f>
        <v>0</v>
      </c>
      <c r="GP7" s="33">
        <f>'4a - Funding Profiles'!G184</f>
        <v>0</v>
      </c>
      <c r="GQ7" s="33">
        <f>'4a - Funding Profiles'!H184</f>
        <v>0</v>
      </c>
      <c r="GR7" s="33">
        <f>'4a - Funding Profiles'!I184</f>
        <v>0</v>
      </c>
      <c r="GS7" s="33">
        <f>'4a - Funding Profiles'!J184</f>
        <v>0</v>
      </c>
      <c r="GT7" s="33">
        <f>'4a - Funding Profiles'!K184</f>
        <v>0</v>
      </c>
      <c r="GU7" s="33">
        <f>'4a - Funding Profiles'!L184</f>
        <v>0</v>
      </c>
      <c r="GV7" s="33">
        <f>'4a - Funding Profiles'!M184</f>
        <v>0</v>
      </c>
      <c r="GW7" s="33">
        <f>'4a - Funding Profiles'!N184</f>
        <v>0</v>
      </c>
      <c r="GX7" s="33">
        <f>'4a - Funding Profiles'!O184</f>
        <v>0</v>
      </c>
      <c r="GY7" s="33">
        <f>'4a - Funding Profiles'!P184</f>
        <v>0</v>
      </c>
      <c r="GZ7" s="33">
        <f>'4a - Funding Profiles'!Q184</f>
        <v>0</v>
      </c>
      <c r="HA7" s="33">
        <f>'4a - Funding Profiles'!R184</f>
        <v>0</v>
      </c>
      <c r="HB7" s="33">
        <f>'4a - Funding Profiles'!S184</f>
        <v>0</v>
      </c>
      <c r="HC7" s="33">
        <f>'4a - Funding Profiles'!T184</f>
        <v>0</v>
      </c>
      <c r="HD7" s="33">
        <f>'4a - Funding Profiles'!U184</f>
        <v>0</v>
      </c>
      <c r="HE7" s="33">
        <f>'4a - Funding Profiles'!V184</f>
        <v>0</v>
      </c>
      <c r="HF7" s="33">
        <f>'4a - Funding Profiles'!W184</f>
        <v>0</v>
      </c>
      <c r="HG7" s="33">
        <f>'4a - Funding Profiles'!X184</f>
        <v>0</v>
      </c>
      <c r="HH7" s="33">
        <f>'4a - Funding Profiles'!Y184</f>
        <v>0</v>
      </c>
      <c r="HI7" s="33">
        <f>'4a - Funding Profiles'!Z184</f>
        <v>0</v>
      </c>
      <c r="HJ7" s="33">
        <f>'4a - Funding Profiles'!F185</f>
        <v>0</v>
      </c>
      <c r="HK7" s="33">
        <f>'4a - Funding Profiles'!G185</f>
        <v>0</v>
      </c>
      <c r="HL7" s="33">
        <f>'4a - Funding Profiles'!H185</f>
        <v>0</v>
      </c>
      <c r="HM7" s="33">
        <f>'4a - Funding Profiles'!I185</f>
        <v>0</v>
      </c>
      <c r="HN7" s="33">
        <f>'4a - Funding Profiles'!J185</f>
        <v>0</v>
      </c>
      <c r="HO7" s="33">
        <f>'4a - Funding Profiles'!K185</f>
        <v>0</v>
      </c>
      <c r="HP7" s="33">
        <f>'4a - Funding Profiles'!L185</f>
        <v>0</v>
      </c>
      <c r="HQ7" s="33">
        <f>'4a - Funding Profiles'!M185</f>
        <v>0</v>
      </c>
      <c r="HR7" s="33">
        <f>'4a - Funding Profiles'!N185</f>
        <v>0</v>
      </c>
      <c r="HS7" s="33">
        <f>'4a - Funding Profiles'!O185</f>
        <v>0</v>
      </c>
      <c r="HT7" s="33">
        <f>'4a - Funding Profiles'!P185</f>
        <v>0</v>
      </c>
      <c r="HU7" s="33">
        <f>'4a - Funding Profiles'!Q185</f>
        <v>0</v>
      </c>
      <c r="HV7" s="33">
        <f>'4a - Funding Profiles'!R185</f>
        <v>0</v>
      </c>
      <c r="HW7" s="33">
        <f>'4a - Funding Profiles'!S185</f>
        <v>0</v>
      </c>
      <c r="HX7" s="33">
        <f>'4a - Funding Profiles'!T185</f>
        <v>0</v>
      </c>
      <c r="HY7" s="33">
        <f>'4a - Funding Profiles'!U185</f>
        <v>0</v>
      </c>
      <c r="HZ7" s="33">
        <f>'4a - Funding Profiles'!V185</f>
        <v>0</v>
      </c>
      <c r="IA7" s="33">
        <f>'4a - Funding Profiles'!W185</f>
        <v>0</v>
      </c>
      <c r="IB7" s="33">
        <f>'4a - Funding Profiles'!X185</f>
        <v>0</v>
      </c>
      <c r="IC7" s="33">
        <f>'4a - Funding Profiles'!Y185</f>
        <v>0</v>
      </c>
      <c r="ID7" s="33">
        <f>'4a - Funding Profiles'!Z185</f>
        <v>0</v>
      </c>
      <c r="KP7" s="33">
        <f>'4a - Funding Profiles'!C190</f>
        <v>0</v>
      </c>
      <c r="KQ7" s="33">
        <f>'4a - Funding Profiles'!D190</f>
        <v>0</v>
      </c>
      <c r="KR7" s="33">
        <f>'4a - Funding Profiles'!E190</f>
        <v>0</v>
      </c>
      <c r="KS7" s="33">
        <f>'4a - Funding Profiles'!F190</f>
        <v>0</v>
      </c>
      <c r="KT7" s="33">
        <f>'4a - Funding Profiles'!G190</f>
        <v>0</v>
      </c>
      <c r="KU7" s="33">
        <f>'4a - Funding Profiles'!H190</f>
        <v>0</v>
      </c>
      <c r="KV7" s="33">
        <f>'4a - Funding Profiles'!I190</f>
        <v>0</v>
      </c>
      <c r="KW7" s="33">
        <f>'4a - Funding Profiles'!J190</f>
        <v>0</v>
      </c>
      <c r="KX7" s="33">
        <f>'4a - Funding Profiles'!K190</f>
        <v>0</v>
      </c>
      <c r="KY7" s="33">
        <f>'4a - Funding Profiles'!L190</f>
        <v>0</v>
      </c>
      <c r="KZ7" s="33">
        <f>'4a - Funding Profiles'!M190</f>
        <v>0</v>
      </c>
      <c r="LA7" s="33">
        <f>'4a - Funding Profiles'!N190</f>
        <v>0</v>
      </c>
      <c r="LB7" s="33">
        <f>'4a - Funding Profiles'!O190</f>
        <v>0</v>
      </c>
      <c r="LC7" s="33">
        <f>'4a - Funding Profiles'!P190</f>
        <v>0</v>
      </c>
      <c r="LD7" s="33">
        <f>'4a - Funding Profiles'!Q190</f>
        <v>0</v>
      </c>
      <c r="LE7" s="33">
        <f>'4a - Funding Profiles'!R190</f>
        <v>0</v>
      </c>
      <c r="LF7" s="33">
        <f>'4a - Funding Profiles'!S190</f>
        <v>0</v>
      </c>
      <c r="LG7" s="33">
        <f>'4a - Funding Profiles'!T190</f>
        <v>0</v>
      </c>
      <c r="LH7" s="33">
        <f>'4a - Funding Profiles'!U190</f>
        <v>0</v>
      </c>
      <c r="LI7" s="33">
        <f>'4a - Funding Profiles'!V190</f>
        <v>0</v>
      </c>
      <c r="LJ7" s="33">
        <f>'4a - Funding Profiles'!W190</f>
        <v>0</v>
      </c>
      <c r="LK7" s="33">
        <f>'4a - Funding Profiles'!X190</f>
        <v>0</v>
      </c>
      <c r="LL7" s="33">
        <f>'4a - Funding Profiles'!Y190</f>
        <v>0</v>
      </c>
      <c r="LM7" s="33">
        <f>'4a - Funding Profiles'!Z190</f>
        <v>0</v>
      </c>
      <c r="LN7" s="33">
        <f>'4a - Funding Profiles'!C191</f>
        <v>0</v>
      </c>
      <c r="LO7" s="33">
        <f>'4a - Funding Profiles'!D191</f>
        <v>0</v>
      </c>
      <c r="LP7" s="33">
        <f>'4a - Funding Profiles'!E191</f>
        <v>0</v>
      </c>
      <c r="LQ7" s="33">
        <f>'4a - Funding Profiles'!F191</f>
        <v>0</v>
      </c>
      <c r="LR7" s="33">
        <f>'4a - Funding Profiles'!G191</f>
        <v>0</v>
      </c>
      <c r="LS7" s="33">
        <f>'4a - Funding Profiles'!H191</f>
        <v>0</v>
      </c>
      <c r="LT7" s="33">
        <f>'4a - Funding Profiles'!I191</f>
        <v>0</v>
      </c>
      <c r="LU7" s="33">
        <f>'4a - Funding Profiles'!J191</f>
        <v>0</v>
      </c>
      <c r="LV7" s="33">
        <f>'4a - Funding Profiles'!K191</f>
        <v>0</v>
      </c>
      <c r="LW7" s="33">
        <f>'4a - Funding Profiles'!L191</f>
        <v>0</v>
      </c>
      <c r="LX7" s="33">
        <f>'4a - Funding Profiles'!M191</f>
        <v>0</v>
      </c>
      <c r="LY7" s="33">
        <f>'4a - Funding Profiles'!N191</f>
        <v>0</v>
      </c>
      <c r="LZ7" s="33">
        <f>'4a - Funding Profiles'!O191</f>
        <v>0</v>
      </c>
      <c r="MA7" s="33">
        <f>'4a - Funding Profiles'!P191</f>
        <v>0</v>
      </c>
      <c r="MB7" s="33">
        <f>'4a - Funding Profiles'!Q191</f>
        <v>0</v>
      </c>
      <c r="MC7" s="33">
        <f>'4a - Funding Profiles'!R191</f>
        <v>0</v>
      </c>
      <c r="MD7" s="33">
        <f>'4a - Funding Profiles'!S191</f>
        <v>0</v>
      </c>
      <c r="ME7" s="33">
        <f>'4a - Funding Profiles'!T191</f>
        <v>0</v>
      </c>
      <c r="MF7" s="33">
        <f>'4a - Funding Profiles'!U191</f>
        <v>0</v>
      </c>
      <c r="MG7" s="33">
        <f>'4a - Funding Profiles'!V191</f>
        <v>0</v>
      </c>
      <c r="MH7" s="33">
        <f>'4a - Funding Profiles'!W191</f>
        <v>0</v>
      </c>
      <c r="MI7" s="33">
        <f>'4a - Funding Profiles'!X191</f>
        <v>0</v>
      </c>
      <c r="MJ7" s="33">
        <f>'4a - Funding Profiles'!Y191</f>
        <v>0</v>
      </c>
      <c r="MK7" s="33">
        <f>'4a - Funding Profiles'!Z191</f>
        <v>0</v>
      </c>
      <c r="ML7" s="33">
        <f>'4a - Funding Profiles'!C192</f>
        <v>0</v>
      </c>
      <c r="MM7" s="33">
        <f>'4a - Funding Profiles'!D192</f>
        <v>0</v>
      </c>
      <c r="MN7" s="33">
        <f>'4a - Funding Profiles'!E192</f>
        <v>0</v>
      </c>
      <c r="MO7" s="33">
        <f>'4a - Funding Profiles'!F192</f>
        <v>0</v>
      </c>
      <c r="MP7" s="33">
        <f>'4a - Funding Profiles'!G192</f>
        <v>0</v>
      </c>
      <c r="MQ7" s="33">
        <f>'4a - Funding Profiles'!H192</f>
        <v>0</v>
      </c>
      <c r="MR7" s="33">
        <f>'4a - Funding Profiles'!I192</f>
        <v>0</v>
      </c>
      <c r="MS7" s="33">
        <f>'4a - Funding Profiles'!J192</f>
        <v>0</v>
      </c>
      <c r="MT7" s="33">
        <f>'4a - Funding Profiles'!K192</f>
        <v>0</v>
      </c>
      <c r="MU7" s="33">
        <f>'4a - Funding Profiles'!L192</f>
        <v>0</v>
      </c>
      <c r="MV7" s="33">
        <f>'4a - Funding Profiles'!M192</f>
        <v>0</v>
      </c>
      <c r="MW7" s="33">
        <f>'4a - Funding Profiles'!N192</f>
        <v>0</v>
      </c>
      <c r="MX7" s="33">
        <f>'4a - Funding Profiles'!O192</f>
        <v>0</v>
      </c>
      <c r="MY7" s="33">
        <f>'4a - Funding Profiles'!P192</f>
        <v>0</v>
      </c>
      <c r="MZ7" s="33">
        <f>'4a - Funding Profiles'!Q192</f>
        <v>0</v>
      </c>
      <c r="NA7" s="33">
        <f>'4a - Funding Profiles'!R192</f>
        <v>0</v>
      </c>
      <c r="NB7" s="33">
        <f>'4a - Funding Profiles'!S192</f>
        <v>0</v>
      </c>
      <c r="NC7" s="33">
        <f>'4a - Funding Profiles'!T192</f>
        <v>0</v>
      </c>
      <c r="ND7" s="33">
        <f>'4a - Funding Profiles'!U192</f>
        <v>0</v>
      </c>
      <c r="NE7" s="33">
        <f>'4a - Funding Profiles'!V192</f>
        <v>0</v>
      </c>
      <c r="NF7" s="33">
        <f>'4a - Funding Profiles'!W192</f>
        <v>0</v>
      </c>
      <c r="NG7" s="33">
        <f>'4a - Funding Profiles'!X192</f>
        <v>0</v>
      </c>
      <c r="NH7" s="33">
        <f>'4a - Funding Profiles'!Y192</f>
        <v>0</v>
      </c>
      <c r="NI7" s="33">
        <f>'4a - Funding Profiles'!Z192</f>
        <v>0</v>
      </c>
      <c r="NJ7" s="33">
        <f>'4a - Funding Profiles'!C193</f>
        <v>0</v>
      </c>
      <c r="NK7" s="33">
        <f>'4a - Funding Profiles'!D193</f>
        <v>0</v>
      </c>
      <c r="NL7" s="33">
        <f>'4a - Funding Profiles'!E193</f>
        <v>0</v>
      </c>
      <c r="NM7" s="33">
        <f>'4a - Funding Profiles'!F193</f>
        <v>0</v>
      </c>
      <c r="NN7" s="33">
        <f>'4a - Funding Profiles'!G193</f>
        <v>0</v>
      </c>
      <c r="NO7" s="33">
        <f>'4a - Funding Profiles'!H193</f>
        <v>0</v>
      </c>
      <c r="NP7" s="33">
        <f>'4a - Funding Profiles'!I193</f>
        <v>0</v>
      </c>
      <c r="NQ7" s="33">
        <f>'4a - Funding Profiles'!J193</f>
        <v>0</v>
      </c>
      <c r="NR7" s="33">
        <f>'4a - Funding Profiles'!K193</f>
        <v>0</v>
      </c>
      <c r="NS7" s="33">
        <f>'4a - Funding Profiles'!L193</f>
        <v>0</v>
      </c>
      <c r="NT7" s="33">
        <f>'4a - Funding Profiles'!M193</f>
        <v>0</v>
      </c>
      <c r="NU7" s="33">
        <f>'4a - Funding Profiles'!N193</f>
        <v>0</v>
      </c>
      <c r="NV7" s="33">
        <f>'4a - Funding Profiles'!O193</f>
        <v>0</v>
      </c>
      <c r="NW7" s="33">
        <f>'4a - Funding Profiles'!P193</f>
        <v>0</v>
      </c>
      <c r="NX7" s="33">
        <f>'4a - Funding Profiles'!Q193</f>
        <v>0</v>
      </c>
      <c r="NY7" s="33">
        <f>'4a - Funding Profiles'!R193</f>
        <v>0</v>
      </c>
      <c r="NZ7" s="33">
        <f>'4a - Funding Profiles'!S193</f>
        <v>0</v>
      </c>
      <c r="OA7" s="33">
        <f>'4a - Funding Profiles'!T193</f>
        <v>0</v>
      </c>
      <c r="OB7" s="33">
        <f>'4a - Funding Profiles'!U193</f>
        <v>0</v>
      </c>
      <c r="OC7" s="33">
        <f>'4a - Funding Profiles'!V193</f>
        <v>0</v>
      </c>
      <c r="OD7" s="33">
        <f>'4a - Funding Profiles'!W193</f>
        <v>0</v>
      </c>
      <c r="OE7" s="33">
        <f>'4a - Funding Profiles'!X193</f>
        <v>0</v>
      </c>
      <c r="OF7" s="33">
        <f>'4a - Funding Profiles'!Y193</f>
        <v>0</v>
      </c>
      <c r="OG7" s="33">
        <f>'4a - Funding Profiles'!Z193</f>
        <v>0</v>
      </c>
      <c r="OH7" s="33">
        <f>'4a - Funding Profiles'!C194</f>
        <v>0</v>
      </c>
      <c r="OI7" s="33">
        <f>'4a - Funding Profiles'!D194</f>
        <v>0</v>
      </c>
      <c r="OJ7" s="33">
        <f>'4a - Funding Profiles'!E194</f>
        <v>0</v>
      </c>
      <c r="OK7" s="33">
        <f>'4a - Funding Profiles'!F194</f>
        <v>0</v>
      </c>
      <c r="OL7" s="33">
        <f>'4a - Funding Profiles'!G194</f>
        <v>0</v>
      </c>
      <c r="OM7" s="33">
        <f>'4a - Funding Profiles'!H194</f>
        <v>0</v>
      </c>
      <c r="ON7" s="33">
        <f>'4a - Funding Profiles'!I194</f>
        <v>0</v>
      </c>
      <c r="OO7" s="33">
        <f>'4a - Funding Profiles'!J194</f>
        <v>0</v>
      </c>
      <c r="OP7" s="33">
        <f>'4a - Funding Profiles'!K194</f>
        <v>0</v>
      </c>
      <c r="OQ7" s="33">
        <f>'4a - Funding Profiles'!L194</f>
        <v>0</v>
      </c>
      <c r="OR7" s="33">
        <f>'4a - Funding Profiles'!M194</f>
        <v>0</v>
      </c>
      <c r="OS7" s="33">
        <f>'4a - Funding Profiles'!N194</f>
        <v>0</v>
      </c>
      <c r="OT7" s="33">
        <f>'4a - Funding Profiles'!O194</f>
        <v>0</v>
      </c>
      <c r="OU7" s="33">
        <f>'4a - Funding Profiles'!P194</f>
        <v>0</v>
      </c>
      <c r="OV7" s="33">
        <f>'4a - Funding Profiles'!Q194</f>
        <v>0</v>
      </c>
      <c r="OW7" s="33">
        <f>'4a - Funding Profiles'!R194</f>
        <v>0</v>
      </c>
      <c r="OX7" s="33">
        <f>'4a - Funding Profiles'!S194</f>
        <v>0</v>
      </c>
      <c r="OY7" s="33">
        <f>'4a - Funding Profiles'!T194</f>
        <v>0</v>
      </c>
      <c r="OZ7" s="33">
        <f>'4a - Funding Profiles'!U194</f>
        <v>0</v>
      </c>
      <c r="PA7" s="33">
        <f>'4a - Funding Profiles'!V194</f>
        <v>0</v>
      </c>
      <c r="PB7" s="33">
        <f>'4a - Funding Profiles'!W194</f>
        <v>0</v>
      </c>
      <c r="PC7" s="33">
        <f>'4a - Funding Profiles'!X194</f>
        <v>0</v>
      </c>
      <c r="PD7" s="33">
        <f>'4a - Funding Profiles'!Y194</f>
        <v>0</v>
      </c>
      <c r="PE7" s="33">
        <f>'4a - Funding Profiles'!Z194</f>
        <v>0</v>
      </c>
      <c r="PF7" s="33">
        <f>'4a - Funding Profiles'!F195</f>
        <v>0</v>
      </c>
      <c r="QA7" s="33">
        <f>'4a - Funding Profiles'!C199</f>
        <v>0</v>
      </c>
      <c r="QB7" s="33">
        <f>'4b - PSI'!E18</f>
        <v>0</v>
      </c>
      <c r="QC7" s="33">
        <f>'4b - PSI'!F18</f>
        <v>0</v>
      </c>
      <c r="QD7" s="33">
        <f>'4b - PSI'!G18</f>
        <v>0</v>
      </c>
      <c r="QE7" s="33">
        <f>'4b - PSI'!H18</f>
        <v>0</v>
      </c>
      <c r="QF7" s="33">
        <f>'4b - PSI'!I18</f>
        <v>0</v>
      </c>
      <c r="QG7" s="33">
        <f>'4b - PSI'!J18</f>
        <v>0</v>
      </c>
      <c r="QH7" s="33" t="str">
        <f>'5 - Project Outputs'!C207</f>
        <v>Project 6: Not Applicable</v>
      </c>
      <c r="QI7" s="33" t="str">
        <f>'5 - Project Outputs'!C214</f>
        <v># of temporary FT jobs supported</v>
      </c>
      <c r="QJ7" s="33" t="str">
        <f>'5 - Project Outputs'!D214</f>
        <v>Number</v>
      </c>
      <c r="QK7" s="33">
        <f>'5 - Project Outputs'!E214</f>
        <v>0</v>
      </c>
      <c r="QL7" s="33">
        <f>'5 - Project Outputs'!F214</f>
        <v>0</v>
      </c>
      <c r="QM7" s="33">
        <f>'5 - Project Outputs'!G214</f>
        <v>0</v>
      </c>
      <c r="QN7" s="33">
        <f>'5 - Project Outputs'!H214</f>
        <v>0</v>
      </c>
      <c r="QO7" s="33">
        <f>'5 - Project Outputs'!I214</f>
        <v>0</v>
      </c>
      <c r="QP7" s="33">
        <f>'5 - Project Outputs'!J214</f>
        <v>0</v>
      </c>
      <c r="QQ7" s="33">
        <f>'5 - Project Outputs'!K214</f>
        <v>0</v>
      </c>
      <c r="QR7" s="33">
        <f>'5 - Project Outputs'!L214</f>
        <v>0</v>
      </c>
      <c r="QS7" s="33">
        <f>'5 - Project Outputs'!M214</f>
        <v>0</v>
      </c>
      <c r="QT7" s="33">
        <f>'5 - Project Outputs'!N214</f>
        <v>0</v>
      </c>
      <c r="QU7" s="33">
        <f>'5 - Project Outputs'!O214</f>
        <v>0</v>
      </c>
      <c r="QV7" s="33">
        <f>'5 - Project Outputs'!P214</f>
        <v>0</v>
      </c>
      <c r="QW7" s="33">
        <f>'5 - Project Outputs'!Q214</f>
        <v>0</v>
      </c>
      <c r="QX7" s="33">
        <f>'5 - Project Outputs'!R214</f>
        <v>0</v>
      </c>
      <c r="QY7" s="33">
        <f>'5 - Project Outputs'!S214</f>
        <v>0</v>
      </c>
      <c r="QZ7" s="33">
        <f>'5 - Project Outputs'!T214</f>
        <v>0</v>
      </c>
      <c r="RA7" s="33">
        <f>'5 - Project Outputs'!U214</f>
        <v>0</v>
      </c>
      <c r="RB7" s="33">
        <f>'5 - Project Outputs'!V214</f>
        <v>0</v>
      </c>
      <c r="RC7" s="33">
        <f>'5 - Project Outputs'!W214</f>
        <v>0</v>
      </c>
      <c r="RD7" s="33">
        <f>'5 - Project Outputs'!X214</f>
        <v>0</v>
      </c>
      <c r="RE7" s="33" t="str">
        <f>'5 - Project Outputs'!C215</f>
        <v># of full-time equivalent (FTE) permanent jobs created through the project</v>
      </c>
      <c r="RF7" s="33" t="str">
        <f>'5 - Project Outputs'!D215</f>
        <v>Number of FTE jobs</v>
      </c>
      <c r="RG7" s="33">
        <f>'5 - Project Outputs'!E215</f>
        <v>0</v>
      </c>
      <c r="RH7" s="33">
        <f>'5 - Project Outputs'!F215</f>
        <v>0</v>
      </c>
      <c r="RI7" s="33">
        <f>'5 - Project Outputs'!G215</f>
        <v>0</v>
      </c>
      <c r="RJ7" s="33">
        <f>'5 - Project Outputs'!H215</f>
        <v>0</v>
      </c>
      <c r="RK7" s="33">
        <f>'5 - Project Outputs'!I215</f>
        <v>0</v>
      </c>
      <c r="RL7" s="33">
        <f>'5 - Project Outputs'!J215</f>
        <v>0</v>
      </c>
      <c r="RM7" s="33">
        <f>'5 - Project Outputs'!K215</f>
        <v>0</v>
      </c>
      <c r="RN7" s="33">
        <f>'5 - Project Outputs'!L215</f>
        <v>0</v>
      </c>
      <c r="RO7" s="33">
        <f>'5 - Project Outputs'!M215</f>
        <v>0</v>
      </c>
      <c r="RP7" s="33">
        <f>'5 - Project Outputs'!N215</f>
        <v>0</v>
      </c>
      <c r="RQ7" s="33">
        <f>'5 - Project Outputs'!O215</f>
        <v>0</v>
      </c>
      <c r="RR7" s="33">
        <f>'5 - Project Outputs'!P215</f>
        <v>0</v>
      </c>
      <c r="RS7" s="33">
        <f>'5 - Project Outputs'!Q215</f>
        <v>0</v>
      </c>
      <c r="RT7" s="33">
        <f>'5 - Project Outputs'!R215</f>
        <v>0</v>
      </c>
      <c r="RU7" s="33">
        <f>'5 - Project Outputs'!S215</f>
        <v>0</v>
      </c>
      <c r="RV7" s="33">
        <f>'5 - Project Outputs'!T215</f>
        <v>0</v>
      </c>
      <c r="RW7" s="33">
        <f>'5 - Project Outputs'!U215</f>
        <v>0</v>
      </c>
      <c r="RX7" s="33">
        <f>'5 - Project Outputs'!V215</f>
        <v>0</v>
      </c>
      <c r="RY7" s="33">
        <f>'5 - Project Outputs'!W215</f>
        <v>0</v>
      </c>
      <c r="RZ7" s="33">
        <f>'5 - Project Outputs'!X215</f>
        <v>0</v>
      </c>
      <c r="SA7" s="33" t="str">
        <f>'5 - Project Outputs'!C216</f>
        <v># of full-time equivalent (FTE) permanent jobs safeguarded through the project</v>
      </c>
      <c r="SB7" s="33" t="str">
        <f>'5 - Project Outputs'!D216</f>
        <v>Number of FTE jobs</v>
      </c>
      <c r="SC7" s="33">
        <f>'5 - Project Outputs'!E216</f>
        <v>0</v>
      </c>
      <c r="SD7" s="33">
        <f>'5 - Project Outputs'!F216</f>
        <v>0</v>
      </c>
      <c r="SE7" s="33">
        <f>'5 - Project Outputs'!G216</f>
        <v>0</v>
      </c>
      <c r="SF7" s="33">
        <f>'5 - Project Outputs'!H216</f>
        <v>0</v>
      </c>
      <c r="SG7" s="33">
        <f>'5 - Project Outputs'!I216</f>
        <v>0</v>
      </c>
      <c r="SH7" s="33">
        <f>'5 - Project Outputs'!J216</f>
        <v>0</v>
      </c>
      <c r="SI7" s="33">
        <f>'5 - Project Outputs'!K216</f>
        <v>0</v>
      </c>
      <c r="SJ7" s="33">
        <f>'5 - Project Outputs'!L216</f>
        <v>0</v>
      </c>
      <c r="SK7" s="33">
        <f>'5 - Project Outputs'!M216</f>
        <v>0</v>
      </c>
      <c r="SL7" s="33">
        <f>'5 - Project Outputs'!N216</f>
        <v>0</v>
      </c>
      <c r="SM7" s="33">
        <f>'5 - Project Outputs'!O216</f>
        <v>0</v>
      </c>
      <c r="SN7" s="33">
        <f>'5 - Project Outputs'!P216</f>
        <v>0</v>
      </c>
      <c r="SO7" s="33">
        <f>'5 - Project Outputs'!Q216</f>
        <v>0</v>
      </c>
      <c r="SP7" s="33">
        <f>'5 - Project Outputs'!R216</f>
        <v>0</v>
      </c>
      <c r="SQ7" s="33">
        <f>'5 - Project Outputs'!S216</f>
        <v>0</v>
      </c>
      <c r="SR7" s="33">
        <f>'5 - Project Outputs'!T216</f>
        <v>0</v>
      </c>
      <c r="SS7" s="33">
        <f>'5 - Project Outputs'!U216</f>
        <v>0</v>
      </c>
      <c r="ST7" s="33">
        <f>'5 - Project Outputs'!V216</f>
        <v>0</v>
      </c>
      <c r="SU7" s="33">
        <f>'5 - Project Outputs'!W216</f>
        <v>0</v>
      </c>
      <c r="SV7" s="33">
        <f>'5 - Project Outputs'!X216</f>
        <v>0</v>
      </c>
      <c r="SW7" s="33" t="str">
        <f>'5 - Project Outputs'!C218</f>
        <v>&lt; Select &gt;</v>
      </c>
      <c r="SX7" s="33" t="str">
        <f>'5 - Project Outputs'!D218</f>
        <v>N/A</v>
      </c>
      <c r="SY7" s="33">
        <f>'5 - Project Outputs'!E218</f>
        <v>0</v>
      </c>
      <c r="SZ7" s="33">
        <f>'5 - Project Outputs'!F218</f>
        <v>0</v>
      </c>
      <c r="TA7" s="33">
        <f>'5 - Project Outputs'!G218</f>
        <v>0</v>
      </c>
      <c r="TB7" s="33">
        <f>'5 - Project Outputs'!H218</f>
        <v>0</v>
      </c>
      <c r="TC7" s="33">
        <f>'5 - Project Outputs'!I218</f>
        <v>0</v>
      </c>
      <c r="TD7" s="33">
        <f>'5 - Project Outputs'!J218</f>
        <v>0</v>
      </c>
      <c r="TE7" s="33">
        <f>'5 - Project Outputs'!K218</f>
        <v>0</v>
      </c>
      <c r="TF7" s="33">
        <f>'5 - Project Outputs'!L218</f>
        <v>0</v>
      </c>
      <c r="TG7" s="33">
        <f>'5 - Project Outputs'!M218</f>
        <v>0</v>
      </c>
      <c r="TH7" s="33">
        <f>'5 - Project Outputs'!N218</f>
        <v>0</v>
      </c>
      <c r="TI7" s="33">
        <f>'5 - Project Outputs'!O218</f>
        <v>0</v>
      </c>
      <c r="TJ7" s="33">
        <f>'5 - Project Outputs'!P218</f>
        <v>0</v>
      </c>
      <c r="TK7" s="33">
        <f>'5 - Project Outputs'!Q218</f>
        <v>0</v>
      </c>
      <c r="TL7" s="33">
        <f>'5 - Project Outputs'!R218</f>
        <v>0</v>
      </c>
      <c r="TM7" s="33">
        <f>'5 - Project Outputs'!S218</f>
        <v>0</v>
      </c>
      <c r="TN7" s="33">
        <f>'5 - Project Outputs'!T218</f>
        <v>0</v>
      </c>
      <c r="TO7" s="33">
        <f>'5 - Project Outputs'!U218</f>
        <v>0</v>
      </c>
      <c r="TP7" s="33">
        <f>'5 - Project Outputs'!V218</f>
        <v>0</v>
      </c>
      <c r="TQ7" s="33">
        <f>'5 - Project Outputs'!W218</f>
        <v>0</v>
      </c>
      <c r="TR7" s="33">
        <f>'5 - Project Outputs'!X218</f>
        <v>0</v>
      </c>
      <c r="TS7" s="33">
        <f>'5 - Project Outputs'!Y218</f>
        <v>0</v>
      </c>
      <c r="TT7" s="33" t="str">
        <f>'5 - Project Outputs'!C219</f>
        <v>&lt; Select &gt;</v>
      </c>
      <c r="TU7" s="33" t="str">
        <f>'5 - Project Outputs'!D219</f>
        <v>N/A</v>
      </c>
      <c r="TV7" s="33">
        <f>'5 - Project Outputs'!E219</f>
        <v>0</v>
      </c>
      <c r="TW7" s="33">
        <f>'5 - Project Outputs'!F219</f>
        <v>0</v>
      </c>
      <c r="TX7" s="33">
        <f>'5 - Project Outputs'!G219</f>
        <v>0</v>
      </c>
      <c r="TY7" s="33">
        <f>'5 - Project Outputs'!H219</f>
        <v>0</v>
      </c>
      <c r="TZ7" s="33">
        <f>'5 - Project Outputs'!I219</f>
        <v>0</v>
      </c>
      <c r="UA7" s="33">
        <f>'5 - Project Outputs'!J219</f>
        <v>0</v>
      </c>
      <c r="UB7" s="33">
        <f>'5 - Project Outputs'!K219</f>
        <v>0</v>
      </c>
      <c r="UC7" s="33">
        <f>'5 - Project Outputs'!L219</f>
        <v>0</v>
      </c>
      <c r="UD7" s="33">
        <f>'5 - Project Outputs'!M219</f>
        <v>0</v>
      </c>
      <c r="UE7" s="33">
        <f>'5 - Project Outputs'!N219</f>
        <v>0</v>
      </c>
      <c r="UF7" s="33">
        <f>'5 - Project Outputs'!O219</f>
        <v>0</v>
      </c>
      <c r="UG7" s="33">
        <f>'5 - Project Outputs'!P219</f>
        <v>0</v>
      </c>
      <c r="UH7" s="33">
        <f>'5 - Project Outputs'!Q219</f>
        <v>0</v>
      </c>
      <c r="UI7" s="33">
        <f>'5 - Project Outputs'!R219</f>
        <v>0</v>
      </c>
      <c r="UJ7" s="33">
        <f>'5 - Project Outputs'!S219</f>
        <v>0</v>
      </c>
      <c r="UK7" s="33">
        <f>'5 - Project Outputs'!T219</f>
        <v>0</v>
      </c>
      <c r="UL7" s="33">
        <f>'5 - Project Outputs'!U219</f>
        <v>0</v>
      </c>
      <c r="UM7" s="33">
        <f>'5 - Project Outputs'!V219</f>
        <v>0</v>
      </c>
      <c r="UN7" s="33">
        <f>'5 - Project Outputs'!W219</f>
        <v>0</v>
      </c>
      <c r="UO7" s="33">
        <f>'5 - Project Outputs'!X219</f>
        <v>0</v>
      </c>
      <c r="UP7" s="33">
        <f>'5 - Project Outputs'!Y219</f>
        <v>0</v>
      </c>
      <c r="UQ7" s="33" t="str">
        <f>'5 - Project Outputs'!C220</f>
        <v>&lt; Select &gt;</v>
      </c>
      <c r="UR7" s="33" t="str">
        <f>'5 - Project Outputs'!D220</f>
        <v>N/A</v>
      </c>
      <c r="US7" s="33">
        <f>'5 - Project Outputs'!E220</f>
        <v>0</v>
      </c>
      <c r="UT7" s="33">
        <f>'5 - Project Outputs'!F220</f>
        <v>0</v>
      </c>
      <c r="UU7" s="33">
        <f>'5 - Project Outputs'!G220</f>
        <v>0</v>
      </c>
      <c r="UV7" s="33">
        <f>'5 - Project Outputs'!H220</f>
        <v>0</v>
      </c>
      <c r="UW7" s="33">
        <f>'5 - Project Outputs'!I220</f>
        <v>0</v>
      </c>
      <c r="UX7" s="33">
        <f>'5 - Project Outputs'!J220</f>
        <v>0</v>
      </c>
      <c r="UY7" s="33">
        <f>'5 - Project Outputs'!K220</f>
        <v>0</v>
      </c>
      <c r="UZ7" s="33">
        <f>'5 - Project Outputs'!L220</f>
        <v>0</v>
      </c>
      <c r="VA7" s="33">
        <f>'5 - Project Outputs'!M220</f>
        <v>0</v>
      </c>
      <c r="VB7" s="33">
        <f>'5 - Project Outputs'!N220</f>
        <v>0</v>
      </c>
      <c r="VC7" s="33">
        <f>'5 - Project Outputs'!O220</f>
        <v>0</v>
      </c>
      <c r="VD7" s="33">
        <f>'5 - Project Outputs'!P220</f>
        <v>0</v>
      </c>
      <c r="VE7" s="33">
        <f>'5 - Project Outputs'!Q220</f>
        <v>0</v>
      </c>
      <c r="VF7" s="33">
        <f>'5 - Project Outputs'!R220</f>
        <v>0</v>
      </c>
      <c r="VG7" s="33">
        <f>'5 - Project Outputs'!S220</f>
        <v>0</v>
      </c>
      <c r="VH7" s="33">
        <f>'5 - Project Outputs'!T220</f>
        <v>0</v>
      </c>
      <c r="VI7" s="33">
        <f>'5 - Project Outputs'!U220</f>
        <v>0</v>
      </c>
      <c r="VJ7" s="33">
        <f>'5 - Project Outputs'!V220</f>
        <v>0</v>
      </c>
      <c r="VK7" s="33">
        <f>'5 - Project Outputs'!W220</f>
        <v>0</v>
      </c>
      <c r="VL7" s="33">
        <f>'5 - Project Outputs'!X220</f>
        <v>0</v>
      </c>
      <c r="VM7" s="33">
        <f>'5 - Project Outputs'!Y220</f>
        <v>0</v>
      </c>
      <c r="VN7" s="33" t="str">
        <f>'5 - Project Outputs'!C221</f>
        <v>&lt; Select &gt;</v>
      </c>
      <c r="VO7" s="33" t="str">
        <f>'5 - Project Outputs'!D221</f>
        <v>N/A</v>
      </c>
      <c r="VP7" s="33">
        <f>'5 - Project Outputs'!E221</f>
        <v>0</v>
      </c>
      <c r="VQ7" s="33">
        <f>'5 - Project Outputs'!F221</f>
        <v>0</v>
      </c>
      <c r="VR7" s="33">
        <f>'5 - Project Outputs'!G221</f>
        <v>0</v>
      </c>
      <c r="VS7" s="33">
        <f>'5 - Project Outputs'!H221</f>
        <v>0</v>
      </c>
      <c r="VT7" s="33">
        <f>'5 - Project Outputs'!I221</f>
        <v>0</v>
      </c>
      <c r="VU7" s="33">
        <f>'5 - Project Outputs'!J221</f>
        <v>0</v>
      </c>
      <c r="VV7" s="33">
        <f>'5 - Project Outputs'!K221</f>
        <v>0</v>
      </c>
      <c r="VW7" s="33">
        <f>'5 - Project Outputs'!L221</f>
        <v>0</v>
      </c>
      <c r="VX7" s="33">
        <f>'5 - Project Outputs'!M221</f>
        <v>0</v>
      </c>
      <c r="VY7" s="33">
        <f>'5 - Project Outputs'!N221</f>
        <v>0</v>
      </c>
      <c r="VZ7" s="33">
        <f>'5 - Project Outputs'!O221</f>
        <v>0</v>
      </c>
      <c r="WA7" s="33">
        <f>'5 - Project Outputs'!P221</f>
        <v>0</v>
      </c>
      <c r="WB7" s="33">
        <f>'5 - Project Outputs'!Q221</f>
        <v>0</v>
      </c>
      <c r="WC7" s="33">
        <f>'5 - Project Outputs'!R221</f>
        <v>0</v>
      </c>
      <c r="WD7" s="33">
        <f>'5 - Project Outputs'!S221</f>
        <v>0</v>
      </c>
      <c r="WE7" s="33">
        <f>'5 - Project Outputs'!T221</f>
        <v>0</v>
      </c>
      <c r="WF7" s="33">
        <f>'5 - Project Outputs'!U221</f>
        <v>0</v>
      </c>
      <c r="WG7" s="33">
        <f>'5 - Project Outputs'!V221</f>
        <v>0</v>
      </c>
      <c r="WH7" s="33">
        <f>'5 - Project Outputs'!W221</f>
        <v>0</v>
      </c>
      <c r="WI7" s="33">
        <f>'5 - Project Outputs'!X221</f>
        <v>0</v>
      </c>
      <c r="WJ7" s="33">
        <f>'5 - Project Outputs'!Y221</f>
        <v>0</v>
      </c>
      <c r="WK7" s="33" t="str">
        <f>'5 - Project Outputs'!C222</f>
        <v>&lt; Select &gt;</v>
      </c>
      <c r="WL7" s="33" t="str">
        <f>'5 - Project Outputs'!D222</f>
        <v>N/A</v>
      </c>
      <c r="WM7" s="33">
        <f>'5 - Project Outputs'!E222</f>
        <v>0</v>
      </c>
      <c r="WN7" s="33">
        <f>'5 - Project Outputs'!F222</f>
        <v>0</v>
      </c>
      <c r="WO7" s="33">
        <f>'5 - Project Outputs'!G222</f>
        <v>0</v>
      </c>
      <c r="WP7" s="33">
        <f>'5 - Project Outputs'!H222</f>
        <v>0</v>
      </c>
      <c r="WQ7" s="33">
        <f>'5 - Project Outputs'!I222</f>
        <v>0</v>
      </c>
      <c r="WR7" s="33">
        <f>'5 - Project Outputs'!J222</f>
        <v>0</v>
      </c>
      <c r="WS7" s="33">
        <f>'5 - Project Outputs'!K222</f>
        <v>0</v>
      </c>
      <c r="WT7" s="33">
        <f>'5 - Project Outputs'!L222</f>
        <v>0</v>
      </c>
      <c r="WU7" s="33">
        <f>'5 - Project Outputs'!M222</f>
        <v>0</v>
      </c>
      <c r="WV7" s="33">
        <f>'5 - Project Outputs'!N222</f>
        <v>0</v>
      </c>
      <c r="WW7" s="33">
        <f>'5 - Project Outputs'!O222</f>
        <v>0</v>
      </c>
      <c r="WX7" s="33">
        <f>'5 - Project Outputs'!P222</f>
        <v>0</v>
      </c>
      <c r="WY7" s="33">
        <f>'5 - Project Outputs'!Q222</f>
        <v>0</v>
      </c>
      <c r="WZ7" s="33">
        <f>'5 - Project Outputs'!R222</f>
        <v>0</v>
      </c>
      <c r="XA7" s="33">
        <f>'5 - Project Outputs'!S222</f>
        <v>0</v>
      </c>
      <c r="XB7" s="33">
        <f>'5 - Project Outputs'!T222</f>
        <v>0</v>
      </c>
      <c r="XC7" s="33">
        <f>'5 - Project Outputs'!U222</f>
        <v>0</v>
      </c>
      <c r="XD7" s="33">
        <f>'5 - Project Outputs'!V222</f>
        <v>0</v>
      </c>
      <c r="XE7" s="33">
        <f>'5 - Project Outputs'!W222</f>
        <v>0</v>
      </c>
      <c r="XF7" s="33">
        <f>'5 - Project Outputs'!X222</f>
        <v>0</v>
      </c>
      <c r="XG7" s="33">
        <f>'5 - Project Outputs'!Y222</f>
        <v>0</v>
      </c>
      <c r="XH7" s="33" t="str">
        <f>'5 - Project Outputs'!C223</f>
        <v>&lt; Select &gt;</v>
      </c>
      <c r="XI7" s="33" t="str">
        <f>'5 - Project Outputs'!D223</f>
        <v>N/A</v>
      </c>
      <c r="XJ7" s="33">
        <f>'5 - Project Outputs'!E223</f>
        <v>0</v>
      </c>
      <c r="XK7" s="33">
        <f>'5 - Project Outputs'!F223</f>
        <v>0</v>
      </c>
      <c r="XL7" s="33">
        <f>'5 - Project Outputs'!G223</f>
        <v>0</v>
      </c>
      <c r="XM7" s="33">
        <f>'5 - Project Outputs'!H223</f>
        <v>0</v>
      </c>
      <c r="XN7" s="33">
        <f>'5 - Project Outputs'!I223</f>
        <v>0</v>
      </c>
      <c r="XO7" s="33">
        <f>'5 - Project Outputs'!J223</f>
        <v>0</v>
      </c>
      <c r="XP7" s="33">
        <f>'5 - Project Outputs'!K223</f>
        <v>0</v>
      </c>
      <c r="XQ7" s="33">
        <f>'5 - Project Outputs'!L223</f>
        <v>0</v>
      </c>
      <c r="XR7" s="33">
        <f>'5 - Project Outputs'!M223</f>
        <v>0</v>
      </c>
      <c r="XS7" s="33">
        <f>'5 - Project Outputs'!N223</f>
        <v>0</v>
      </c>
      <c r="XT7" s="33">
        <f>'5 - Project Outputs'!O223</f>
        <v>0</v>
      </c>
      <c r="XU7" s="33">
        <f>'5 - Project Outputs'!P223</f>
        <v>0</v>
      </c>
      <c r="XV7" s="33">
        <f>'5 - Project Outputs'!Q223</f>
        <v>0</v>
      </c>
      <c r="XW7" s="33">
        <f>'5 - Project Outputs'!R223</f>
        <v>0</v>
      </c>
      <c r="XX7" s="33">
        <f>'5 - Project Outputs'!S223</f>
        <v>0</v>
      </c>
      <c r="XY7" s="33">
        <f>'5 - Project Outputs'!T223</f>
        <v>0</v>
      </c>
      <c r="XZ7" s="33">
        <f>'5 - Project Outputs'!U223</f>
        <v>0</v>
      </c>
      <c r="YA7" s="33">
        <f>'5 - Project Outputs'!V223</f>
        <v>0</v>
      </c>
      <c r="YB7" s="33">
        <f>'5 - Project Outputs'!W223</f>
        <v>0</v>
      </c>
      <c r="YC7" s="33">
        <f>'5 - Project Outputs'!X223</f>
        <v>0</v>
      </c>
      <c r="YD7" s="33">
        <f>'5 - Project Outputs'!Y223</f>
        <v>0</v>
      </c>
      <c r="YE7" s="33" t="str">
        <f>'5 - Project Outputs'!C224</f>
        <v>&lt; Select &gt;</v>
      </c>
      <c r="YF7" s="33" t="str">
        <f>'5 - Project Outputs'!D224</f>
        <v>N/A</v>
      </c>
      <c r="YG7" s="33">
        <f>'5 - Project Outputs'!E224</f>
        <v>0</v>
      </c>
      <c r="YH7" s="33">
        <f>'5 - Project Outputs'!F224</f>
        <v>0</v>
      </c>
      <c r="YI7" s="33">
        <f>'5 - Project Outputs'!G224</f>
        <v>0</v>
      </c>
      <c r="YJ7" s="33">
        <f>'5 - Project Outputs'!H224</f>
        <v>0</v>
      </c>
      <c r="YK7" s="33">
        <f>'5 - Project Outputs'!I224</f>
        <v>0</v>
      </c>
      <c r="YL7" s="33">
        <f>'5 - Project Outputs'!J224</f>
        <v>0</v>
      </c>
      <c r="YM7" s="33">
        <f>'5 - Project Outputs'!K224</f>
        <v>0</v>
      </c>
      <c r="YN7" s="33">
        <f>'5 - Project Outputs'!L224</f>
        <v>0</v>
      </c>
      <c r="YO7" s="33">
        <f>'5 - Project Outputs'!M224</f>
        <v>0</v>
      </c>
      <c r="YP7" s="33">
        <f>'5 - Project Outputs'!N224</f>
        <v>0</v>
      </c>
      <c r="YQ7" s="33">
        <f>'5 - Project Outputs'!O224</f>
        <v>0</v>
      </c>
      <c r="YR7" s="33">
        <f>'5 - Project Outputs'!P224</f>
        <v>0</v>
      </c>
      <c r="YS7" s="33">
        <f>'5 - Project Outputs'!Q224</f>
        <v>0</v>
      </c>
      <c r="YT7" s="33">
        <f>'5 - Project Outputs'!R224</f>
        <v>0</v>
      </c>
      <c r="YU7" s="33">
        <f>'5 - Project Outputs'!S224</f>
        <v>0</v>
      </c>
      <c r="YV7" s="33">
        <f>'5 - Project Outputs'!T224</f>
        <v>0</v>
      </c>
      <c r="YW7" s="33">
        <f>'5 - Project Outputs'!U224</f>
        <v>0</v>
      </c>
      <c r="YX7" s="33">
        <f>'5 - Project Outputs'!V224</f>
        <v>0</v>
      </c>
      <c r="YY7" s="33">
        <f>'5 - Project Outputs'!W224</f>
        <v>0</v>
      </c>
      <c r="YZ7" s="33">
        <f>'5 - Project Outputs'!X224</f>
        <v>0</v>
      </c>
      <c r="ZA7" s="33">
        <f>'5 - Project Outputs'!Y224</f>
        <v>0</v>
      </c>
      <c r="ZB7" s="33" t="str">
        <f>'5 - Project Outputs'!C225</f>
        <v>&lt; Select &gt;</v>
      </c>
      <c r="ZC7" s="33" t="str">
        <f>'5 - Project Outputs'!D225</f>
        <v>N/A</v>
      </c>
      <c r="ZD7" s="33">
        <f>'5 - Project Outputs'!E225</f>
        <v>0</v>
      </c>
      <c r="ZE7" s="33">
        <f>'5 - Project Outputs'!F225</f>
        <v>0</v>
      </c>
      <c r="ZF7" s="33">
        <f>'5 - Project Outputs'!G225</f>
        <v>0</v>
      </c>
      <c r="ZG7" s="33">
        <f>'5 - Project Outputs'!H225</f>
        <v>0</v>
      </c>
      <c r="ZH7" s="33">
        <f>'5 - Project Outputs'!I225</f>
        <v>0</v>
      </c>
      <c r="ZI7" s="33">
        <f>'5 - Project Outputs'!J225</f>
        <v>0</v>
      </c>
      <c r="ZJ7" s="33">
        <f>'5 - Project Outputs'!K225</f>
        <v>0</v>
      </c>
      <c r="ZK7" s="33">
        <f>'5 - Project Outputs'!L225</f>
        <v>0</v>
      </c>
      <c r="ZL7" s="33">
        <f>'5 - Project Outputs'!M225</f>
        <v>0</v>
      </c>
      <c r="ZM7" s="33">
        <f>'5 - Project Outputs'!N225</f>
        <v>0</v>
      </c>
      <c r="ZN7" s="33">
        <f>'5 - Project Outputs'!O225</f>
        <v>0</v>
      </c>
      <c r="ZO7" s="33">
        <f>'5 - Project Outputs'!P225</f>
        <v>0</v>
      </c>
      <c r="ZP7" s="33">
        <f>'5 - Project Outputs'!Q225</f>
        <v>0</v>
      </c>
      <c r="ZQ7" s="33">
        <f>'5 - Project Outputs'!R225</f>
        <v>0</v>
      </c>
      <c r="ZR7" s="33">
        <f>'5 - Project Outputs'!S225</f>
        <v>0</v>
      </c>
      <c r="ZS7" s="33">
        <f>'5 - Project Outputs'!T225</f>
        <v>0</v>
      </c>
      <c r="ZT7" s="33">
        <f>'5 - Project Outputs'!U225</f>
        <v>0</v>
      </c>
      <c r="ZU7" s="33">
        <f>'5 - Project Outputs'!V225</f>
        <v>0</v>
      </c>
      <c r="ZV7" s="33">
        <f>'5 - Project Outputs'!W225</f>
        <v>0</v>
      </c>
      <c r="ZW7" s="33">
        <f>'5 - Project Outputs'!X225</f>
        <v>0</v>
      </c>
      <c r="ZX7" s="33">
        <f>'5 - Project Outputs'!Y225</f>
        <v>0</v>
      </c>
      <c r="ZY7" s="33" t="str">
        <f>'5 - Project Outputs'!C226</f>
        <v>&lt; Select &gt;</v>
      </c>
      <c r="ZZ7" s="33" t="str">
        <f>'5 - Project Outputs'!D226</f>
        <v>N/A</v>
      </c>
      <c r="AAA7" s="33">
        <f>'5 - Project Outputs'!E226</f>
        <v>0</v>
      </c>
      <c r="AAB7" s="33">
        <f>'5 - Project Outputs'!F226</f>
        <v>0</v>
      </c>
      <c r="AAC7" s="33">
        <f>'5 - Project Outputs'!G226</f>
        <v>0</v>
      </c>
      <c r="AAD7" s="33">
        <f>'5 - Project Outputs'!H226</f>
        <v>0</v>
      </c>
      <c r="AAE7" s="33">
        <f>'5 - Project Outputs'!I226</f>
        <v>0</v>
      </c>
      <c r="AAF7" s="33">
        <f>'5 - Project Outputs'!J226</f>
        <v>0</v>
      </c>
      <c r="AAG7" s="33">
        <f>'5 - Project Outputs'!K226</f>
        <v>0</v>
      </c>
      <c r="AAH7" s="33">
        <f>'5 - Project Outputs'!L226</f>
        <v>0</v>
      </c>
      <c r="AAI7" s="33">
        <f>'5 - Project Outputs'!M226</f>
        <v>0</v>
      </c>
      <c r="AAJ7" s="33">
        <f>'5 - Project Outputs'!N226</f>
        <v>0</v>
      </c>
      <c r="AAK7" s="33">
        <f>'5 - Project Outputs'!O226</f>
        <v>0</v>
      </c>
      <c r="AAL7" s="33">
        <f>'5 - Project Outputs'!P226</f>
        <v>0</v>
      </c>
      <c r="AAM7" s="33">
        <f>'5 - Project Outputs'!Q226</f>
        <v>0</v>
      </c>
      <c r="AAN7" s="33">
        <f>'5 - Project Outputs'!R226</f>
        <v>0</v>
      </c>
      <c r="AAO7" s="33">
        <f>'5 - Project Outputs'!S226</f>
        <v>0</v>
      </c>
      <c r="AAP7" s="33">
        <f>'5 - Project Outputs'!T226</f>
        <v>0</v>
      </c>
      <c r="AAQ7" s="33">
        <f>'5 - Project Outputs'!U226</f>
        <v>0</v>
      </c>
      <c r="AAR7" s="33">
        <f>'5 - Project Outputs'!V226</f>
        <v>0</v>
      </c>
      <c r="AAS7" s="33">
        <f>'5 - Project Outputs'!W226</f>
        <v>0</v>
      </c>
      <c r="AAT7" s="33">
        <f>'5 - Project Outputs'!X226</f>
        <v>0</v>
      </c>
      <c r="AAU7" s="33">
        <f>'5 - Project Outputs'!Y226</f>
        <v>0</v>
      </c>
      <c r="AAV7" s="33" t="str">
        <f>'5 - Project Outputs'!C227</f>
        <v>&lt; Select &gt;</v>
      </c>
      <c r="AAW7" s="33" t="str">
        <f>'5 - Project Outputs'!D227</f>
        <v>N/A</v>
      </c>
      <c r="AAX7" s="33">
        <f>'5 - Project Outputs'!E227</f>
        <v>0</v>
      </c>
      <c r="AAY7" s="33">
        <f>'5 - Project Outputs'!F227</f>
        <v>0</v>
      </c>
      <c r="AAZ7" s="33">
        <f>'5 - Project Outputs'!G227</f>
        <v>0</v>
      </c>
      <c r="ABA7" s="33">
        <f>'5 - Project Outputs'!H227</f>
        <v>0</v>
      </c>
      <c r="ABB7" s="33">
        <f>'5 - Project Outputs'!I227</f>
        <v>0</v>
      </c>
      <c r="ABC7" s="33">
        <f>'5 - Project Outputs'!J227</f>
        <v>0</v>
      </c>
      <c r="ABD7" s="33">
        <f>'5 - Project Outputs'!K227</f>
        <v>0</v>
      </c>
      <c r="ABE7" s="33">
        <f>'5 - Project Outputs'!L227</f>
        <v>0</v>
      </c>
      <c r="ABF7" s="33">
        <f>'5 - Project Outputs'!M227</f>
        <v>0</v>
      </c>
      <c r="ABG7" s="33">
        <f>'5 - Project Outputs'!N227</f>
        <v>0</v>
      </c>
      <c r="ABH7" s="33">
        <f>'5 - Project Outputs'!O227</f>
        <v>0</v>
      </c>
      <c r="ABI7" s="33">
        <f>'5 - Project Outputs'!P227</f>
        <v>0</v>
      </c>
      <c r="ABJ7" s="33">
        <f>'5 - Project Outputs'!Q227</f>
        <v>0</v>
      </c>
      <c r="ABK7" s="33">
        <f>'5 - Project Outputs'!R227</f>
        <v>0</v>
      </c>
      <c r="ABL7" s="33">
        <f>'5 - Project Outputs'!S227</f>
        <v>0</v>
      </c>
      <c r="ABM7" s="33">
        <f>'5 - Project Outputs'!T227</f>
        <v>0</v>
      </c>
      <c r="ABN7" s="33">
        <f>'5 - Project Outputs'!U227</f>
        <v>0</v>
      </c>
      <c r="ABO7" s="33">
        <f>'5 - Project Outputs'!V227</f>
        <v>0</v>
      </c>
      <c r="ABP7" s="33">
        <f>'5 - Project Outputs'!W227</f>
        <v>0</v>
      </c>
      <c r="ABQ7" s="33">
        <f>'5 - Project Outputs'!X227</f>
        <v>0</v>
      </c>
      <c r="ABR7" s="33">
        <f>'5 - Project Outputs'!Y227</f>
        <v>0</v>
      </c>
      <c r="ABS7" s="33" t="str">
        <f>'5 - Project Outputs'!C228</f>
        <v>&lt; Select &gt;</v>
      </c>
      <c r="ABT7" s="33" t="str">
        <f>'5 - Project Outputs'!D228</f>
        <v>N/A</v>
      </c>
      <c r="ABU7" s="33">
        <f>'5 - Project Outputs'!E228</f>
        <v>0</v>
      </c>
      <c r="ABV7" s="33">
        <f>'5 - Project Outputs'!F228</f>
        <v>0</v>
      </c>
      <c r="ABW7" s="33">
        <f>'5 - Project Outputs'!G228</f>
        <v>0</v>
      </c>
      <c r="ABX7" s="33">
        <f>'5 - Project Outputs'!H228</f>
        <v>0</v>
      </c>
      <c r="ABY7" s="33">
        <f>'5 - Project Outputs'!I228</f>
        <v>0</v>
      </c>
      <c r="ABZ7" s="33">
        <f>'5 - Project Outputs'!J228</f>
        <v>0</v>
      </c>
      <c r="ACA7" s="33">
        <f>'5 - Project Outputs'!K228</f>
        <v>0</v>
      </c>
      <c r="ACB7" s="33">
        <f>'5 - Project Outputs'!L228</f>
        <v>0</v>
      </c>
      <c r="ACC7" s="33">
        <f>'5 - Project Outputs'!M228</f>
        <v>0</v>
      </c>
      <c r="ACD7" s="33">
        <f>'5 - Project Outputs'!N228</f>
        <v>0</v>
      </c>
      <c r="ACE7" s="33">
        <f>'5 - Project Outputs'!O228</f>
        <v>0</v>
      </c>
      <c r="ACF7" s="33">
        <f>'5 - Project Outputs'!P228</f>
        <v>0</v>
      </c>
      <c r="ACG7" s="33">
        <f>'5 - Project Outputs'!Q228</f>
        <v>0</v>
      </c>
      <c r="ACH7" s="33">
        <f>'5 - Project Outputs'!R228</f>
        <v>0</v>
      </c>
      <c r="ACI7" s="33">
        <f>'5 - Project Outputs'!S228</f>
        <v>0</v>
      </c>
      <c r="ACJ7" s="33">
        <f>'5 - Project Outputs'!T228</f>
        <v>0</v>
      </c>
      <c r="ACK7" s="33">
        <f>'5 - Project Outputs'!U228</f>
        <v>0</v>
      </c>
      <c r="ACL7" s="33">
        <f>'5 - Project Outputs'!V228</f>
        <v>0</v>
      </c>
      <c r="ACM7" s="33">
        <f>'5 - Project Outputs'!W228</f>
        <v>0</v>
      </c>
      <c r="ACN7" s="33">
        <f>'5 - Project Outputs'!X228</f>
        <v>0</v>
      </c>
      <c r="ACO7" s="33">
        <f>'5 - Project Outputs'!Y228</f>
        <v>0</v>
      </c>
      <c r="ACP7" s="33" t="str">
        <f>'5 - Project Outputs'!C229</f>
        <v>&lt; Select &gt;</v>
      </c>
      <c r="ACQ7" s="33" t="str">
        <f>'5 - Project Outputs'!D229</f>
        <v>N/A</v>
      </c>
      <c r="ACR7" s="33">
        <f>'5 - Project Outputs'!E229</f>
        <v>0</v>
      </c>
      <c r="ACS7" s="33">
        <f>'5 - Project Outputs'!F229</f>
        <v>0</v>
      </c>
      <c r="ACT7" s="33">
        <f>'5 - Project Outputs'!G229</f>
        <v>0</v>
      </c>
      <c r="ACU7" s="33">
        <f>'5 - Project Outputs'!H229</f>
        <v>0</v>
      </c>
      <c r="ACV7" s="33">
        <f>'5 - Project Outputs'!I229</f>
        <v>0</v>
      </c>
      <c r="ACW7" s="33">
        <f>'5 - Project Outputs'!J229</f>
        <v>0</v>
      </c>
      <c r="ACX7" s="33">
        <f>'5 - Project Outputs'!K229</f>
        <v>0</v>
      </c>
      <c r="ACY7" s="33">
        <f>'5 - Project Outputs'!L229</f>
        <v>0</v>
      </c>
      <c r="ACZ7" s="33">
        <f>'5 - Project Outputs'!M229</f>
        <v>0</v>
      </c>
      <c r="ADA7" s="33">
        <f>'5 - Project Outputs'!N229</f>
        <v>0</v>
      </c>
      <c r="ADB7" s="33">
        <f>'5 - Project Outputs'!O229</f>
        <v>0</v>
      </c>
      <c r="ADC7" s="33">
        <f>'5 - Project Outputs'!P229</f>
        <v>0</v>
      </c>
      <c r="ADD7" s="33">
        <f>'5 - Project Outputs'!Q229</f>
        <v>0</v>
      </c>
      <c r="ADE7" s="33">
        <f>'5 - Project Outputs'!R229</f>
        <v>0</v>
      </c>
      <c r="ADF7" s="33">
        <f>'5 - Project Outputs'!S229</f>
        <v>0</v>
      </c>
      <c r="ADG7" s="33">
        <f>'5 - Project Outputs'!T229</f>
        <v>0</v>
      </c>
      <c r="ADH7" s="33">
        <f>'5 - Project Outputs'!U229</f>
        <v>0</v>
      </c>
      <c r="ADI7" s="33">
        <f>'5 - Project Outputs'!V229</f>
        <v>0</v>
      </c>
      <c r="ADJ7" s="33">
        <f>'5 - Project Outputs'!W229</f>
        <v>0</v>
      </c>
      <c r="ADK7" s="33">
        <f>'5 - Project Outputs'!X229</f>
        <v>0</v>
      </c>
      <c r="ADL7" s="33">
        <f>'5 - Project Outputs'!Y229</f>
        <v>0</v>
      </c>
      <c r="ADM7" s="33" t="str">
        <f>'5 - Project Outputs'!C230</f>
        <v>&lt; Select &gt;</v>
      </c>
      <c r="ADN7" s="33" t="str">
        <f>'5 - Project Outputs'!D230</f>
        <v>N/A</v>
      </c>
      <c r="ADO7" s="33">
        <f>'5 - Project Outputs'!E230</f>
        <v>0</v>
      </c>
      <c r="ADP7" s="33">
        <f>'5 - Project Outputs'!F230</f>
        <v>0</v>
      </c>
      <c r="ADQ7" s="33">
        <f>'5 - Project Outputs'!G230</f>
        <v>0</v>
      </c>
      <c r="ADR7" s="33">
        <f>'5 - Project Outputs'!H230</f>
        <v>0</v>
      </c>
      <c r="ADS7" s="33">
        <f>'5 - Project Outputs'!I230</f>
        <v>0</v>
      </c>
      <c r="ADT7" s="33">
        <f>'5 - Project Outputs'!J230</f>
        <v>0</v>
      </c>
      <c r="ADU7" s="33">
        <f>'5 - Project Outputs'!K230</f>
        <v>0</v>
      </c>
      <c r="ADV7" s="33">
        <f>'5 - Project Outputs'!L230</f>
        <v>0</v>
      </c>
      <c r="ADW7" s="33">
        <f>'5 - Project Outputs'!M230</f>
        <v>0</v>
      </c>
      <c r="ADX7" s="33">
        <f>'5 - Project Outputs'!N230</f>
        <v>0</v>
      </c>
      <c r="ADY7" s="33">
        <f>'5 - Project Outputs'!O230</f>
        <v>0</v>
      </c>
      <c r="ADZ7" s="33">
        <f>'5 - Project Outputs'!P230</f>
        <v>0</v>
      </c>
      <c r="AEA7" s="33">
        <f>'5 - Project Outputs'!Q230</f>
        <v>0</v>
      </c>
      <c r="AEB7" s="33">
        <f>'5 - Project Outputs'!R230</f>
        <v>0</v>
      </c>
      <c r="AEC7" s="33">
        <f>'5 - Project Outputs'!S230</f>
        <v>0</v>
      </c>
      <c r="AED7" s="33">
        <f>'5 - Project Outputs'!T230</f>
        <v>0</v>
      </c>
      <c r="AEE7" s="33">
        <f>'5 - Project Outputs'!U230</f>
        <v>0</v>
      </c>
      <c r="AEF7" s="33">
        <f>'5 - Project Outputs'!V230</f>
        <v>0</v>
      </c>
      <c r="AEG7" s="33">
        <f>'5 - Project Outputs'!W230</f>
        <v>0</v>
      </c>
      <c r="AEH7" s="33">
        <f>'5 - Project Outputs'!X230</f>
        <v>0</v>
      </c>
      <c r="AEI7" s="33">
        <f>'5 - Project Outputs'!Y230</f>
        <v>0</v>
      </c>
      <c r="AEJ7" s="33" t="str">
        <f>'5 - Project Outputs'!C231</f>
        <v>&lt; Select &gt;</v>
      </c>
      <c r="AEK7" s="33" t="str">
        <f>'5 - Project Outputs'!D231</f>
        <v>N/A</v>
      </c>
      <c r="AEL7" s="33">
        <f>'5 - Project Outputs'!E231</f>
        <v>0</v>
      </c>
      <c r="AEM7" s="33">
        <f>'5 - Project Outputs'!F231</f>
        <v>0</v>
      </c>
      <c r="AEN7" s="33">
        <f>'5 - Project Outputs'!G231</f>
        <v>0</v>
      </c>
      <c r="AEO7" s="33">
        <f>'5 - Project Outputs'!H231</f>
        <v>0</v>
      </c>
      <c r="AEP7" s="33">
        <f>'5 - Project Outputs'!I231</f>
        <v>0</v>
      </c>
      <c r="AEQ7" s="33">
        <f>'5 - Project Outputs'!J231</f>
        <v>0</v>
      </c>
      <c r="AER7" s="33">
        <f>'5 - Project Outputs'!K231</f>
        <v>0</v>
      </c>
      <c r="AES7" s="33">
        <f>'5 - Project Outputs'!L231</f>
        <v>0</v>
      </c>
      <c r="AET7" s="33">
        <f>'5 - Project Outputs'!M231</f>
        <v>0</v>
      </c>
      <c r="AEU7" s="33">
        <f>'5 - Project Outputs'!N231</f>
        <v>0</v>
      </c>
      <c r="AEV7" s="33">
        <f>'5 - Project Outputs'!O231</f>
        <v>0</v>
      </c>
      <c r="AEW7" s="33">
        <f>'5 - Project Outputs'!P231</f>
        <v>0</v>
      </c>
      <c r="AEX7" s="33">
        <f>'5 - Project Outputs'!Q231</f>
        <v>0</v>
      </c>
      <c r="AEY7" s="33">
        <f>'5 - Project Outputs'!R231</f>
        <v>0</v>
      </c>
      <c r="AEZ7" s="33">
        <f>'5 - Project Outputs'!S231</f>
        <v>0</v>
      </c>
      <c r="AFA7" s="33">
        <f>'5 - Project Outputs'!T231</f>
        <v>0</v>
      </c>
      <c r="AFB7" s="33">
        <f>'5 - Project Outputs'!U231</f>
        <v>0</v>
      </c>
      <c r="AFC7" s="33">
        <f>'5 - Project Outputs'!V231</f>
        <v>0</v>
      </c>
      <c r="AFD7" s="33">
        <f>'5 - Project Outputs'!W231</f>
        <v>0</v>
      </c>
      <c r="AFE7" s="33">
        <f>'5 - Project Outputs'!X231</f>
        <v>0</v>
      </c>
      <c r="AFF7" s="33">
        <f>'5 - Project Outputs'!Y231</f>
        <v>0</v>
      </c>
      <c r="AFG7" s="33" t="str">
        <f>'5 - Project Outputs'!C232</f>
        <v>&lt; Select &gt;</v>
      </c>
      <c r="AFH7" s="33" t="str">
        <f>'5 - Project Outputs'!D232</f>
        <v>N/A</v>
      </c>
      <c r="AFI7" s="33">
        <f>'5 - Project Outputs'!E232</f>
        <v>0</v>
      </c>
      <c r="AFJ7" s="33">
        <f>'5 - Project Outputs'!F232</f>
        <v>0</v>
      </c>
      <c r="AFK7" s="33">
        <f>'5 - Project Outputs'!G232</f>
        <v>0</v>
      </c>
      <c r="AFL7" s="33">
        <f>'5 - Project Outputs'!H232</f>
        <v>0</v>
      </c>
      <c r="AFM7" s="33">
        <f>'5 - Project Outputs'!I232</f>
        <v>0</v>
      </c>
      <c r="AFN7" s="33">
        <f>'5 - Project Outputs'!J232</f>
        <v>0</v>
      </c>
      <c r="AFO7" s="33">
        <f>'5 - Project Outputs'!K232</f>
        <v>0</v>
      </c>
      <c r="AFP7" s="33">
        <f>'5 - Project Outputs'!L232</f>
        <v>0</v>
      </c>
      <c r="AFQ7" s="33">
        <f>'5 - Project Outputs'!M232</f>
        <v>0</v>
      </c>
      <c r="AFR7" s="33">
        <f>'5 - Project Outputs'!N232</f>
        <v>0</v>
      </c>
      <c r="AFS7" s="33">
        <f>'5 - Project Outputs'!O232</f>
        <v>0</v>
      </c>
      <c r="AFT7" s="33">
        <f>'5 - Project Outputs'!P232</f>
        <v>0</v>
      </c>
      <c r="AFU7" s="33">
        <f>'5 - Project Outputs'!Q232</f>
        <v>0</v>
      </c>
      <c r="AFV7" s="33">
        <f>'5 - Project Outputs'!R232</f>
        <v>0</v>
      </c>
      <c r="AFW7" s="33">
        <f>'5 - Project Outputs'!S232</f>
        <v>0</v>
      </c>
      <c r="AFX7" s="33">
        <f>'5 - Project Outputs'!T232</f>
        <v>0</v>
      </c>
      <c r="AFY7" s="33">
        <f>'5 - Project Outputs'!U232</f>
        <v>0</v>
      </c>
      <c r="AFZ7" s="33">
        <f>'5 - Project Outputs'!V232</f>
        <v>0</v>
      </c>
      <c r="AGA7" s="33">
        <f>'5 - Project Outputs'!W232</f>
        <v>0</v>
      </c>
      <c r="AGB7" s="33">
        <f>'5 - Project Outputs'!X232</f>
        <v>0</v>
      </c>
      <c r="AGC7" s="33">
        <f>'5 - Project Outputs'!Y232</f>
        <v>0</v>
      </c>
      <c r="AGD7" s="33">
        <f>'5 - Project Outputs'!C234</f>
        <v>0</v>
      </c>
      <c r="AGE7" s="33">
        <f>'5 - Project Outputs'!D234</f>
        <v>0</v>
      </c>
      <c r="AGF7" s="33">
        <f>'5 - Project Outputs'!E234</f>
        <v>0</v>
      </c>
      <c r="AGG7" s="33">
        <f>'5 - Project Outputs'!F234</f>
        <v>0</v>
      </c>
      <c r="AGH7" s="33">
        <f>'5 - Project Outputs'!G234</f>
        <v>0</v>
      </c>
      <c r="AGI7" s="33">
        <f>'5 - Project Outputs'!H234</f>
        <v>0</v>
      </c>
      <c r="AGJ7" s="33">
        <f>'5 - Project Outputs'!I234</f>
        <v>0</v>
      </c>
      <c r="AGK7" s="33">
        <f>'5 - Project Outputs'!J234</f>
        <v>0</v>
      </c>
      <c r="AGL7" s="33">
        <f>'5 - Project Outputs'!K234</f>
        <v>0</v>
      </c>
      <c r="AGM7" s="33">
        <f>'5 - Project Outputs'!L234</f>
        <v>0</v>
      </c>
      <c r="AGN7" s="33">
        <f>'5 - Project Outputs'!M234</f>
        <v>0</v>
      </c>
      <c r="AGO7" s="33">
        <f>'5 - Project Outputs'!N234</f>
        <v>0</v>
      </c>
      <c r="AGP7" s="33">
        <f>'5 - Project Outputs'!O234</f>
        <v>0</v>
      </c>
      <c r="AGQ7" s="33">
        <f>'5 - Project Outputs'!P234</f>
        <v>0</v>
      </c>
      <c r="AGR7" s="33">
        <f>'5 - Project Outputs'!Q234</f>
        <v>0</v>
      </c>
      <c r="AGS7" s="33">
        <f>'5 - Project Outputs'!R234</f>
        <v>0</v>
      </c>
      <c r="AGT7" s="33">
        <f>'5 - Project Outputs'!S234</f>
        <v>0</v>
      </c>
      <c r="AGU7" s="33">
        <f>'5 - Project Outputs'!T234</f>
        <v>0</v>
      </c>
      <c r="AGV7" s="33">
        <f>'5 - Project Outputs'!U234</f>
        <v>0</v>
      </c>
      <c r="AGW7" s="33">
        <f>'5 - Project Outputs'!V234</f>
        <v>0</v>
      </c>
      <c r="AGX7" s="33">
        <f>'5 - Project Outputs'!W234</f>
        <v>0</v>
      </c>
      <c r="AGY7" s="33">
        <f>'5 - Project Outputs'!X234</f>
        <v>0</v>
      </c>
      <c r="AGZ7" s="33">
        <f>'5 - Project Outputs'!C235</f>
        <v>0</v>
      </c>
      <c r="AHA7" s="33">
        <f>'5 - Project Outputs'!D235</f>
        <v>0</v>
      </c>
      <c r="AHB7" s="33">
        <f>'5 - Project Outputs'!E235</f>
        <v>0</v>
      </c>
      <c r="AHC7" s="33">
        <f>'5 - Project Outputs'!F235</f>
        <v>0</v>
      </c>
      <c r="AHD7" s="33">
        <f>'5 - Project Outputs'!G235</f>
        <v>0</v>
      </c>
      <c r="AHE7" s="33">
        <f>'5 - Project Outputs'!H235</f>
        <v>0</v>
      </c>
      <c r="AHF7" s="33">
        <f>'5 - Project Outputs'!I235</f>
        <v>0</v>
      </c>
      <c r="AHG7" s="33">
        <f>'5 - Project Outputs'!J235</f>
        <v>0</v>
      </c>
      <c r="AHH7" s="33">
        <f>'5 - Project Outputs'!K235</f>
        <v>0</v>
      </c>
      <c r="AHI7" s="33">
        <f>'5 - Project Outputs'!L235</f>
        <v>0</v>
      </c>
      <c r="AHJ7" s="33">
        <f>'5 - Project Outputs'!M235</f>
        <v>0</v>
      </c>
      <c r="AHK7" s="33">
        <f>'5 - Project Outputs'!N235</f>
        <v>0</v>
      </c>
      <c r="AHL7" s="33">
        <f>'5 - Project Outputs'!O235</f>
        <v>0</v>
      </c>
      <c r="AHM7" s="33">
        <f>'5 - Project Outputs'!P235</f>
        <v>0</v>
      </c>
      <c r="AHN7" s="33">
        <f>'5 - Project Outputs'!Q235</f>
        <v>0</v>
      </c>
      <c r="AHO7" s="33">
        <f>'5 - Project Outputs'!R235</f>
        <v>0</v>
      </c>
      <c r="AHP7" s="33">
        <f>'5 - Project Outputs'!S235</f>
        <v>0</v>
      </c>
      <c r="AHQ7" s="33">
        <f>'5 - Project Outputs'!T235</f>
        <v>0</v>
      </c>
      <c r="AHR7" s="33">
        <f>'5 - Project Outputs'!U235</f>
        <v>0</v>
      </c>
      <c r="AHS7" s="33">
        <f>'5 - Project Outputs'!V235</f>
        <v>0</v>
      </c>
      <c r="AHT7" s="33">
        <f>'5 - Project Outputs'!W235</f>
        <v>0</v>
      </c>
      <c r="AHU7" s="33">
        <f>'5 - Project Outputs'!X235</f>
        <v>0</v>
      </c>
      <c r="AHV7" s="33">
        <f>'5 - Project Outputs'!C236</f>
        <v>0</v>
      </c>
      <c r="AHW7" s="33">
        <f>'5 - Project Outputs'!D236</f>
        <v>0</v>
      </c>
      <c r="AHX7" s="33">
        <f>'5 - Project Outputs'!E236</f>
        <v>0</v>
      </c>
      <c r="AHY7" s="33">
        <f>'5 - Project Outputs'!F236</f>
        <v>0</v>
      </c>
      <c r="AHZ7" s="33">
        <f>'5 - Project Outputs'!G236</f>
        <v>0</v>
      </c>
      <c r="AIA7" s="33">
        <f>'5 - Project Outputs'!H236</f>
        <v>0</v>
      </c>
      <c r="AIB7" s="33">
        <f>'5 - Project Outputs'!I236</f>
        <v>0</v>
      </c>
      <c r="AIC7" s="33">
        <f>'5 - Project Outputs'!J236</f>
        <v>0</v>
      </c>
      <c r="AID7" s="33">
        <f>'5 - Project Outputs'!K236</f>
        <v>0</v>
      </c>
      <c r="AIE7" s="33">
        <f>'5 - Project Outputs'!L236</f>
        <v>0</v>
      </c>
      <c r="AIF7" s="33">
        <f>'5 - Project Outputs'!M236</f>
        <v>0</v>
      </c>
      <c r="AIG7" s="33">
        <f>'5 - Project Outputs'!N236</f>
        <v>0</v>
      </c>
      <c r="AIH7" s="33">
        <f>'5 - Project Outputs'!O236</f>
        <v>0</v>
      </c>
      <c r="AII7" s="33">
        <f>'5 - Project Outputs'!P236</f>
        <v>0</v>
      </c>
      <c r="AIJ7" s="33">
        <f>'5 - Project Outputs'!Q236</f>
        <v>0</v>
      </c>
      <c r="AIK7" s="33">
        <f>'5 - Project Outputs'!R236</f>
        <v>0</v>
      </c>
      <c r="AIL7" s="33">
        <f>'5 - Project Outputs'!S236</f>
        <v>0</v>
      </c>
      <c r="AIM7" s="33">
        <f>'5 - Project Outputs'!T236</f>
        <v>0</v>
      </c>
      <c r="AIN7" s="33">
        <f>'5 - Project Outputs'!U236</f>
        <v>0</v>
      </c>
      <c r="AIO7" s="33">
        <f>'5 - Project Outputs'!V236</f>
        <v>0</v>
      </c>
      <c r="AIP7" s="33">
        <f>'5 - Project Outputs'!W236</f>
        <v>0</v>
      </c>
      <c r="AIQ7" s="33">
        <f>'5 - Project Outputs'!X236</f>
        <v>0</v>
      </c>
      <c r="AIR7" s="33">
        <f>'5 - Project Outputs'!C237</f>
        <v>0</v>
      </c>
      <c r="AIS7" s="33">
        <f>'5 - Project Outputs'!D237</f>
        <v>0</v>
      </c>
      <c r="AIT7" s="33">
        <f>'5 - Project Outputs'!E237</f>
        <v>0</v>
      </c>
      <c r="AIU7" s="33">
        <f>'5 - Project Outputs'!F237</f>
        <v>0</v>
      </c>
      <c r="AIV7" s="33">
        <f>'5 - Project Outputs'!G237</f>
        <v>0</v>
      </c>
      <c r="AIW7" s="33">
        <f>'5 - Project Outputs'!H237</f>
        <v>0</v>
      </c>
      <c r="AIX7" s="33">
        <f>'5 - Project Outputs'!I237</f>
        <v>0</v>
      </c>
      <c r="AIY7" s="33">
        <f>'5 - Project Outputs'!J237</f>
        <v>0</v>
      </c>
      <c r="AIZ7" s="33">
        <f>'5 - Project Outputs'!K237</f>
        <v>0</v>
      </c>
      <c r="AJA7" s="33">
        <f>'5 - Project Outputs'!L237</f>
        <v>0</v>
      </c>
      <c r="AJB7" s="33">
        <f>'5 - Project Outputs'!M237</f>
        <v>0</v>
      </c>
      <c r="AJC7" s="33">
        <f>'5 - Project Outputs'!N237</f>
        <v>0</v>
      </c>
      <c r="AJD7" s="33">
        <f>'5 - Project Outputs'!O237</f>
        <v>0</v>
      </c>
      <c r="AJE7" s="33">
        <f>'5 - Project Outputs'!P237</f>
        <v>0</v>
      </c>
      <c r="AJF7" s="33">
        <f>'5 - Project Outputs'!Q237</f>
        <v>0</v>
      </c>
      <c r="AJG7" s="33">
        <f>'5 - Project Outputs'!R237</f>
        <v>0</v>
      </c>
      <c r="AJH7" s="33">
        <f>'5 - Project Outputs'!S237</f>
        <v>0</v>
      </c>
      <c r="AJI7" s="33">
        <f>'5 - Project Outputs'!T237</f>
        <v>0</v>
      </c>
      <c r="AJJ7" s="33">
        <f>'5 - Project Outputs'!U237</f>
        <v>0</v>
      </c>
      <c r="AJK7" s="33">
        <f>'5 - Project Outputs'!V237</f>
        <v>0</v>
      </c>
      <c r="AJL7" s="33">
        <f>'5 - Project Outputs'!W237</f>
        <v>0</v>
      </c>
      <c r="AJM7" s="33">
        <f>'5 - Project Outputs'!X237</f>
        <v>0</v>
      </c>
      <c r="AJN7" s="33">
        <f>'5 - Project Outputs'!C238</f>
        <v>0</v>
      </c>
      <c r="AJO7" s="33">
        <f>'5 - Project Outputs'!D238</f>
        <v>0</v>
      </c>
      <c r="AJP7" s="33">
        <f>'5 - Project Outputs'!E238</f>
        <v>0</v>
      </c>
      <c r="AJQ7" s="33">
        <f>'5 - Project Outputs'!F238</f>
        <v>0</v>
      </c>
      <c r="AJR7" s="33">
        <f>'5 - Project Outputs'!G238</f>
        <v>0</v>
      </c>
      <c r="AJS7" s="33">
        <f>'5 - Project Outputs'!H238</f>
        <v>0</v>
      </c>
      <c r="AJT7" s="33">
        <f>'5 - Project Outputs'!I238</f>
        <v>0</v>
      </c>
      <c r="AJU7" s="33">
        <f>'5 - Project Outputs'!J238</f>
        <v>0</v>
      </c>
      <c r="AJV7" s="33">
        <f>'5 - Project Outputs'!K238</f>
        <v>0</v>
      </c>
      <c r="AJW7" s="33">
        <f>'5 - Project Outputs'!L238</f>
        <v>0</v>
      </c>
      <c r="AJX7" s="33">
        <f>'5 - Project Outputs'!M238</f>
        <v>0</v>
      </c>
      <c r="AJY7" s="33">
        <f>'5 - Project Outputs'!N238</f>
        <v>0</v>
      </c>
      <c r="AJZ7" s="33">
        <f>'5 - Project Outputs'!O238</f>
        <v>0</v>
      </c>
      <c r="AKA7" s="33">
        <f>'5 - Project Outputs'!P238</f>
        <v>0</v>
      </c>
      <c r="AKB7" s="33">
        <f>'5 - Project Outputs'!Q238</f>
        <v>0</v>
      </c>
      <c r="AKC7" s="33">
        <f>'5 - Project Outputs'!R238</f>
        <v>0</v>
      </c>
      <c r="AKD7" s="33">
        <f>'5 - Project Outputs'!S238</f>
        <v>0</v>
      </c>
      <c r="AKE7" s="33">
        <f>'5 - Project Outputs'!T238</f>
        <v>0</v>
      </c>
      <c r="AKF7" s="33">
        <f>'5 - Project Outputs'!U238</f>
        <v>0</v>
      </c>
      <c r="AKG7" s="33">
        <f>'5 - Project Outputs'!V238</f>
        <v>0</v>
      </c>
      <c r="AKH7" s="33">
        <f>'5 - Project Outputs'!W238</f>
        <v>0</v>
      </c>
      <c r="AKI7" s="33">
        <f>'5 - Project Outputs'!X238</f>
        <v>0</v>
      </c>
      <c r="AKJ7" s="33">
        <f>'5 - Project Outputs'!C239</f>
        <v>0</v>
      </c>
      <c r="AKK7" s="33">
        <f>'5 - Project Outputs'!D239</f>
        <v>0</v>
      </c>
      <c r="AKL7" s="33">
        <f>'5 - Project Outputs'!E239</f>
        <v>0</v>
      </c>
      <c r="AKM7" s="33">
        <f>'5 - Project Outputs'!F239</f>
        <v>0</v>
      </c>
      <c r="AKN7" s="33">
        <f>'5 - Project Outputs'!G239</f>
        <v>0</v>
      </c>
      <c r="AKO7" s="33">
        <f>'5 - Project Outputs'!H239</f>
        <v>0</v>
      </c>
      <c r="AKP7" s="33">
        <f>'5 - Project Outputs'!I239</f>
        <v>0</v>
      </c>
      <c r="AKQ7" s="33">
        <f>'5 - Project Outputs'!J239</f>
        <v>0</v>
      </c>
      <c r="AKR7" s="33">
        <f>'5 - Project Outputs'!K239</f>
        <v>0</v>
      </c>
      <c r="AKS7" s="33">
        <f>'5 - Project Outputs'!L239</f>
        <v>0</v>
      </c>
      <c r="AKT7" s="33">
        <f>'5 - Project Outputs'!M239</f>
        <v>0</v>
      </c>
      <c r="AKU7" s="33">
        <f>'5 - Project Outputs'!N239</f>
        <v>0</v>
      </c>
      <c r="AKV7" s="33">
        <f>'5 - Project Outputs'!O239</f>
        <v>0</v>
      </c>
      <c r="AKW7" s="33">
        <f>'5 - Project Outputs'!P239</f>
        <v>0</v>
      </c>
      <c r="AKX7" s="33">
        <f>'5 - Project Outputs'!Q239</f>
        <v>0</v>
      </c>
      <c r="AKY7" s="33">
        <f>'5 - Project Outputs'!R239</f>
        <v>0</v>
      </c>
      <c r="AKZ7" s="33">
        <f>'5 - Project Outputs'!S239</f>
        <v>0</v>
      </c>
      <c r="ALA7" s="33">
        <f>'5 - Project Outputs'!T239</f>
        <v>0</v>
      </c>
      <c r="ALB7" s="33">
        <f>'5 - Project Outputs'!U239</f>
        <v>0</v>
      </c>
      <c r="ALC7" s="33">
        <f>'5 - Project Outputs'!V239</f>
        <v>0</v>
      </c>
      <c r="ALD7" s="33">
        <f>'5 - Project Outputs'!W239</f>
        <v>0</v>
      </c>
      <c r="ALE7" s="33">
        <f>'5 - Project Outputs'!X239</f>
        <v>0</v>
      </c>
      <c r="ALF7" s="33">
        <f>'5 - Project Outputs'!C240</f>
        <v>0</v>
      </c>
      <c r="ALG7" s="33">
        <f>'5 - Project Outputs'!D240</f>
        <v>0</v>
      </c>
      <c r="ALH7" s="33">
        <f>'5 - Project Outputs'!E240</f>
        <v>0</v>
      </c>
      <c r="ALI7" s="33">
        <f>'5 - Project Outputs'!F240</f>
        <v>0</v>
      </c>
      <c r="ALJ7" s="33">
        <f>'5 - Project Outputs'!G240</f>
        <v>0</v>
      </c>
      <c r="ALK7" s="33">
        <f>'5 - Project Outputs'!H240</f>
        <v>0</v>
      </c>
      <c r="ALL7" s="33">
        <f>'5 - Project Outputs'!I240</f>
        <v>0</v>
      </c>
      <c r="ALM7" s="33">
        <f>'5 - Project Outputs'!J240</f>
        <v>0</v>
      </c>
      <c r="ALN7" s="33">
        <f>'5 - Project Outputs'!K240</f>
        <v>0</v>
      </c>
      <c r="ALO7" s="33">
        <f>'5 - Project Outputs'!L240</f>
        <v>0</v>
      </c>
      <c r="ALP7" s="33">
        <f>'5 - Project Outputs'!M240</f>
        <v>0</v>
      </c>
      <c r="ALQ7" s="33">
        <f>'5 - Project Outputs'!N240</f>
        <v>0</v>
      </c>
      <c r="ALR7" s="33">
        <f>'5 - Project Outputs'!O240</f>
        <v>0</v>
      </c>
      <c r="ALS7" s="33">
        <f>'5 - Project Outputs'!P240</f>
        <v>0</v>
      </c>
      <c r="ALT7" s="33">
        <f>'5 - Project Outputs'!Q240</f>
        <v>0</v>
      </c>
      <c r="ALU7" s="33">
        <f>'5 - Project Outputs'!R240</f>
        <v>0</v>
      </c>
      <c r="ALV7" s="33">
        <f>'5 - Project Outputs'!S240</f>
        <v>0</v>
      </c>
      <c r="ALW7" s="33">
        <f>'5 - Project Outputs'!T240</f>
        <v>0</v>
      </c>
      <c r="ALX7" s="33">
        <f>'5 - Project Outputs'!U240</f>
        <v>0</v>
      </c>
      <c r="ALY7" s="33">
        <f>'5 - Project Outputs'!V240</f>
        <v>0</v>
      </c>
      <c r="ALZ7" s="33">
        <f>'5 - Project Outputs'!W240</f>
        <v>0</v>
      </c>
      <c r="AMA7" s="33">
        <f>'5 - Project Outputs'!X240</f>
        <v>0</v>
      </c>
      <c r="AMB7" s="33">
        <f>'5 - Project Outputs'!C241</f>
        <v>0</v>
      </c>
      <c r="AMC7" s="33">
        <f>'5 - Project Outputs'!D241</f>
        <v>0</v>
      </c>
      <c r="AMD7" s="33">
        <f>'5 - Project Outputs'!E241</f>
        <v>0</v>
      </c>
      <c r="AME7" s="33">
        <f>'5 - Project Outputs'!F241</f>
        <v>0</v>
      </c>
      <c r="AMF7" s="33">
        <f>'5 - Project Outputs'!G241</f>
        <v>0</v>
      </c>
      <c r="AMG7" s="33">
        <f>'5 - Project Outputs'!H241</f>
        <v>0</v>
      </c>
      <c r="AMH7" s="33">
        <f>'5 - Project Outputs'!I241</f>
        <v>0</v>
      </c>
      <c r="AMI7" s="33">
        <f>'5 - Project Outputs'!J241</f>
        <v>0</v>
      </c>
      <c r="AMJ7" s="33">
        <f>'5 - Project Outputs'!K241</f>
        <v>0</v>
      </c>
      <c r="AMK7" s="33">
        <f>'5 - Project Outputs'!L241</f>
        <v>0</v>
      </c>
      <c r="AML7" s="33">
        <f>'5 - Project Outputs'!M241</f>
        <v>0</v>
      </c>
      <c r="AMM7" s="33">
        <f>'5 - Project Outputs'!N241</f>
        <v>0</v>
      </c>
      <c r="AMN7" s="33">
        <f>'5 - Project Outputs'!O241</f>
        <v>0</v>
      </c>
      <c r="AMO7" s="33">
        <f>'5 - Project Outputs'!P241</f>
        <v>0</v>
      </c>
      <c r="AMP7" s="33">
        <f>'5 - Project Outputs'!Q241</f>
        <v>0</v>
      </c>
      <c r="AMQ7" s="33">
        <f>'5 - Project Outputs'!R241</f>
        <v>0</v>
      </c>
      <c r="AMR7" s="33">
        <f>'5 - Project Outputs'!S241</f>
        <v>0</v>
      </c>
      <c r="AMS7" s="33">
        <f>'5 - Project Outputs'!T241</f>
        <v>0</v>
      </c>
      <c r="AMT7" s="33">
        <f>'5 - Project Outputs'!U241</f>
        <v>0</v>
      </c>
      <c r="AMU7" s="33">
        <f>'5 - Project Outputs'!V241</f>
        <v>0</v>
      </c>
      <c r="AMV7" s="33">
        <f>'5 - Project Outputs'!W241</f>
        <v>0</v>
      </c>
      <c r="AMW7" s="33">
        <f>'5 - Project Outputs'!X241</f>
        <v>0</v>
      </c>
      <c r="AMX7" s="33">
        <f>'5 - Project Outputs'!C242</f>
        <v>0</v>
      </c>
      <c r="AMY7" s="33">
        <f>'5 - Project Outputs'!D242</f>
        <v>0</v>
      </c>
      <c r="AMZ7" s="33">
        <f>'5 - Project Outputs'!E242</f>
        <v>0</v>
      </c>
      <c r="ANA7" s="33">
        <f>'5 - Project Outputs'!F242</f>
        <v>0</v>
      </c>
      <c r="ANB7" s="33">
        <f>'5 - Project Outputs'!G242</f>
        <v>0</v>
      </c>
      <c r="ANC7" s="33">
        <f>'5 - Project Outputs'!H242</f>
        <v>0</v>
      </c>
      <c r="AND7" s="33">
        <f>'5 - Project Outputs'!I242</f>
        <v>0</v>
      </c>
      <c r="ANE7" s="33">
        <f>'5 - Project Outputs'!J242</f>
        <v>0</v>
      </c>
      <c r="ANF7" s="33">
        <f>'5 - Project Outputs'!K242</f>
        <v>0</v>
      </c>
      <c r="ANG7" s="33">
        <f>'5 - Project Outputs'!L242</f>
        <v>0</v>
      </c>
      <c r="ANH7" s="33">
        <f>'5 - Project Outputs'!M242</f>
        <v>0</v>
      </c>
      <c r="ANI7" s="33">
        <f>'5 - Project Outputs'!N242</f>
        <v>0</v>
      </c>
      <c r="ANJ7" s="33">
        <f>'5 - Project Outputs'!O242</f>
        <v>0</v>
      </c>
      <c r="ANK7" s="33">
        <f>'5 - Project Outputs'!P242</f>
        <v>0</v>
      </c>
      <c r="ANL7" s="33">
        <f>'5 - Project Outputs'!Q242</f>
        <v>0</v>
      </c>
      <c r="ANM7" s="33">
        <f>'5 - Project Outputs'!R242</f>
        <v>0</v>
      </c>
      <c r="ANN7" s="33">
        <f>'5 - Project Outputs'!S242</f>
        <v>0</v>
      </c>
      <c r="ANO7" s="33">
        <f>'5 - Project Outputs'!T242</f>
        <v>0</v>
      </c>
      <c r="ANP7" s="33">
        <f>'5 - Project Outputs'!U242</f>
        <v>0</v>
      </c>
      <c r="ANQ7" s="33">
        <f>'5 - Project Outputs'!V242</f>
        <v>0</v>
      </c>
      <c r="ANR7" s="33">
        <f>'5 - Project Outputs'!W242</f>
        <v>0</v>
      </c>
      <c r="ANS7" s="33">
        <f>'5 - Project Outputs'!X242</f>
        <v>0</v>
      </c>
      <c r="ANT7" s="33">
        <f>'5 - Project Outputs'!C243</f>
        <v>0</v>
      </c>
      <c r="ANU7" s="33">
        <f>'5 - Project Outputs'!D243</f>
        <v>0</v>
      </c>
      <c r="ANV7" s="33">
        <f>'5 - Project Outputs'!E243</f>
        <v>0</v>
      </c>
      <c r="ANW7" s="33">
        <f>'5 - Project Outputs'!F243</f>
        <v>0</v>
      </c>
      <c r="ANX7" s="33">
        <f>'5 - Project Outputs'!G243</f>
        <v>0</v>
      </c>
      <c r="ANY7" s="33">
        <f>'5 - Project Outputs'!H243</f>
        <v>0</v>
      </c>
      <c r="ANZ7" s="33">
        <f>'5 - Project Outputs'!I243</f>
        <v>0</v>
      </c>
      <c r="AOA7" s="33">
        <f>'5 - Project Outputs'!J243</f>
        <v>0</v>
      </c>
      <c r="AOB7" s="33">
        <f>'5 - Project Outputs'!K243</f>
        <v>0</v>
      </c>
      <c r="AOC7" s="33">
        <f>'5 - Project Outputs'!L243</f>
        <v>0</v>
      </c>
      <c r="AOD7" s="33">
        <f>'5 - Project Outputs'!M243</f>
        <v>0</v>
      </c>
      <c r="AOE7" s="33">
        <f>'5 - Project Outputs'!N243</f>
        <v>0</v>
      </c>
      <c r="AOF7" s="33">
        <f>'5 - Project Outputs'!O243</f>
        <v>0</v>
      </c>
      <c r="AOG7" s="33">
        <f>'5 - Project Outputs'!P243</f>
        <v>0</v>
      </c>
      <c r="AOH7" s="33">
        <f>'5 - Project Outputs'!Q243</f>
        <v>0</v>
      </c>
      <c r="AOI7" s="33">
        <f>'5 - Project Outputs'!R243</f>
        <v>0</v>
      </c>
      <c r="AOJ7" s="33">
        <f>'5 - Project Outputs'!S243</f>
        <v>0</v>
      </c>
      <c r="AOK7" s="33">
        <f>'5 - Project Outputs'!T243</f>
        <v>0</v>
      </c>
      <c r="AOL7" s="33">
        <f>'5 - Project Outputs'!U243</f>
        <v>0</v>
      </c>
      <c r="AOM7" s="33">
        <f>'5 - Project Outputs'!V243</f>
        <v>0</v>
      </c>
      <c r="AON7" s="33">
        <f>'5 - Project Outputs'!W243</f>
        <v>0</v>
      </c>
      <c r="AOO7" s="33">
        <f>'5 - Project Outputs'!X243</f>
        <v>0</v>
      </c>
      <c r="CZK7" s="33">
        <f>'7 - Risk Register'!C64</f>
        <v>0</v>
      </c>
      <c r="CZL7" s="33">
        <f>'7 - Risk Register'!D64</f>
        <v>0</v>
      </c>
      <c r="CZM7" s="33">
        <f>'7 - Risk Register'!E64</f>
        <v>0</v>
      </c>
      <c r="CZN7" s="33">
        <f>'7 - Risk Register'!F64</f>
        <v>0</v>
      </c>
      <c r="CZO7" s="33">
        <f>'7 - Risk Register'!G64</f>
        <v>0</v>
      </c>
      <c r="CZP7" s="33">
        <f>'7 - Risk Register'!H64</f>
        <v>0</v>
      </c>
      <c r="CZQ7" s="33">
        <f>'7 - Risk Register'!I64</f>
        <v>0</v>
      </c>
      <c r="CZR7" s="33" t="str">
        <f>'7 - Risk Register'!J64</f>
        <v/>
      </c>
      <c r="CZS7" s="33">
        <f>'7 - Risk Register'!K64</f>
        <v>0</v>
      </c>
      <c r="CZT7" s="33">
        <f>'7 - Risk Register'!L64</f>
        <v>0</v>
      </c>
      <c r="CZU7" s="33">
        <f>'7 - Risk Register'!M64</f>
        <v>0</v>
      </c>
      <c r="CZV7" s="33" t="str">
        <f>'7 - Risk Register'!N64</f>
        <v/>
      </c>
      <c r="CZW7" s="33">
        <f>'7 - Risk Register'!O64</f>
        <v>0</v>
      </c>
      <c r="CZX7" s="33">
        <f>'7 - Risk Register'!P64</f>
        <v>0</v>
      </c>
      <c r="CZY7" s="33">
        <f>'7 - Risk Register'!C65</f>
        <v>0</v>
      </c>
      <c r="CZZ7" s="33">
        <f>'7 - Risk Register'!D65</f>
        <v>0</v>
      </c>
      <c r="DAA7" s="33">
        <f>'7 - Risk Register'!E65</f>
        <v>0</v>
      </c>
      <c r="DAB7" s="33">
        <f>'7 - Risk Register'!F65</f>
        <v>0</v>
      </c>
      <c r="DAC7" s="33">
        <f>'7 - Risk Register'!G65</f>
        <v>0</v>
      </c>
      <c r="DAD7" s="33">
        <f>'7 - Risk Register'!H65</f>
        <v>0</v>
      </c>
      <c r="DAE7" s="33">
        <f>'7 - Risk Register'!I65</f>
        <v>0</v>
      </c>
      <c r="DAF7" s="33" t="str">
        <f>'7 - Risk Register'!J65</f>
        <v/>
      </c>
      <c r="DAG7" s="33">
        <f>'7 - Risk Register'!K65</f>
        <v>0</v>
      </c>
      <c r="DAH7" s="33">
        <f>'7 - Risk Register'!L65</f>
        <v>0</v>
      </c>
      <c r="DAI7" s="33">
        <f>'7 - Risk Register'!M65</f>
        <v>0</v>
      </c>
      <c r="DAJ7" s="33" t="str">
        <f>'7 - Risk Register'!N65</f>
        <v/>
      </c>
      <c r="DAK7" s="33">
        <f>'7 - Risk Register'!O65</f>
        <v>0</v>
      </c>
      <c r="DAL7" s="33">
        <f>'7 - Risk Register'!P65</f>
        <v>0</v>
      </c>
      <c r="DAM7" s="33">
        <f>'7 - Risk Register'!C66</f>
        <v>0</v>
      </c>
      <c r="DAN7" s="33">
        <f>'7 - Risk Register'!D66</f>
        <v>0</v>
      </c>
      <c r="DAO7" s="33">
        <f>'7 - Risk Register'!E66</f>
        <v>0</v>
      </c>
      <c r="DAP7" s="33">
        <f>'7 - Risk Register'!F66</f>
        <v>0</v>
      </c>
      <c r="DAQ7" s="33">
        <f>'7 - Risk Register'!G66</f>
        <v>0</v>
      </c>
      <c r="DAR7" s="33">
        <f>'7 - Risk Register'!H66</f>
        <v>0</v>
      </c>
      <c r="DAS7" s="33">
        <f>'7 - Risk Register'!I66</f>
        <v>0</v>
      </c>
      <c r="DAT7" s="33" t="str">
        <f>'7 - Risk Register'!J66</f>
        <v/>
      </c>
      <c r="DAU7" s="33">
        <f>'7 - Risk Register'!K66</f>
        <v>0</v>
      </c>
      <c r="DAV7" s="33">
        <f>'7 - Risk Register'!L66</f>
        <v>0</v>
      </c>
      <c r="DAW7" s="33">
        <f>'7 - Risk Register'!M66</f>
        <v>0</v>
      </c>
      <c r="DAX7" s="33" t="str">
        <f>'7 - Risk Register'!N66</f>
        <v/>
      </c>
      <c r="DAY7" s="33">
        <f>'7 - Risk Register'!O66</f>
        <v>0</v>
      </c>
      <c r="DAZ7" s="33">
        <f>'7 - Risk Register'!P66</f>
        <v>0</v>
      </c>
    </row>
    <row r="8" spans="1:2762" s="33" customFormat="1" x14ac:dyDescent="0.35">
      <c r="A8" s="469" t="s">
        <v>3421</v>
      </c>
      <c r="R8" s="475" t="str">
        <f>'Project Lookup'!$C$9</f>
        <v/>
      </c>
      <c r="S8" s="33" t="str">
        <f>'Project Lookup'!$E$9</f>
        <v/>
      </c>
      <c r="T8" s="33" t="str">
        <f>'2 - Project Admin'!F33</f>
        <v>&lt; Select &gt;</v>
      </c>
      <c r="U8" s="33" t="str">
        <f>'2 - Project Admin'!G33</f>
        <v>&lt; Select &gt;</v>
      </c>
      <c r="V8" s="33">
        <f>'2 - Project Admin'!H33</f>
        <v>0</v>
      </c>
      <c r="W8" s="33">
        <f>'2 - Project Admin'!I33</f>
        <v>0</v>
      </c>
      <c r="X8" s="33" t="str">
        <f>'2 - Project Admin'!J33</f>
        <v>&lt; Select &gt;</v>
      </c>
      <c r="Y8" s="33">
        <f>'2 - Project Admin'!K33</f>
        <v>0</v>
      </c>
      <c r="Z8" s="33">
        <f>'2 - Project Admin'!L33</f>
        <v>0</v>
      </c>
      <c r="AJ8" s="477">
        <f>'3 - Programme Progress'!D26</f>
        <v>0</v>
      </c>
      <c r="AK8" s="33">
        <f>'3 - Programme Progress'!E26</f>
        <v>0</v>
      </c>
      <c r="AL8" s="33" t="e">
        <f>'3 - Programme Progress'!#REF!</f>
        <v>#REF!</v>
      </c>
      <c r="AM8" s="33" t="str">
        <f>'3 - Programme Progress'!F26</f>
        <v>&lt; Select &gt;</v>
      </c>
      <c r="AN8" s="33" t="str">
        <f>'3 - Programme Progress'!J26</f>
        <v>&lt; Select &gt;</v>
      </c>
      <c r="AO8" s="33" t="str">
        <f>'3 - Programme Progress'!K26</f>
        <v>&lt; Select &gt;</v>
      </c>
      <c r="AP8" s="33" t="str">
        <f>'3 - Programme Progress'!L26</f>
        <v>&lt; Select &gt;</v>
      </c>
      <c r="AQ8" s="33">
        <f>'3 - Programme Progress'!M26</f>
        <v>0</v>
      </c>
      <c r="AR8" s="33">
        <f>'3 - Programme Progress'!N26</f>
        <v>0</v>
      </c>
      <c r="AS8" s="33">
        <f>'3 - Programme Progress'!O26</f>
        <v>0</v>
      </c>
      <c r="AU8" s="478"/>
      <c r="AV8" s="478"/>
      <c r="AW8" s="478"/>
      <c r="AX8" s="478"/>
      <c r="AY8" s="478"/>
      <c r="AZ8" s="478"/>
      <c r="BA8" s="478"/>
      <c r="BB8" s="478"/>
      <c r="BC8" s="478"/>
      <c r="BD8" s="478"/>
      <c r="BE8" s="478"/>
      <c r="BF8" s="478"/>
      <c r="BG8" s="478"/>
      <c r="BH8" s="478"/>
      <c r="BI8" s="478"/>
      <c r="BJ8" s="478"/>
      <c r="BK8" s="478"/>
      <c r="BS8" s="33">
        <f>'4a - Funding Profiles'!F206</f>
        <v>0</v>
      </c>
      <c r="BT8" s="33">
        <f>'4a - Funding Profiles'!G206</f>
        <v>0</v>
      </c>
      <c r="BU8" s="33">
        <f>'4a - Funding Profiles'!H206</f>
        <v>0</v>
      </c>
      <c r="BV8" s="33">
        <f>'4a - Funding Profiles'!I206</f>
        <v>0</v>
      </c>
      <c r="BW8" s="33">
        <f>'4a - Funding Profiles'!J206</f>
        <v>0</v>
      </c>
      <c r="BX8" s="33">
        <f>'4a - Funding Profiles'!K206</f>
        <v>0</v>
      </c>
      <c r="BY8" s="33">
        <f>'4a - Funding Profiles'!L206</f>
        <v>0</v>
      </c>
      <c r="BZ8" s="33">
        <f>'4a - Funding Profiles'!M206</f>
        <v>0</v>
      </c>
      <c r="CA8" s="33">
        <f>'4a - Funding Profiles'!N206</f>
        <v>0</v>
      </c>
      <c r="CB8" s="33">
        <f>'4a - Funding Profiles'!O206</f>
        <v>0</v>
      </c>
      <c r="CC8" s="33">
        <f>'4a - Funding Profiles'!P206</f>
        <v>0</v>
      </c>
      <c r="CD8" s="33">
        <f>'4a - Funding Profiles'!Q206</f>
        <v>0</v>
      </c>
      <c r="CE8" s="33">
        <f>'4a - Funding Profiles'!R206</f>
        <v>0</v>
      </c>
      <c r="CF8" s="33">
        <f>'4a - Funding Profiles'!S206</f>
        <v>0</v>
      </c>
      <c r="CG8" s="33">
        <f>'4a - Funding Profiles'!T206</f>
        <v>0</v>
      </c>
      <c r="CH8" s="33">
        <f>'4a - Funding Profiles'!U206</f>
        <v>0</v>
      </c>
      <c r="CI8" s="33">
        <f>'4a - Funding Profiles'!V206</f>
        <v>0</v>
      </c>
      <c r="CJ8" s="33">
        <f>'4a - Funding Profiles'!W206</f>
        <v>0</v>
      </c>
      <c r="CK8" s="33">
        <f>'4a - Funding Profiles'!X206</f>
        <v>0</v>
      </c>
      <c r="CL8" s="33">
        <f>'4a - Funding Profiles'!Y206</f>
        <v>0</v>
      </c>
      <c r="CM8" s="33">
        <f>'4a - Funding Profiles'!Z206</f>
        <v>0</v>
      </c>
      <c r="CN8" s="33">
        <f>'4a - Funding Profiles'!F207</f>
        <v>0</v>
      </c>
      <c r="CO8" s="33">
        <f>'4a - Funding Profiles'!G207</f>
        <v>0</v>
      </c>
      <c r="CP8" s="33">
        <f>'4a - Funding Profiles'!H207</f>
        <v>0</v>
      </c>
      <c r="CQ8" s="33">
        <f>'4a - Funding Profiles'!I207</f>
        <v>0</v>
      </c>
      <c r="CR8" s="33">
        <f>'4a - Funding Profiles'!J207</f>
        <v>0</v>
      </c>
      <c r="CS8" s="33">
        <f>'4a - Funding Profiles'!K207</f>
        <v>0</v>
      </c>
      <c r="CT8" s="33">
        <f>'4a - Funding Profiles'!L207</f>
        <v>0</v>
      </c>
      <c r="CU8" s="33">
        <f>'4a - Funding Profiles'!M207</f>
        <v>0</v>
      </c>
      <c r="CV8" s="33">
        <f>'4a - Funding Profiles'!N207</f>
        <v>0</v>
      </c>
      <c r="CW8" s="33">
        <f>'4a - Funding Profiles'!O207</f>
        <v>0</v>
      </c>
      <c r="CX8" s="33">
        <f>'4a - Funding Profiles'!P207</f>
        <v>0</v>
      </c>
      <c r="CY8" s="33">
        <f>'4a - Funding Profiles'!Q207</f>
        <v>0</v>
      </c>
      <c r="CZ8" s="33">
        <f>'4a - Funding Profiles'!R207</f>
        <v>0</v>
      </c>
      <c r="DA8" s="33">
        <f>'4a - Funding Profiles'!S207</f>
        <v>0</v>
      </c>
      <c r="DB8" s="33">
        <f>'4a - Funding Profiles'!T207</f>
        <v>0</v>
      </c>
      <c r="DC8" s="33">
        <f>'4a - Funding Profiles'!U207</f>
        <v>0</v>
      </c>
      <c r="DD8" s="33">
        <f>'4a - Funding Profiles'!V207</f>
        <v>0</v>
      </c>
      <c r="DE8" s="33">
        <f>'4a - Funding Profiles'!W207</f>
        <v>0</v>
      </c>
      <c r="DF8" s="33">
        <f>'4a - Funding Profiles'!X207</f>
        <v>0</v>
      </c>
      <c r="DG8" s="33">
        <f>'4a - Funding Profiles'!Y207</f>
        <v>0</v>
      </c>
      <c r="DH8" s="33">
        <f>'4a - Funding Profiles'!Z207</f>
        <v>0</v>
      </c>
      <c r="DI8" s="33">
        <f>'4a - Funding Profiles'!F208</f>
        <v>0</v>
      </c>
      <c r="DJ8" s="33">
        <f>'4a - Funding Profiles'!G208</f>
        <v>0</v>
      </c>
      <c r="DK8" s="33">
        <f>'4a - Funding Profiles'!H208</f>
        <v>0</v>
      </c>
      <c r="DL8" s="33">
        <f>'4a - Funding Profiles'!I208</f>
        <v>0</v>
      </c>
      <c r="DM8" s="33">
        <f>'4a - Funding Profiles'!J208</f>
        <v>0</v>
      </c>
      <c r="DN8" s="33">
        <f>'4a - Funding Profiles'!K208</f>
        <v>0</v>
      </c>
      <c r="DO8" s="33">
        <f>'4a - Funding Profiles'!L208</f>
        <v>0</v>
      </c>
      <c r="DP8" s="33">
        <f>'4a - Funding Profiles'!M208</f>
        <v>0</v>
      </c>
      <c r="DQ8" s="33">
        <f>'4a - Funding Profiles'!N208</f>
        <v>0</v>
      </c>
      <c r="DR8" s="33">
        <f>'4a - Funding Profiles'!O208</f>
        <v>0</v>
      </c>
      <c r="DS8" s="33">
        <f>'4a - Funding Profiles'!P208</f>
        <v>0</v>
      </c>
      <c r="DT8" s="33">
        <f>'4a - Funding Profiles'!Q208</f>
        <v>0</v>
      </c>
      <c r="DU8" s="33">
        <f>'4a - Funding Profiles'!R208</f>
        <v>0</v>
      </c>
      <c r="DV8" s="33">
        <f>'4a - Funding Profiles'!S208</f>
        <v>0</v>
      </c>
      <c r="DW8" s="33">
        <f>'4a - Funding Profiles'!T208</f>
        <v>0</v>
      </c>
      <c r="DX8" s="33">
        <f>'4a - Funding Profiles'!U208</f>
        <v>0</v>
      </c>
      <c r="DY8" s="33">
        <f>'4a - Funding Profiles'!V208</f>
        <v>0</v>
      </c>
      <c r="DZ8" s="33">
        <f>'4a - Funding Profiles'!W208</f>
        <v>0</v>
      </c>
      <c r="EA8" s="33">
        <f>'4a - Funding Profiles'!X208</f>
        <v>0</v>
      </c>
      <c r="EB8" s="33">
        <f>'4a - Funding Profiles'!Y208</f>
        <v>0</v>
      </c>
      <c r="EC8" s="33">
        <f>'4a - Funding Profiles'!Z208</f>
        <v>0</v>
      </c>
      <c r="ED8" s="33">
        <f>'4a - Funding Profiles'!F209</f>
        <v>0</v>
      </c>
      <c r="EE8" s="33">
        <f>'4a - Funding Profiles'!G209</f>
        <v>0</v>
      </c>
      <c r="EF8" s="33">
        <f>'4a - Funding Profiles'!H209</f>
        <v>0</v>
      </c>
      <c r="EG8" s="33">
        <f>'4a - Funding Profiles'!I209</f>
        <v>0</v>
      </c>
      <c r="EH8" s="33">
        <f>'4a - Funding Profiles'!J209</f>
        <v>0</v>
      </c>
      <c r="EI8" s="33">
        <f>'4a - Funding Profiles'!K209</f>
        <v>0</v>
      </c>
      <c r="EJ8" s="33">
        <f>'4a - Funding Profiles'!L209</f>
        <v>0</v>
      </c>
      <c r="EK8" s="33">
        <f>'4a - Funding Profiles'!M209</f>
        <v>0</v>
      </c>
      <c r="EL8" s="33">
        <f>'4a - Funding Profiles'!N209</f>
        <v>0</v>
      </c>
      <c r="EM8" s="33">
        <f>'4a - Funding Profiles'!O209</f>
        <v>0</v>
      </c>
      <c r="EN8" s="33">
        <f>'4a - Funding Profiles'!P209</f>
        <v>0</v>
      </c>
      <c r="EO8" s="33">
        <f>'4a - Funding Profiles'!Q209</f>
        <v>0</v>
      </c>
      <c r="EP8" s="33">
        <f>'4a - Funding Profiles'!R209</f>
        <v>0</v>
      </c>
      <c r="EQ8" s="33">
        <f>'4a - Funding Profiles'!S209</f>
        <v>0</v>
      </c>
      <c r="ER8" s="33">
        <f>'4a - Funding Profiles'!T209</f>
        <v>0</v>
      </c>
      <c r="ES8" s="33">
        <f>'4a - Funding Profiles'!U209</f>
        <v>0</v>
      </c>
      <c r="ET8" s="33">
        <f>'4a - Funding Profiles'!V209</f>
        <v>0</v>
      </c>
      <c r="EU8" s="33">
        <f>'4a - Funding Profiles'!W209</f>
        <v>0</v>
      </c>
      <c r="EV8" s="33">
        <f>'4a - Funding Profiles'!X209</f>
        <v>0</v>
      </c>
      <c r="EW8" s="33">
        <f>'4a - Funding Profiles'!Y209</f>
        <v>0</v>
      </c>
      <c r="EX8" s="33">
        <f>'4a - Funding Profiles'!Z209</f>
        <v>0</v>
      </c>
      <c r="EY8" s="33">
        <f>'4a - Funding Profiles'!F210</f>
        <v>0</v>
      </c>
      <c r="EZ8" s="33">
        <f>'4a - Funding Profiles'!G210</f>
        <v>0</v>
      </c>
      <c r="FA8" s="33">
        <f>'4a - Funding Profiles'!H210</f>
        <v>0</v>
      </c>
      <c r="FB8" s="33">
        <f>'4a - Funding Profiles'!I210</f>
        <v>0</v>
      </c>
      <c r="FC8" s="33">
        <f>'4a - Funding Profiles'!J210</f>
        <v>0</v>
      </c>
      <c r="FD8" s="33">
        <f>'4a - Funding Profiles'!K210</f>
        <v>0</v>
      </c>
      <c r="FE8" s="33">
        <f>'4a - Funding Profiles'!L210</f>
        <v>0</v>
      </c>
      <c r="FF8" s="33">
        <f>'4a - Funding Profiles'!M210</f>
        <v>0</v>
      </c>
      <c r="FG8" s="33">
        <f>'4a - Funding Profiles'!N210</f>
        <v>0</v>
      </c>
      <c r="FH8" s="33">
        <f>'4a - Funding Profiles'!O210</f>
        <v>0</v>
      </c>
      <c r="FI8" s="33">
        <f>'4a - Funding Profiles'!P210</f>
        <v>0</v>
      </c>
      <c r="FJ8" s="33">
        <f>'4a - Funding Profiles'!Q210</f>
        <v>0</v>
      </c>
      <c r="FK8" s="33">
        <f>'4a - Funding Profiles'!R210</f>
        <v>0</v>
      </c>
      <c r="FL8" s="33">
        <f>'4a - Funding Profiles'!S210</f>
        <v>0</v>
      </c>
      <c r="FM8" s="33">
        <f>'4a - Funding Profiles'!T210</f>
        <v>0</v>
      </c>
      <c r="FN8" s="33">
        <f>'4a - Funding Profiles'!U210</f>
        <v>0</v>
      </c>
      <c r="FO8" s="33">
        <f>'4a - Funding Profiles'!V210</f>
        <v>0</v>
      </c>
      <c r="FP8" s="33">
        <f>'4a - Funding Profiles'!W210</f>
        <v>0</v>
      </c>
      <c r="FQ8" s="33">
        <f>'4a - Funding Profiles'!X210</f>
        <v>0</v>
      </c>
      <c r="FR8" s="33">
        <f>'4a - Funding Profiles'!Y210</f>
        <v>0</v>
      </c>
      <c r="FS8" s="33">
        <f>'4a - Funding Profiles'!Z210</f>
        <v>0</v>
      </c>
      <c r="FT8" s="33">
        <f>'4a - Funding Profiles'!F211</f>
        <v>0</v>
      </c>
      <c r="FU8" s="33">
        <f>'4a - Funding Profiles'!G211</f>
        <v>0</v>
      </c>
      <c r="FV8" s="33">
        <f>'4a - Funding Profiles'!H211</f>
        <v>0</v>
      </c>
      <c r="FW8" s="33">
        <f>'4a - Funding Profiles'!I211</f>
        <v>0</v>
      </c>
      <c r="FX8" s="33">
        <f>'4a - Funding Profiles'!J211</f>
        <v>0</v>
      </c>
      <c r="FY8" s="33">
        <f>'4a - Funding Profiles'!K211</f>
        <v>0</v>
      </c>
      <c r="FZ8" s="33">
        <f>'4a - Funding Profiles'!L211</f>
        <v>0</v>
      </c>
      <c r="GA8" s="33">
        <f>'4a - Funding Profiles'!M211</f>
        <v>0</v>
      </c>
      <c r="GB8" s="33">
        <f>'4a - Funding Profiles'!N211</f>
        <v>0</v>
      </c>
      <c r="GC8" s="33">
        <f>'4a - Funding Profiles'!O211</f>
        <v>0</v>
      </c>
      <c r="GD8" s="33">
        <f>'4a - Funding Profiles'!P211</f>
        <v>0</v>
      </c>
      <c r="GE8" s="33">
        <f>'4a - Funding Profiles'!Q211</f>
        <v>0</v>
      </c>
      <c r="GF8" s="33">
        <f>'4a - Funding Profiles'!R211</f>
        <v>0</v>
      </c>
      <c r="GG8" s="33">
        <f>'4a - Funding Profiles'!S211</f>
        <v>0</v>
      </c>
      <c r="GH8" s="33">
        <f>'4a - Funding Profiles'!T211</f>
        <v>0</v>
      </c>
      <c r="GI8" s="33">
        <f>'4a - Funding Profiles'!U211</f>
        <v>0</v>
      </c>
      <c r="GJ8" s="33">
        <f>'4a - Funding Profiles'!V211</f>
        <v>0</v>
      </c>
      <c r="GK8" s="33">
        <f>'4a - Funding Profiles'!W211</f>
        <v>0</v>
      </c>
      <c r="GL8" s="33">
        <f>'4a - Funding Profiles'!X211</f>
        <v>0</v>
      </c>
      <c r="GM8" s="33">
        <f>'4a - Funding Profiles'!Y211</f>
        <v>0</v>
      </c>
      <c r="GN8" s="33">
        <f>'4a - Funding Profiles'!Z211</f>
        <v>0</v>
      </c>
      <c r="GO8" s="33">
        <f>'4a - Funding Profiles'!F212</f>
        <v>0</v>
      </c>
      <c r="GP8" s="33">
        <f>'4a - Funding Profiles'!G212</f>
        <v>0</v>
      </c>
      <c r="GQ8" s="33">
        <f>'4a - Funding Profiles'!H212</f>
        <v>0</v>
      </c>
      <c r="GR8" s="33">
        <f>'4a - Funding Profiles'!I212</f>
        <v>0</v>
      </c>
      <c r="GS8" s="33">
        <f>'4a - Funding Profiles'!J212</f>
        <v>0</v>
      </c>
      <c r="GT8" s="33">
        <f>'4a - Funding Profiles'!K212</f>
        <v>0</v>
      </c>
      <c r="GU8" s="33">
        <f>'4a - Funding Profiles'!L212</f>
        <v>0</v>
      </c>
      <c r="GV8" s="33">
        <f>'4a - Funding Profiles'!M212</f>
        <v>0</v>
      </c>
      <c r="GW8" s="33">
        <f>'4a - Funding Profiles'!N212</f>
        <v>0</v>
      </c>
      <c r="GX8" s="33">
        <f>'4a - Funding Profiles'!O212</f>
        <v>0</v>
      </c>
      <c r="GY8" s="33">
        <f>'4a - Funding Profiles'!P212</f>
        <v>0</v>
      </c>
      <c r="GZ8" s="33">
        <f>'4a - Funding Profiles'!Q212</f>
        <v>0</v>
      </c>
      <c r="HA8" s="33">
        <f>'4a - Funding Profiles'!R212</f>
        <v>0</v>
      </c>
      <c r="HB8" s="33">
        <f>'4a - Funding Profiles'!S212</f>
        <v>0</v>
      </c>
      <c r="HC8" s="33">
        <f>'4a - Funding Profiles'!T212</f>
        <v>0</v>
      </c>
      <c r="HD8" s="33">
        <f>'4a - Funding Profiles'!U212</f>
        <v>0</v>
      </c>
      <c r="HE8" s="33">
        <f>'4a - Funding Profiles'!V212</f>
        <v>0</v>
      </c>
      <c r="HF8" s="33">
        <f>'4a - Funding Profiles'!W212</f>
        <v>0</v>
      </c>
      <c r="HG8" s="33">
        <f>'4a - Funding Profiles'!X212</f>
        <v>0</v>
      </c>
      <c r="HH8" s="33">
        <f>'4a - Funding Profiles'!Y212</f>
        <v>0</v>
      </c>
      <c r="HI8" s="33">
        <f>'4a - Funding Profiles'!Z212</f>
        <v>0</v>
      </c>
      <c r="HJ8" s="33">
        <f>'4a - Funding Profiles'!F213</f>
        <v>0</v>
      </c>
      <c r="HK8" s="33">
        <f>'4a - Funding Profiles'!G213</f>
        <v>0</v>
      </c>
      <c r="HL8" s="33">
        <f>'4a - Funding Profiles'!H213</f>
        <v>0</v>
      </c>
      <c r="HM8" s="33">
        <f>'4a - Funding Profiles'!I213</f>
        <v>0</v>
      </c>
      <c r="HN8" s="33">
        <f>'4a - Funding Profiles'!J213</f>
        <v>0</v>
      </c>
      <c r="HO8" s="33">
        <f>'4a - Funding Profiles'!K213</f>
        <v>0</v>
      </c>
      <c r="HP8" s="33">
        <f>'4a - Funding Profiles'!L213</f>
        <v>0</v>
      </c>
      <c r="HQ8" s="33">
        <f>'4a - Funding Profiles'!M213</f>
        <v>0</v>
      </c>
      <c r="HR8" s="33">
        <f>'4a - Funding Profiles'!N213</f>
        <v>0</v>
      </c>
      <c r="HS8" s="33">
        <f>'4a - Funding Profiles'!O213</f>
        <v>0</v>
      </c>
      <c r="HT8" s="33">
        <f>'4a - Funding Profiles'!P213</f>
        <v>0</v>
      </c>
      <c r="HU8" s="33">
        <f>'4a - Funding Profiles'!Q213</f>
        <v>0</v>
      </c>
      <c r="HV8" s="33">
        <f>'4a - Funding Profiles'!R213</f>
        <v>0</v>
      </c>
      <c r="HW8" s="33">
        <f>'4a - Funding Profiles'!S213</f>
        <v>0</v>
      </c>
      <c r="HX8" s="33">
        <f>'4a - Funding Profiles'!T213</f>
        <v>0</v>
      </c>
      <c r="HY8" s="33">
        <f>'4a - Funding Profiles'!U213</f>
        <v>0</v>
      </c>
      <c r="HZ8" s="33">
        <f>'4a - Funding Profiles'!V213</f>
        <v>0</v>
      </c>
      <c r="IA8" s="33">
        <f>'4a - Funding Profiles'!W213</f>
        <v>0</v>
      </c>
      <c r="IB8" s="33">
        <f>'4a - Funding Profiles'!X213</f>
        <v>0</v>
      </c>
      <c r="IC8" s="33">
        <f>'4a - Funding Profiles'!Y213</f>
        <v>0</v>
      </c>
      <c r="ID8" s="33">
        <f>'4a - Funding Profiles'!Z213</f>
        <v>0</v>
      </c>
      <c r="KP8" s="33">
        <f>'4a - Funding Profiles'!C218</f>
        <v>0</v>
      </c>
      <c r="KQ8" s="33">
        <f>'4a - Funding Profiles'!D218</f>
        <v>0</v>
      </c>
      <c r="KR8" s="33">
        <f>'4a - Funding Profiles'!E218</f>
        <v>0</v>
      </c>
      <c r="KS8" s="33">
        <f>'4a - Funding Profiles'!F218</f>
        <v>0</v>
      </c>
      <c r="KT8" s="33">
        <f>'4a - Funding Profiles'!G218</f>
        <v>0</v>
      </c>
      <c r="KU8" s="33">
        <f>'4a - Funding Profiles'!H218</f>
        <v>0</v>
      </c>
      <c r="KV8" s="33">
        <f>'4a - Funding Profiles'!I218</f>
        <v>0</v>
      </c>
      <c r="KW8" s="33">
        <f>'4a - Funding Profiles'!J218</f>
        <v>0</v>
      </c>
      <c r="KX8" s="33">
        <f>'4a - Funding Profiles'!K218</f>
        <v>0</v>
      </c>
      <c r="KY8" s="33">
        <f>'4a - Funding Profiles'!L218</f>
        <v>0</v>
      </c>
      <c r="KZ8" s="33">
        <f>'4a - Funding Profiles'!M218</f>
        <v>0</v>
      </c>
      <c r="LA8" s="33">
        <f>'4a - Funding Profiles'!N218</f>
        <v>0</v>
      </c>
      <c r="LB8" s="33">
        <f>'4a - Funding Profiles'!O218</f>
        <v>0</v>
      </c>
      <c r="LC8" s="33">
        <f>'4a - Funding Profiles'!P218</f>
        <v>0</v>
      </c>
      <c r="LD8" s="33">
        <f>'4a - Funding Profiles'!Q218</f>
        <v>0</v>
      </c>
      <c r="LE8" s="33">
        <f>'4a - Funding Profiles'!R218</f>
        <v>0</v>
      </c>
      <c r="LF8" s="33">
        <f>'4a - Funding Profiles'!S218</f>
        <v>0</v>
      </c>
      <c r="LG8" s="33">
        <f>'4a - Funding Profiles'!T218</f>
        <v>0</v>
      </c>
      <c r="LH8" s="33">
        <f>'4a - Funding Profiles'!U218</f>
        <v>0</v>
      </c>
      <c r="LI8" s="33">
        <f>'4a - Funding Profiles'!V218</f>
        <v>0</v>
      </c>
      <c r="LJ8" s="33">
        <f>'4a - Funding Profiles'!W218</f>
        <v>0</v>
      </c>
      <c r="LK8" s="33">
        <f>'4a - Funding Profiles'!X218</f>
        <v>0</v>
      </c>
      <c r="LL8" s="33">
        <f>'4a - Funding Profiles'!Y218</f>
        <v>0</v>
      </c>
      <c r="LM8" s="33">
        <f>'4a - Funding Profiles'!Z218</f>
        <v>0</v>
      </c>
      <c r="LN8" s="33">
        <f>'4a - Funding Profiles'!C219</f>
        <v>0</v>
      </c>
      <c r="LO8" s="33">
        <f>'4a - Funding Profiles'!D219</f>
        <v>0</v>
      </c>
      <c r="LP8" s="33">
        <f>'4a - Funding Profiles'!E219</f>
        <v>0</v>
      </c>
      <c r="LQ8" s="33">
        <f>'4a - Funding Profiles'!F219</f>
        <v>0</v>
      </c>
      <c r="LR8" s="33">
        <f>'4a - Funding Profiles'!G219</f>
        <v>0</v>
      </c>
      <c r="LS8" s="33">
        <f>'4a - Funding Profiles'!H219</f>
        <v>0</v>
      </c>
      <c r="LT8" s="33">
        <f>'4a - Funding Profiles'!I219</f>
        <v>0</v>
      </c>
      <c r="LU8" s="33">
        <f>'4a - Funding Profiles'!J219</f>
        <v>0</v>
      </c>
      <c r="LV8" s="33">
        <f>'4a - Funding Profiles'!K219</f>
        <v>0</v>
      </c>
      <c r="LW8" s="33">
        <f>'4a - Funding Profiles'!L219</f>
        <v>0</v>
      </c>
      <c r="LX8" s="33">
        <f>'4a - Funding Profiles'!M219</f>
        <v>0</v>
      </c>
      <c r="LY8" s="33">
        <f>'4a - Funding Profiles'!N219</f>
        <v>0</v>
      </c>
      <c r="LZ8" s="33">
        <f>'4a - Funding Profiles'!O219</f>
        <v>0</v>
      </c>
      <c r="MA8" s="33">
        <f>'4a - Funding Profiles'!P219</f>
        <v>0</v>
      </c>
      <c r="MB8" s="33">
        <f>'4a - Funding Profiles'!Q219</f>
        <v>0</v>
      </c>
      <c r="MC8" s="33">
        <f>'4a - Funding Profiles'!R219</f>
        <v>0</v>
      </c>
      <c r="MD8" s="33">
        <f>'4a - Funding Profiles'!S219</f>
        <v>0</v>
      </c>
      <c r="ME8" s="33">
        <f>'4a - Funding Profiles'!T219</f>
        <v>0</v>
      </c>
      <c r="MF8" s="33">
        <f>'4a - Funding Profiles'!U219</f>
        <v>0</v>
      </c>
      <c r="MG8" s="33">
        <f>'4a - Funding Profiles'!V219</f>
        <v>0</v>
      </c>
      <c r="MH8" s="33">
        <f>'4a - Funding Profiles'!W219</f>
        <v>0</v>
      </c>
      <c r="MI8" s="33">
        <f>'4a - Funding Profiles'!X219</f>
        <v>0</v>
      </c>
      <c r="MJ8" s="33">
        <f>'4a - Funding Profiles'!Y219</f>
        <v>0</v>
      </c>
      <c r="MK8" s="33">
        <f>'4a - Funding Profiles'!Z219</f>
        <v>0</v>
      </c>
      <c r="ML8" s="33">
        <f>'4a - Funding Profiles'!C220</f>
        <v>0</v>
      </c>
      <c r="MM8" s="33">
        <f>'4a - Funding Profiles'!D220</f>
        <v>0</v>
      </c>
      <c r="MN8" s="33">
        <f>'4a - Funding Profiles'!E220</f>
        <v>0</v>
      </c>
      <c r="MO8" s="33">
        <f>'4a - Funding Profiles'!F220</f>
        <v>0</v>
      </c>
      <c r="MP8" s="33">
        <f>'4a - Funding Profiles'!G220</f>
        <v>0</v>
      </c>
      <c r="MQ8" s="33">
        <f>'4a - Funding Profiles'!H220</f>
        <v>0</v>
      </c>
      <c r="MR8" s="33">
        <f>'4a - Funding Profiles'!I220</f>
        <v>0</v>
      </c>
      <c r="MS8" s="33">
        <f>'4a - Funding Profiles'!J220</f>
        <v>0</v>
      </c>
      <c r="MT8" s="33">
        <f>'4a - Funding Profiles'!K220</f>
        <v>0</v>
      </c>
      <c r="MU8" s="33">
        <f>'4a - Funding Profiles'!L220</f>
        <v>0</v>
      </c>
      <c r="MV8" s="33">
        <f>'4a - Funding Profiles'!M220</f>
        <v>0</v>
      </c>
      <c r="MW8" s="33">
        <f>'4a - Funding Profiles'!N220</f>
        <v>0</v>
      </c>
      <c r="MX8" s="33">
        <f>'4a - Funding Profiles'!O220</f>
        <v>0</v>
      </c>
      <c r="MY8" s="33">
        <f>'4a - Funding Profiles'!P220</f>
        <v>0</v>
      </c>
      <c r="MZ8" s="33">
        <f>'4a - Funding Profiles'!Q220</f>
        <v>0</v>
      </c>
      <c r="NA8" s="33">
        <f>'4a - Funding Profiles'!R220</f>
        <v>0</v>
      </c>
      <c r="NB8" s="33">
        <f>'4a - Funding Profiles'!S220</f>
        <v>0</v>
      </c>
      <c r="NC8" s="33">
        <f>'4a - Funding Profiles'!T220</f>
        <v>0</v>
      </c>
      <c r="ND8" s="33">
        <f>'4a - Funding Profiles'!U220</f>
        <v>0</v>
      </c>
      <c r="NE8" s="33">
        <f>'4a - Funding Profiles'!V220</f>
        <v>0</v>
      </c>
      <c r="NF8" s="33">
        <f>'4a - Funding Profiles'!W220</f>
        <v>0</v>
      </c>
      <c r="NG8" s="33">
        <f>'4a - Funding Profiles'!X220</f>
        <v>0</v>
      </c>
      <c r="NH8" s="33">
        <f>'4a - Funding Profiles'!Y220</f>
        <v>0</v>
      </c>
      <c r="NI8" s="33">
        <f>'4a - Funding Profiles'!Z220</f>
        <v>0</v>
      </c>
      <c r="NJ8" s="33">
        <f>'4a - Funding Profiles'!C221</f>
        <v>0</v>
      </c>
      <c r="NK8" s="33">
        <f>'4a - Funding Profiles'!D221</f>
        <v>0</v>
      </c>
      <c r="NL8" s="33">
        <f>'4a - Funding Profiles'!E221</f>
        <v>0</v>
      </c>
      <c r="NM8" s="33">
        <f>'4a - Funding Profiles'!F221</f>
        <v>0</v>
      </c>
      <c r="NN8" s="33">
        <f>'4a - Funding Profiles'!G221</f>
        <v>0</v>
      </c>
      <c r="NO8" s="33">
        <f>'4a - Funding Profiles'!H221</f>
        <v>0</v>
      </c>
      <c r="NP8" s="33">
        <f>'4a - Funding Profiles'!I221</f>
        <v>0</v>
      </c>
      <c r="NQ8" s="33">
        <f>'4a - Funding Profiles'!J221</f>
        <v>0</v>
      </c>
      <c r="NR8" s="33">
        <f>'4a - Funding Profiles'!K221</f>
        <v>0</v>
      </c>
      <c r="NS8" s="33">
        <f>'4a - Funding Profiles'!L221</f>
        <v>0</v>
      </c>
      <c r="NT8" s="33">
        <f>'4a - Funding Profiles'!M221</f>
        <v>0</v>
      </c>
      <c r="NU8" s="33">
        <f>'4a - Funding Profiles'!N221</f>
        <v>0</v>
      </c>
      <c r="NV8" s="33">
        <f>'4a - Funding Profiles'!O221</f>
        <v>0</v>
      </c>
      <c r="NW8" s="33">
        <f>'4a - Funding Profiles'!P221</f>
        <v>0</v>
      </c>
      <c r="NX8" s="33">
        <f>'4a - Funding Profiles'!Q221</f>
        <v>0</v>
      </c>
      <c r="NY8" s="33">
        <f>'4a - Funding Profiles'!R221</f>
        <v>0</v>
      </c>
      <c r="NZ8" s="33">
        <f>'4a - Funding Profiles'!S221</f>
        <v>0</v>
      </c>
      <c r="OA8" s="33">
        <f>'4a - Funding Profiles'!T221</f>
        <v>0</v>
      </c>
      <c r="OB8" s="33">
        <f>'4a - Funding Profiles'!U221</f>
        <v>0</v>
      </c>
      <c r="OC8" s="33">
        <f>'4a - Funding Profiles'!V221</f>
        <v>0</v>
      </c>
      <c r="OD8" s="33">
        <f>'4a - Funding Profiles'!W221</f>
        <v>0</v>
      </c>
      <c r="OE8" s="33">
        <f>'4a - Funding Profiles'!X221</f>
        <v>0</v>
      </c>
      <c r="OF8" s="33">
        <f>'4a - Funding Profiles'!Y221</f>
        <v>0</v>
      </c>
      <c r="OG8" s="33">
        <f>'4a - Funding Profiles'!Z221</f>
        <v>0</v>
      </c>
      <c r="OH8" s="33">
        <f>'4a - Funding Profiles'!C222</f>
        <v>0</v>
      </c>
      <c r="OI8" s="33">
        <f>'4a - Funding Profiles'!D222</f>
        <v>0</v>
      </c>
      <c r="OJ8" s="33">
        <f>'4a - Funding Profiles'!E222</f>
        <v>0</v>
      </c>
      <c r="OK8" s="33">
        <f>'4a - Funding Profiles'!F222</f>
        <v>0</v>
      </c>
      <c r="OL8" s="33">
        <f>'4a - Funding Profiles'!G222</f>
        <v>0</v>
      </c>
      <c r="OM8" s="33">
        <f>'4a - Funding Profiles'!H222</f>
        <v>0</v>
      </c>
      <c r="ON8" s="33">
        <f>'4a - Funding Profiles'!I222</f>
        <v>0</v>
      </c>
      <c r="OO8" s="33">
        <f>'4a - Funding Profiles'!J222</f>
        <v>0</v>
      </c>
      <c r="OP8" s="33">
        <f>'4a - Funding Profiles'!K222</f>
        <v>0</v>
      </c>
      <c r="OQ8" s="33">
        <f>'4a - Funding Profiles'!L222</f>
        <v>0</v>
      </c>
      <c r="OR8" s="33">
        <f>'4a - Funding Profiles'!M222</f>
        <v>0</v>
      </c>
      <c r="OS8" s="33">
        <f>'4a - Funding Profiles'!N222</f>
        <v>0</v>
      </c>
      <c r="OT8" s="33">
        <f>'4a - Funding Profiles'!O222</f>
        <v>0</v>
      </c>
      <c r="OU8" s="33">
        <f>'4a - Funding Profiles'!P222</f>
        <v>0</v>
      </c>
      <c r="OV8" s="33">
        <f>'4a - Funding Profiles'!Q222</f>
        <v>0</v>
      </c>
      <c r="OW8" s="33">
        <f>'4a - Funding Profiles'!R222</f>
        <v>0</v>
      </c>
      <c r="OX8" s="33">
        <f>'4a - Funding Profiles'!S222</f>
        <v>0</v>
      </c>
      <c r="OY8" s="33">
        <f>'4a - Funding Profiles'!T222</f>
        <v>0</v>
      </c>
      <c r="OZ8" s="33">
        <f>'4a - Funding Profiles'!U222</f>
        <v>0</v>
      </c>
      <c r="PA8" s="33">
        <f>'4a - Funding Profiles'!V222</f>
        <v>0</v>
      </c>
      <c r="PB8" s="33">
        <f>'4a - Funding Profiles'!W222</f>
        <v>0</v>
      </c>
      <c r="PC8" s="33">
        <f>'4a - Funding Profiles'!X222</f>
        <v>0</v>
      </c>
      <c r="PD8" s="33">
        <f>'4a - Funding Profiles'!Y222</f>
        <v>0</v>
      </c>
      <c r="PE8" s="33">
        <f>'4a - Funding Profiles'!Z222</f>
        <v>0</v>
      </c>
      <c r="PF8" s="33">
        <f>'4a - Funding Profiles'!F223</f>
        <v>0</v>
      </c>
      <c r="QA8" s="33">
        <f>'4a - Funding Profiles'!C227</f>
        <v>0</v>
      </c>
      <c r="QB8" s="33">
        <f>'4b - PSI'!E19</f>
        <v>0</v>
      </c>
      <c r="QC8" s="33">
        <f>'4b - PSI'!F19</f>
        <v>0</v>
      </c>
      <c r="QD8" s="33">
        <f>'4b - PSI'!G19</f>
        <v>0</v>
      </c>
      <c r="QE8" s="33">
        <f>'4b - PSI'!H19</f>
        <v>0</v>
      </c>
      <c r="QF8" s="33">
        <f>'4b - PSI'!I19</f>
        <v>0</v>
      </c>
      <c r="QG8" s="33">
        <f>'4b - PSI'!J19</f>
        <v>0</v>
      </c>
      <c r="QH8" s="33" t="str">
        <f>'5 - Project Outputs'!C245</f>
        <v>Project 7: Not Applicable</v>
      </c>
      <c r="QI8" s="33" t="str">
        <f>'5 - Project Outputs'!C252</f>
        <v># of temporary FT jobs supported</v>
      </c>
      <c r="QJ8" s="33" t="str">
        <f>'5 - Project Outputs'!D252</f>
        <v>Number</v>
      </c>
      <c r="QK8" s="33">
        <f>'5 - Project Outputs'!E252</f>
        <v>0</v>
      </c>
      <c r="QL8" s="33">
        <f>'5 - Project Outputs'!F252</f>
        <v>0</v>
      </c>
      <c r="QM8" s="33">
        <f>'5 - Project Outputs'!G252</f>
        <v>0</v>
      </c>
      <c r="QN8" s="33">
        <f>'5 - Project Outputs'!H252</f>
        <v>0</v>
      </c>
      <c r="QO8" s="33">
        <f>'5 - Project Outputs'!I252</f>
        <v>0</v>
      </c>
      <c r="QP8" s="33">
        <f>'5 - Project Outputs'!J252</f>
        <v>0</v>
      </c>
      <c r="QQ8" s="33">
        <f>'5 - Project Outputs'!K252</f>
        <v>0</v>
      </c>
      <c r="QR8" s="33">
        <f>'5 - Project Outputs'!L252</f>
        <v>0</v>
      </c>
      <c r="QS8" s="33">
        <f>'5 - Project Outputs'!M252</f>
        <v>0</v>
      </c>
      <c r="QT8" s="33">
        <f>'5 - Project Outputs'!N252</f>
        <v>0</v>
      </c>
      <c r="QU8" s="33">
        <f>'5 - Project Outputs'!O252</f>
        <v>0</v>
      </c>
      <c r="QV8" s="33">
        <f>'5 - Project Outputs'!P252</f>
        <v>0</v>
      </c>
      <c r="QW8" s="33">
        <f>'5 - Project Outputs'!Q252</f>
        <v>0</v>
      </c>
      <c r="QX8" s="33">
        <f>'5 - Project Outputs'!R252</f>
        <v>0</v>
      </c>
      <c r="QY8" s="33">
        <f>'5 - Project Outputs'!S252</f>
        <v>0</v>
      </c>
      <c r="QZ8" s="33">
        <f>'5 - Project Outputs'!T252</f>
        <v>0</v>
      </c>
      <c r="RA8" s="33">
        <f>'5 - Project Outputs'!U252</f>
        <v>0</v>
      </c>
      <c r="RB8" s="33">
        <f>'5 - Project Outputs'!V252</f>
        <v>0</v>
      </c>
      <c r="RC8" s="33">
        <f>'5 - Project Outputs'!W252</f>
        <v>0</v>
      </c>
      <c r="RD8" s="33">
        <f>'5 - Project Outputs'!X252</f>
        <v>0</v>
      </c>
      <c r="RE8" s="33" t="str">
        <f>'5 - Project Outputs'!C253</f>
        <v># of full-time equivalent (FTE) permanent jobs created through the project</v>
      </c>
      <c r="RF8" s="33" t="str">
        <f>'5 - Project Outputs'!D253</f>
        <v>Number of FTE jobs</v>
      </c>
      <c r="RG8" s="33">
        <f>'5 - Project Outputs'!E253</f>
        <v>0</v>
      </c>
      <c r="RH8" s="33">
        <f>'5 - Project Outputs'!F253</f>
        <v>0</v>
      </c>
      <c r="RI8" s="33">
        <f>'5 - Project Outputs'!G253</f>
        <v>0</v>
      </c>
      <c r="RJ8" s="33">
        <f>'5 - Project Outputs'!H253</f>
        <v>0</v>
      </c>
      <c r="RK8" s="33">
        <f>'5 - Project Outputs'!I253</f>
        <v>0</v>
      </c>
      <c r="RL8" s="33">
        <f>'5 - Project Outputs'!J253</f>
        <v>0</v>
      </c>
      <c r="RM8" s="33">
        <f>'5 - Project Outputs'!K253</f>
        <v>0</v>
      </c>
      <c r="RN8" s="33">
        <f>'5 - Project Outputs'!L253</f>
        <v>0</v>
      </c>
      <c r="RO8" s="33">
        <f>'5 - Project Outputs'!M253</f>
        <v>0</v>
      </c>
      <c r="RP8" s="33">
        <f>'5 - Project Outputs'!N253</f>
        <v>0</v>
      </c>
      <c r="RQ8" s="33">
        <f>'5 - Project Outputs'!O253</f>
        <v>0</v>
      </c>
      <c r="RR8" s="33">
        <f>'5 - Project Outputs'!P253</f>
        <v>0</v>
      </c>
      <c r="RS8" s="33">
        <f>'5 - Project Outputs'!Q253</f>
        <v>0</v>
      </c>
      <c r="RT8" s="33">
        <f>'5 - Project Outputs'!R253</f>
        <v>0</v>
      </c>
      <c r="RU8" s="33">
        <f>'5 - Project Outputs'!S253</f>
        <v>0</v>
      </c>
      <c r="RV8" s="33">
        <f>'5 - Project Outputs'!T253</f>
        <v>0</v>
      </c>
      <c r="RW8" s="33">
        <f>'5 - Project Outputs'!U253</f>
        <v>0</v>
      </c>
      <c r="RX8" s="33">
        <f>'5 - Project Outputs'!V253</f>
        <v>0</v>
      </c>
      <c r="RY8" s="33">
        <f>'5 - Project Outputs'!W253</f>
        <v>0</v>
      </c>
      <c r="RZ8" s="33">
        <f>'5 - Project Outputs'!X253</f>
        <v>0</v>
      </c>
      <c r="SA8" s="33" t="str">
        <f>'5 - Project Outputs'!C254</f>
        <v># of full-time equivalent (FTE) permanent jobs safeguarded through the project</v>
      </c>
      <c r="SB8" s="33" t="str">
        <f>'5 - Project Outputs'!D254</f>
        <v>Number of FTE jobs</v>
      </c>
      <c r="SC8" s="33">
        <f>'5 - Project Outputs'!E254</f>
        <v>0</v>
      </c>
      <c r="SD8" s="33">
        <f>'5 - Project Outputs'!F254</f>
        <v>0</v>
      </c>
      <c r="SE8" s="33">
        <f>'5 - Project Outputs'!G254</f>
        <v>0</v>
      </c>
      <c r="SF8" s="33">
        <f>'5 - Project Outputs'!H254</f>
        <v>0</v>
      </c>
      <c r="SG8" s="33">
        <f>'5 - Project Outputs'!I254</f>
        <v>0</v>
      </c>
      <c r="SH8" s="33">
        <f>'5 - Project Outputs'!J254</f>
        <v>0</v>
      </c>
      <c r="SI8" s="33">
        <f>'5 - Project Outputs'!K254</f>
        <v>0</v>
      </c>
      <c r="SJ8" s="33">
        <f>'5 - Project Outputs'!L254</f>
        <v>0</v>
      </c>
      <c r="SK8" s="33">
        <f>'5 - Project Outputs'!M254</f>
        <v>0</v>
      </c>
      <c r="SL8" s="33">
        <f>'5 - Project Outputs'!N254</f>
        <v>0</v>
      </c>
      <c r="SM8" s="33">
        <f>'5 - Project Outputs'!O254</f>
        <v>0</v>
      </c>
      <c r="SN8" s="33">
        <f>'5 - Project Outputs'!P254</f>
        <v>0</v>
      </c>
      <c r="SO8" s="33">
        <f>'5 - Project Outputs'!Q254</f>
        <v>0</v>
      </c>
      <c r="SP8" s="33">
        <f>'5 - Project Outputs'!R254</f>
        <v>0</v>
      </c>
      <c r="SQ8" s="33">
        <f>'5 - Project Outputs'!S254</f>
        <v>0</v>
      </c>
      <c r="SR8" s="33">
        <f>'5 - Project Outputs'!T254</f>
        <v>0</v>
      </c>
      <c r="SS8" s="33">
        <f>'5 - Project Outputs'!U254</f>
        <v>0</v>
      </c>
      <c r="ST8" s="33">
        <f>'5 - Project Outputs'!V254</f>
        <v>0</v>
      </c>
      <c r="SU8" s="33">
        <f>'5 - Project Outputs'!W254</f>
        <v>0</v>
      </c>
      <c r="SV8" s="33">
        <f>'5 - Project Outputs'!X254</f>
        <v>0</v>
      </c>
      <c r="SW8" s="33" t="str">
        <f>'5 - Project Outputs'!C256</f>
        <v>&lt; Select &gt;</v>
      </c>
      <c r="SX8" s="33" t="str">
        <f>'5 - Project Outputs'!D256</f>
        <v>N/A</v>
      </c>
      <c r="SY8" s="33">
        <f>'5 - Project Outputs'!E256</f>
        <v>0</v>
      </c>
      <c r="SZ8" s="33">
        <f>'5 - Project Outputs'!F256</f>
        <v>0</v>
      </c>
      <c r="TA8" s="33">
        <f>'5 - Project Outputs'!G256</f>
        <v>0</v>
      </c>
      <c r="TB8" s="33">
        <f>'5 - Project Outputs'!H256</f>
        <v>0</v>
      </c>
      <c r="TC8" s="33">
        <f>'5 - Project Outputs'!I256</f>
        <v>0</v>
      </c>
      <c r="TD8" s="33">
        <f>'5 - Project Outputs'!J256</f>
        <v>0</v>
      </c>
      <c r="TE8" s="33">
        <f>'5 - Project Outputs'!K256</f>
        <v>0</v>
      </c>
      <c r="TF8" s="33">
        <f>'5 - Project Outputs'!L256</f>
        <v>0</v>
      </c>
      <c r="TG8" s="33">
        <f>'5 - Project Outputs'!M256</f>
        <v>0</v>
      </c>
      <c r="TH8" s="33">
        <f>'5 - Project Outputs'!N256</f>
        <v>0</v>
      </c>
      <c r="TI8" s="33">
        <f>'5 - Project Outputs'!O256</f>
        <v>0</v>
      </c>
      <c r="TJ8" s="33">
        <f>'5 - Project Outputs'!P256</f>
        <v>0</v>
      </c>
      <c r="TK8" s="33">
        <f>'5 - Project Outputs'!Q256</f>
        <v>0</v>
      </c>
      <c r="TL8" s="33">
        <f>'5 - Project Outputs'!R256</f>
        <v>0</v>
      </c>
      <c r="TM8" s="33">
        <f>'5 - Project Outputs'!S256</f>
        <v>0</v>
      </c>
      <c r="TN8" s="33">
        <f>'5 - Project Outputs'!T256</f>
        <v>0</v>
      </c>
      <c r="TO8" s="33">
        <f>'5 - Project Outputs'!U256</f>
        <v>0</v>
      </c>
      <c r="TP8" s="33">
        <f>'5 - Project Outputs'!V256</f>
        <v>0</v>
      </c>
      <c r="TQ8" s="33">
        <f>'5 - Project Outputs'!W256</f>
        <v>0</v>
      </c>
      <c r="TR8" s="33">
        <f>'5 - Project Outputs'!X256</f>
        <v>0</v>
      </c>
      <c r="TS8" s="33">
        <f>'5 - Project Outputs'!Y256</f>
        <v>0</v>
      </c>
      <c r="TT8" s="33" t="str">
        <f>'5 - Project Outputs'!C257</f>
        <v>&lt; Select &gt;</v>
      </c>
      <c r="TU8" s="33" t="str">
        <f>'5 - Project Outputs'!D257</f>
        <v>N/A</v>
      </c>
      <c r="TV8" s="33">
        <f>'5 - Project Outputs'!E257</f>
        <v>0</v>
      </c>
      <c r="TW8" s="33">
        <f>'5 - Project Outputs'!F257</f>
        <v>0</v>
      </c>
      <c r="TX8" s="33">
        <f>'5 - Project Outputs'!G257</f>
        <v>0</v>
      </c>
      <c r="TY8" s="33">
        <f>'5 - Project Outputs'!H257</f>
        <v>0</v>
      </c>
      <c r="TZ8" s="33">
        <f>'5 - Project Outputs'!I257</f>
        <v>0</v>
      </c>
      <c r="UA8" s="33">
        <f>'5 - Project Outputs'!J257</f>
        <v>0</v>
      </c>
      <c r="UB8" s="33">
        <f>'5 - Project Outputs'!K257</f>
        <v>0</v>
      </c>
      <c r="UC8" s="33">
        <f>'5 - Project Outputs'!L257</f>
        <v>0</v>
      </c>
      <c r="UD8" s="33">
        <f>'5 - Project Outputs'!M257</f>
        <v>0</v>
      </c>
      <c r="UE8" s="33">
        <f>'5 - Project Outputs'!N257</f>
        <v>0</v>
      </c>
      <c r="UF8" s="33">
        <f>'5 - Project Outputs'!O257</f>
        <v>0</v>
      </c>
      <c r="UG8" s="33">
        <f>'5 - Project Outputs'!P257</f>
        <v>0</v>
      </c>
      <c r="UH8" s="33">
        <f>'5 - Project Outputs'!Q257</f>
        <v>0</v>
      </c>
      <c r="UI8" s="33">
        <f>'5 - Project Outputs'!R257</f>
        <v>0</v>
      </c>
      <c r="UJ8" s="33">
        <f>'5 - Project Outputs'!S257</f>
        <v>0</v>
      </c>
      <c r="UK8" s="33">
        <f>'5 - Project Outputs'!T257</f>
        <v>0</v>
      </c>
      <c r="UL8" s="33">
        <f>'5 - Project Outputs'!U257</f>
        <v>0</v>
      </c>
      <c r="UM8" s="33">
        <f>'5 - Project Outputs'!V257</f>
        <v>0</v>
      </c>
      <c r="UN8" s="33">
        <f>'5 - Project Outputs'!W257</f>
        <v>0</v>
      </c>
      <c r="UO8" s="33">
        <f>'5 - Project Outputs'!X257</f>
        <v>0</v>
      </c>
      <c r="UP8" s="33">
        <f>'5 - Project Outputs'!Y257</f>
        <v>0</v>
      </c>
      <c r="UQ8" s="33" t="str">
        <f>'5 - Project Outputs'!C258</f>
        <v>&lt; Select &gt;</v>
      </c>
      <c r="UR8" s="33" t="str">
        <f>'5 - Project Outputs'!D258</f>
        <v>N/A</v>
      </c>
      <c r="US8" s="33">
        <f>'5 - Project Outputs'!E258</f>
        <v>0</v>
      </c>
      <c r="UT8" s="33">
        <f>'5 - Project Outputs'!F258</f>
        <v>0</v>
      </c>
      <c r="UU8" s="33">
        <f>'5 - Project Outputs'!G258</f>
        <v>0</v>
      </c>
      <c r="UV8" s="33">
        <f>'5 - Project Outputs'!H258</f>
        <v>0</v>
      </c>
      <c r="UW8" s="33">
        <f>'5 - Project Outputs'!I258</f>
        <v>0</v>
      </c>
      <c r="UX8" s="33">
        <f>'5 - Project Outputs'!J258</f>
        <v>0</v>
      </c>
      <c r="UY8" s="33">
        <f>'5 - Project Outputs'!K258</f>
        <v>0</v>
      </c>
      <c r="UZ8" s="33">
        <f>'5 - Project Outputs'!L258</f>
        <v>0</v>
      </c>
      <c r="VA8" s="33">
        <f>'5 - Project Outputs'!M258</f>
        <v>0</v>
      </c>
      <c r="VB8" s="33">
        <f>'5 - Project Outputs'!N258</f>
        <v>0</v>
      </c>
      <c r="VC8" s="33">
        <f>'5 - Project Outputs'!O258</f>
        <v>0</v>
      </c>
      <c r="VD8" s="33">
        <f>'5 - Project Outputs'!P258</f>
        <v>0</v>
      </c>
      <c r="VE8" s="33">
        <f>'5 - Project Outputs'!Q258</f>
        <v>0</v>
      </c>
      <c r="VF8" s="33">
        <f>'5 - Project Outputs'!R258</f>
        <v>0</v>
      </c>
      <c r="VG8" s="33">
        <f>'5 - Project Outputs'!S258</f>
        <v>0</v>
      </c>
      <c r="VH8" s="33">
        <f>'5 - Project Outputs'!T258</f>
        <v>0</v>
      </c>
      <c r="VI8" s="33">
        <f>'5 - Project Outputs'!U258</f>
        <v>0</v>
      </c>
      <c r="VJ8" s="33">
        <f>'5 - Project Outputs'!V258</f>
        <v>0</v>
      </c>
      <c r="VK8" s="33">
        <f>'5 - Project Outputs'!W258</f>
        <v>0</v>
      </c>
      <c r="VL8" s="33">
        <f>'5 - Project Outputs'!X258</f>
        <v>0</v>
      </c>
      <c r="VM8" s="33">
        <f>'5 - Project Outputs'!Y258</f>
        <v>0</v>
      </c>
      <c r="VN8" s="33" t="str">
        <f>'5 - Project Outputs'!C259</f>
        <v>&lt; Select &gt;</v>
      </c>
      <c r="VO8" s="33" t="str">
        <f>'5 - Project Outputs'!D259</f>
        <v>N/A</v>
      </c>
      <c r="VP8" s="33">
        <f>'5 - Project Outputs'!E259</f>
        <v>0</v>
      </c>
      <c r="VQ8" s="33">
        <f>'5 - Project Outputs'!F259</f>
        <v>0</v>
      </c>
      <c r="VR8" s="33">
        <f>'5 - Project Outputs'!G259</f>
        <v>0</v>
      </c>
      <c r="VS8" s="33">
        <f>'5 - Project Outputs'!H259</f>
        <v>0</v>
      </c>
      <c r="VT8" s="33">
        <f>'5 - Project Outputs'!I259</f>
        <v>0</v>
      </c>
      <c r="VU8" s="33">
        <f>'5 - Project Outputs'!J259</f>
        <v>0</v>
      </c>
      <c r="VV8" s="33">
        <f>'5 - Project Outputs'!K259</f>
        <v>0</v>
      </c>
      <c r="VW8" s="33">
        <f>'5 - Project Outputs'!L259</f>
        <v>0</v>
      </c>
      <c r="VX8" s="33">
        <f>'5 - Project Outputs'!M259</f>
        <v>0</v>
      </c>
      <c r="VY8" s="33">
        <f>'5 - Project Outputs'!N259</f>
        <v>0</v>
      </c>
      <c r="VZ8" s="33">
        <f>'5 - Project Outputs'!O259</f>
        <v>0</v>
      </c>
      <c r="WA8" s="33">
        <f>'5 - Project Outputs'!P259</f>
        <v>0</v>
      </c>
      <c r="WB8" s="33">
        <f>'5 - Project Outputs'!Q259</f>
        <v>0</v>
      </c>
      <c r="WC8" s="33">
        <f>'5 - Project Outputs'!R259</f>
        <v>0</v>
      </c>
      <c r="WD8" s="33">
        <f>'5 - Project Outputs'!S259</f>
        <v>0</v>
      </c>
      <c r="WE8" s="33">
        <f>'5 - Project Outputs'!T259</f>
        <v>0</v>
      </c>
      <c r="WF8" s="33">
        <f>'5 - Project Outputs'!U259</f>
        <v>0</v>
      </c>
      <c r="WG8" s="33">
        <f>'5 - Project Outputs'!V259</f>
        <v>0</v>
      </c>
      <c r="WH8" s="33">
        <f>'5 - Project Outputs'!W259</f>
        <v>0</v>
      </c>
      <c r="WI8" s="33">
        <f>'5 - Project Outputs'!X259</f>
        <v>0</v>
      </c>
      <c r="WJ8" s="33">
        <f>'5 - Project Outputs'!Y259</f>
        <v>0</v>
      </c>
      <c r="WK8" s="33" t="str">
        <f>'5 - Project Outputs'!C260</f>
        <v>&lt; Select &gt;</v>
      </c>
      <c r="WL8" s="33" t="str">
        <f>'5 - Project Outputs'!D260</f>
        <v>N/A</v>
      </c>
      <c r="WM8" s="33">
        <f>'5 - Project Outputs'!E260</f>
        <v>0</v>
      </c>
      <c r="WN8" s="33">
        <f>'5 - Project Outputs'!F260</f>
        <v>0</v>
      </c>
      <c r="WO8" s="33">
        <f>'5 - Project Outputs'!G260</f>
        <v>0</v>
      </c>
      <c r="WP8" s="33">
        <f>'5 - Project Outputs'!H260</f>
        <v>0</v>
      </c>
      <c r="WQ8" s="33">
        <f>'5 - Project Outputs'!I260</f>
        <v>0</v>
      </c>
      <c r="WR8" s="33">
        <f>'5 - Project Outputs'!J260</f>
        <v>0</v>
      </c>
      <c r="WS8" s="33">
        <f>'5 - Project Outputs'!K260</f>
        <v>0</v>
      </c>
      <c r="WT8" s="33">
        <f>'5 - Project Outputs'!L260</f>
        <v>0</v>
      </c>
      <c r="WU8" s="33">
        <f>'5 - Project Outputs'!M260</f>
        <v>0</v>
      </c>
      <c r="WV8" s="33">
        <f>'5 - Project Outputs'!N260</f>
        <v>0</v>
      </c>
      <c r="WW8" s="33">
        <f>'5 - Project Outputs'!O260</f>
        <v>0</v>
      </c>
      <c r="WX8" s="33">
        <f>'5 - Project Outputs'!P260</f>
        <v>0</v>
      </c>
      <c r="WY8" s="33">
        <f>'5 - Project Outputs'!Q260</f>
        <v>0</v>
      </c>
      <c r="WZ8" s="33">
        <f>'5 - Project Outputs'!R260</f>
        <v>0</v>
      </c>
      <c r="XA8" s="33">
        <f>'5 - Project Outputs'!S260</f>
        <v>0</v>
      </c>
      <c r="XB8" s="33">
        <f>'5 - Project Outputs'!T260</f>
        <v>0</v>
      </c>
      <c r="XC8" s="33">
        <f>'5 - Project Outputs'!U260</f>
        <v>0</v>
      </c>
      <c r="XD8" s="33">
        <f>'5 - Project Outputs'!V260</f>
        <v>0</v>
      </c>
      <c r="XE8" s="33">
        <f>'5 - Project Outputs'!W260</f>
        <v>0</v>
      </c>
      <c r="XF8" s="33">
        <f>'5 - Project Outputs'!X260</f>
        <v>0</v>
      </c>
      <c r="XG8" s="33">
        <f>'5 - Project Outputs'!Y260</f>
        <v>0</v>
      </c>
      <c r="XH8" s="33" t="str">
        <f>'5 - Project Outputs'!C261</f>
        <v>&lt; Select &gt;</v>
      </c>
      <c r="XI8" s="33" t="str">
        <f>'5 - Project Outputs'!D261</f>
        <v>N/A</v>
      </c>
      <c r="XJ8" s="33">
        <f>'5 - Project Outputs'!E261</f>
        <v>0</v>
      </c>
      <c r="XK8" s="33">
        <f>'5 - Project Outputs'!F261</f>
        <v>0</v>
      </c>
      <c r="XL8" s="33">
        <f>'5 - Project Outputs'!G261</f>
        <v>0</v>
      </c>
      <c r="XM8" s="33">
        <f>'5 - Project Outputs'!H261</f>
        <v>0</v>
      </c>
      <c r="XN8" s="33">
        <f>'5 - Project Outputs'!I261</f>
        <v>0</v>
      </c>
      <c r="XO8" s="33">
        <f>'5 - Project Outputs'!J261</f>
        <v>0</v>
      </c>
      <c r="XP8" s="33">
        <f>'5 - Project Outputs'!K261</f>
        <v>0</v>
      </c>
      <c r="XQ8" s="33">
        <f>'5 - Project Outputs'!L261</f>
        <v>0</v>
      </c>
      <c r="XR8" s="33">
        <f>'5 - Project Outputs'!M261</f>
        <v>0</v>
      </c>
      <c r="XS8" s="33">
        <f>'5 - Project Outputs'!N261</f>
        <v>0</v>
      </c>
      <c r="XT8" s="33">
        <f>'5 - Project Outputs'!O261</f>
        <v>0</v>
      </c>
      <c r="XU8" s="33">
        <f>'5 - Project Outputs'!P261</f>
        <v>0</v>
      </c>
      <c r="XV8" s="33">
        <f>'5 - Project Outputs'!Q261</f>
        <v>0</v>
      </c>
      <c r="XW8" s="33">
        <f>'5 - Project Outputs'!R261</f>
        <v>0</v>
      </c>
      <c r="XX8" s="33">
        <f>'5 - Project Outputs'!S261</f>
        <v>0</v>
      </c>
      <c r="XY8" s="33">
        <f>'5 - Project Outputs'!T261</f>
        <v>0</v>
      </c>
      <c r="XZ8" s="33">
        <f>'5 - Project Outputs'!U261</f>
        <v>0</v>
      </c>
      <c r="YA8" s="33">
        <f>'5 - Project Outputs'!V261</f>
        <v>0</v>
      </c>
      <c r="YB8" s="33">
        <f>'5 - Project Outputs'!W261</f>
        <v>0</v>
      </c>
      <c r="YC8" s="33">
        <f>'5 - Project Outputs'!X261</f>
        <v>0</v>
      </c>
      <c r="YD8" s="33">
        <f>'5 - Project Outputs'!Y261</f>
        <v>0</v>
      </c>
      <c r="YE8" s="33" t="str">
        <f>'5 - Project Outputs'!C262</f>
        <v>&lt; Select &gt;</v>
      </c>
      <c r="YF8" s="33" t="str">
        <f>'5 - Project Outputs'!D262</f>
        <v>N/A</v>
      </c>
      <c r="YG8" s="33">
        <f>'5 - Project Outputs'!E262</f>
        <v>0</v>
      </c>
      <c r="YH8" s="33">
        <f>'5 - Project Outputs'!F262</f>
        <v>0</v>
      </c>
      <c r="YI8" s="33">
        <f>'5 - Project Outputs'!G262</f>
        <v>0</v>
      </c>
      <c r="YJ8" s="33">
        <f>'5 - Project Outputs'!H262</f>
        <v>0</v>
      </c>
      <c r="YK8" s="33">
        <f>'5 - Project Outputs'!I262</f>
        <v>0</v>
      </c>
      <c r="YL8" s="33">
        <f>'5 - Project Outputs'!J262</f>
        <v>0</v>
      </c>
      <c r="YM8" s="33">
        <f>'5 - Project Outputs'!K262</f>
        <v>0</v>
      </c>
      <c r="YN8" s="33">
        <f>'5 - Project Outputs'!L262</f>
        <v>0</v>
      </c>
      <c r="YO8" s="33">
        <f>'5 - Project Outputs'!M262</f>
        <v>0</v>
      </c>
      <c r="YP8" s="33">
        <f>'5 - Project Outputs'!N262</f>
        <v>0</v>
      </c>
      <c r="YQ8" s="33">
        <f>'5 - Project Outputs'!O262</f>
        <v>0</v>
      </c>
      <c r="YR8" s="33">
        <f>'5 - Project Outputs'!P262</f>
        <v>0</v>
      </c>
      <c r="YS8" s="33">
        <f>'5 - Project Outputs'!Q262</f>
        <v>0</v>
      </c>
      <c r="YT8" s="33">
        <f>'5 - Project Outputs'!R262</f>
        <v>0</v>
      </c>
      <c r="YU8" s="33">
        <f>'5 - Project Outputs'!S262</f>
        <v>0</v>
      </c>
      <c r="YV8" s="33">
        <f>'5 - Project Outputs'!T262</f>
        <v>0</v>
      </c>
      <c r="YW8" s="33">
        <f>'5 - Project Outputs'!U262</f>
        <v>0</v>
      </c>
      <c r="YX8" s="33">
        <f>'5 - Project Outputs'!V262</f>
        <v>0</v>
      </c>
      <c r="YY8" s="33">
        <f>'5 - Project Outputs'!W262</f>
        <v>0</v>
      </c>
      <c r="YZ8" s="33">
        <f>'5 - Project Outputs'!X262</f>
        <v>0</v>
      </c>
      <c r="ZA8" s="33">
        <f>'5 - Project Outputs'!Y262</f>
        <v>0</v>
      </c>
      <c r="ZB8" s="33" t="str">
        <f>'5 - Project Outputs'!C263</f>
        <v>&lt; Select &gt;</v>
      </c>
      <c r="ZC8" s="33" t="str">
        <f>'5 - Project Outputs'!D263</f>
        <v>N/A</v>
      </c>
      <c r="ZD8" s="33">
        <f>'5 - Project Outputs'!E263</f>
        <v>0</v>
      </c>
      <c r="ZE8" s="33">
        <f>'5 - Project Outputs'!F263</f>
        <v>0</v>
      </c>
      <c r="ZF8" s="33">
        <f>'5 - Project Outputs'!G263</f>
        <v>0</v>
      </c>
      <c r="ZG8" s="33">
        <f>'5 - Project Outputs'!H263</f>
        <v>0</v>
      </c>
      <c r="ZH8" s="33">
        <f>'5 - Project Outputs'!I263</f>
        <v>0</v>
      </c>
      <c r="ZI8" s="33">
        <f>'5 - Project Outputs'!J263</f>
        <v>0</v>
      </c>
      <c r="ZJ8" s="33">
        <f>'5 - Project Outputs'!K263</f>
        <v>0</v>
      </c>
      <c r="ZK8" s="33">
        <f>'5 - Project Outputs'!L263</f>
        <v>0</v>
      </c>
      <c r="ZL8" s="33">
        <f>'5 - Project Outputs'!M263</f>
        <v>0</v>
      </c>
      <c r="ZM8" s="33">
        <f>'5 - Project Outputs'!N263</f>
        <v>0</v>
      </c>
      <c r="ZN8" s="33">
        <f>'5 - Project Outputs'!O263</f>
        <v>0</v>
      </c>
      <c r="ZO8" s="33">
        <f>'5 - Project Outputs'!P263</f>
        <v>0</v>
      </c>
      <c r="ZP8" s="33">
        <f>'5 - Project Outputs'!Q263</f>
        <v>0</v>
      </c>
      <c r="ZQ8" s="33">
        <f>'5 - Project Outputs'!R263</f>
        <v>0</v>
      </c>
      <c r="ZR8" s="33">
        <f>'5 - Project Outputs'!S263</f>
        <v>0</v>
      </c>
      <c r="ZS8" s="33">
        <f>'5 - Project Outputs'!T263</f>
        <v>0</v>
      </c>
      <c r="ZT8" s="33">
        <f>'5 - Project Outputs'!U263</f>
        <v>0</v>
      </c>
      <c r="ZU8" s="33">
        <f>'5 - Project Outputs'!V263</f>
        <v>0</v>
      </c>
      <c r="ZV8" s="33">
        <f>'5 - Project Outputs'!W263</f>
        <v>0</v>
      </c>
      <c r="ZW8" s="33">
        <f>'5 - Project Outputs'!X263</f>
        <v>0</v>
      </c>
      <c r="ZX8" s="33">
        <f>'5 - Project Outputs'!Y263</f>
        <v>0</v>
      </c>
      <c r="ZY8" s="33" t="str">
        <f>'5 - Project Outputs'!C264</f>
        <v>&lt; Select &gt;</v>
      </c>
      <c r="ZZ8" s="33" t="str">
        <f>'5 - Project Outputs'!D264</f>
        <v>N/A</v>
      </c>
      <c r="AAA8" s="33">
        <f>'5 - Project Outputs'!E264</f>
        <v>0</v>
      </c>
      <c r="AAB8" s="33">
        <f>'5 - Project Outputs'!F264</f>
        <v>0</v>
      </c>
      <c r="AAC8" s="33">
        <f>'5 - Project Outputs'!G264</f>
        <v>0</v>
      </c>
      <c r="AAD8" s="33">
        <f>'5 - Project Outputs'!H264</f>
        <v>0</v>
      </c>
      <c r="AAE8" s="33">
        <f>'5 - Project Outputs'!I264</f>
        <v>0</v>
      </c>
      <c r="AAF8" s="33">
        <f>'5 - Project Outputs'!J264</f>
        <v>0</v>
      </c>
      <c r="AAG8" s="33">
        <f>'5 - Project Outputs'!K264</f>
        <v>0</v>
      </c>
      <c r="AAH8" s="33">
        <f>'5 - Project Outputs'!L264</f>
        <v>0</v>
      </c>
      <c r="AAI8" s="33">
        <f>'5 - Project Outputs'!M264</f>
        <v>0</v>
      </c>
      <c r="AAJ8" s="33">
        <f>'5 - Project Outputs'!N264</f>
        <v>0</v>
      </c>
      <c r="AAK8" s="33">
        <f>'5 - Project Outputs'!O264</f>
        <v>0</v>
      </c>
      <c r="AAL8" s="33">
        <f>'5 - Project Outputs'!P264</f>
        <v>0</v>
      </c>
      <c r="AAM8" s="33">
        <f>'5 - Project Outputs'!Q264</f>
        <v>0</v>
      </c>
      <c r="AAN8" s="33">
        <f>'5 - Project Outputs'!R264</f>
        <v>0</v>
      </c>
      <c r="AAO8" s="33">
        <f>'5 - Project Outputs'!S264</f>
        <v>0</v>
      </c>
      <c r="AAP8" s="33">
        <f>'5 - Project Outputs'!T264</f>
        <v>0</v>
      </c>
      <c r="AAQ8" s="33">
        <f>'5 - Project Outputs'!U264</f>
        <v>0</v>
      </c>
      <c r="AAR8" s="33">
        <f>'5 - Project Outputs'!V264</f>
        <v>0</v>
      </c>
      <c r="AAS8" s="33">
        <f>'5 - Project Outputs'!W264</f>
        <v>0</v>
      </c>
      <c r="AAT8" s="33">
        <f>'5 - Project Outputs'!X264</f>
        <v>0</v>
      </c>
      <c r="AAU8" s="33">
        <f>'5 - Project Outputs'!Y264</f>
        <v>0</v>
      </c>
      <c r="AAV8" s="33" t="str">
        <f>'5 - Project Outputs'!C265</f>
        <v>&lt; Select &gt;</v>
      </c>
      <c r="AAW8" s="33" t="str">
        <f>'5 - Project Outputs'!D265</f>
        <v>N/A</v>
      </c>
      <c r="AAX8" s="33">
        <f>'5 - Project Outputs'!E265</f>
        <v>0</v>
      </c>
      <c r="AAY8" s="33">
        <f>'5 - Project Outputs'!F265</f>
        <v>0</v>
      </c>
      <c r="AAZ8" s="33">
        <f>'5 - Project Outputs'!G265</f>
        <v>0</v>
      </c>
      <c r="ABA8" s="33">
        <f>'5 - Project Outputs'!H265</f>
        <v>0</v>
      </c>
      <c r="ABB8" s="33">
        <f>'5 - Project Outputs'!I265</f>
        <v>0</v>
      </c>
      <c r="ABC8" s="33">
        <f>'5 - Project Outputs'!J265</f>
        <v>0</v>
      </c>
      <c r="ABD8" s="33">
        <f>'5 - Project Outputs'!K265</f>
        <v>0</v>
      </c>
      <c r="ABE8" s="33">
        <f>'5 - Project Outputs'!L265</f>
        <v>0</v>
      </c>
      <c r="ABF8" s="33">
        <f>'5 - Project Outputs'!M265</f>
        <v>0</v>
      </c>
      <c r="ABG8" s="33">
        <f>'5 - Project Outputs'!N265</f>
        <v>0</v>
      </c>
      <c r="ABH8" s="33">
        <f>'5 - Project Outputs'!O265</f>
        <v>0</v>
      </c>
      <c r="ABI8" s="33">
        <f>'5 - Project Outputs'!P265</f>
        <v>0</v>
      </c>
      <c r="ABJ8" s="33">
        <f>'5 - Project Outputs'!Q265</f>
        <v>0</v>
      </c>
      <c r="ABK8" s="33">
        <f>'5 - Project Outputs'!R265</f>
        <v>0</v>
      </c>
      <c r="ABL8" s="33">
        <f>'5 - Project Outputs'!S265</f>
        <v>0</v>
      </c>
      <c r="ABM8" s="33">
        <f>'5 - Project Outputs'!T265</f>
        <v>0</v>
      </c>
      <c r="ABN8" s="33">
        <f>'5 - Project Outputs'!U265</f>
        <v>0</v>
      </c>
      <c r="ABO8" s="33">
        <f>'5 - Project Outputs'!V265</f>
        <v>0</v>
      </c>
      <c r="ABP8" s="33">
        <f>'5 - Project Outputs'!W265</f>
        <v>0</v>
      </c>
      <c r="ABQ8" s="33">
        <f>'5 - Project Outputs'!X265</f>
        <v>0</v>
      </c>
      <c r="ABR8" s="33">
        <f>'5 - Project Outputs'!Y265</f>
        <v>0</v>
      </c>
      <c r="ABS8" s="33" t="str">
        <f>'5 - Project Outputs'!C266</f>
        <v>&lt; Select &gt;</v>
      </c>
      <c r="ABT8" s="33" t="str">
        <f>'5 - Project Outputs'!D266</f>
        <v>N/A</v>
      </c>
      <c r="ABU8" s="33">
        <f>'5 - Project Outputs'!E266</f>
        <v>0</v>
      </c>
      <c r="ABV8" s="33">
        <f>'5 - Project Outputs'!F266</f>
        <v>0</v>
      </c>
      <c r="ABW8" s="33">
        <f>'5 - Project Outputs'!G266</f>
        <v>0</v>
      </c>
      <c r="ABX8" s="33">
        <f>'5 - Project Outputs'!H266</f>
        <v>0</v>
      </c>
      <c r="ABY8" s="33">
        <f>'5 - Project Outputs'!I266</f>
        <v>0</v>
      </c>
      <c r="ABZ8" s="33">
        <f>'5 - Project Outputs'!J266</f>
        <v>0</v>
      </c>
      <c r="ACA8" s="33">
        <f>'5 - Project Outputs'!K266</f>
        <v>0</v>
      </c>
      <c r="ACB8" s="33">
        <f>'5 - Project Outputs'!L266</f>
        <v>0</v>
      </c>
      <c r="ACC8" s="33">
        <f>'5 - Project Outputs'!M266</f>
        <v>0</v>
      </c>
      <c r="ACD8" s="33">
        <f>'5 - Project Outputs'!N266</f>
        <v>0</v>
      </c>
      <c r="ACE8" s="33">
        <f>'5 - Project Outputs'!O266</f>
        <v>0</v>
      </c>
      <c r="ACF8" s="33">
        <f>'5 - Project Outputs'!P266</f>
        <v>0</v>
      </c>
      <c r="ACG8" s="33">
        <f>'5 - Project Outputs'!Q266</f>
        <v>0</v>
      </c>
      <c r="ACH8" s="33">
        <f>'5 - Project Outputs'!R266</f>
        <v>0</v>
      </c>
      <c r="ACI8" s="33">
        <f>'5 - Project Outputs'!S266</f>
        <v>0</v>
      </c>
      <c r="ACJ8" s="33">
        <f>'5 - Project Outputs'!T266</f>
        <v>0</v>
      </c>
      <c r="ACK8" s="33">
        <f>'5 - Project Outputs'!U266</f>
        <v>0</v>
      </c>
      <c r="ACL8" s="33">
        <f>'5 - Project Outputs'!V266</f>
        <v>0</v>
      </c>
      <c r="ACM8" s="33">
        <f>'5 - Project Outputs'!W266</f>
        <v>0</v>
      </c>
      <c r="ACN8" s="33">
        <f>'5 - Project Outputs'!X266</f>
        <v>0</v>
      </c>
      <c r="ACO8" s="33">
        <f>'5 - Project Outputs'!Y266</f>
        <v>0</v>
      </c>
      <c r="ACP8" s="33" t="str">
        <f>'5 - Project Outputs'!C267</f>
        <v>&lt; Select &gt;</v>
      </c>
      <c r="ACQ8" s="33" t="str">
        <f>'5 - Project Outputs'!D267</f>
        <v>N/A</v>
      </c>
      <c r="ACR8" s="33">
        <f>'5 - Project Outputs'!E267</f>
        <v>0</v>
      </c>
      <c r="ACS8" s="33">
        <f>'5 - Project Outputs'!F267</f>
        <v>0</v>
      </c>
      <c r="ACT8" s="33">
        <f>'5 - Project Outputs'!G267</f>
        <v>0</v>
      </c>
      <c r="ACU8" s="33">
        <f>'5 - Project Outputs'!H267</f>
        <v>0</v>
      </c>
      <c r="ACV8" s="33">
        <f>'5 - Project Outputs'!I267</f>
        <v>0</v>
      </c>
      <c r="ACW8" s="33">
        <f>'5 - Project Outputs'!J267</f>
        <v>0</v>
      </c>
      <c r="ACX8" s="33">
        <f>'5 - Project Outputs'!K267</f>
        <v>0</v>
      </c>
      <c r="ACY8" s="33">
        <f>'5 - Project Outputs'!L267</f>
        <v>0</v>
      </c>
      <c r="ACZ8" s="33">
        <f>'5 - Project Outputs'!M267</f>
        <v>0</v>
      </c>
      <c r="ADA8" s="33">
        <f>'5 - Project Outputs'!N267</f>
        <v>0</v>
      </c>
      <c r="ADB8" s="33">
        <f>'5 - Project Outputs'!O267</f>
        <v>0</v>
      </c>
      <c r="ADC8" s="33">
        <f>'5 - Project Outputs'!P267</f>
        <v>0</v>
      </c>
      <c r="ADD8" s="33">
        <f>'5 - Project Outputs'!Q267</f>
        <v>0</v>
      </c>
      <c r="ADE8" s="33">
        <f>'5 - Project Outputs'!R267</f>
        <v>0</v>
      </c>
      <c r="ADF8" s="33">
        <f>'5 - Project Outputs'!S267</f>
        <v>0</v>
      </c>
      <c r="ADG8" s="33">
        <f>'5 - Project Outputs'!T267</f>
        <v>0</v>
      </c>
      <c r="ADH8" s="33">
        <f>'5 - Project Outputs'!U267</f>
        <v>0</v>
      </c>
      <c r="ADI8" s="33">
        <f>'5 - Project Outputs'!V267</f>
        <v>0</v>
      </c>
      <c r="ADJ8" s="33">
        <f>'5 - Project Outputs'!W267</f>
        <v>0</v>
      </c>
      <c r="ADK8" s="33">
        <f>'5 - Project Outputs'!X267</f>
        <v>0</v>
      </c>
      <c r="ADL8" s="33">
        <f>'5 - Project Outputs'!Y267</f>
        <v>0</v>
      </c>
      <c r="ADM8" s="33" t="str">
        <f>'5 - Project Outputs'!C268</f>
        <v>&lt; Select &gt;</v>
      </c>
      <c r="ADN8" s="33" t="str">
        <f>'5 - Project Outputs'!D268</f>
        <v>N/A</v>
      </c>
      <c r="ADO8" s="33">
        <f>'5 - Project Outputs'!E268</f>
        <v>0</v>
      </c>
      <c r="ADP8" s="33">
        <f>'5 - Project Outputs'!F268</f>
        <v>0</v>
      </c>
      <c r="ADQ8" s="33">
        <f>'5 - Project Outputs'!G268</f>
        <v>0</v>
      </c>
      <c r="ADR8" s="33">
        <f>'5 - Project Outputs'!H268</f>
        <v>0</v>
      </c>
      <c r="ADS8" s="33">
        <f>'5 - Project Outputs'!I268</f>
        <v>0</v>
      </c>
      <c r="ADT8" s="33">
        <f>'5 - Project Outputs'!J268</f>
        <v>0</v>
      </c>
      <c r="ADU8" s="33">
        <f>'5 - Project Outputs'!K268</f>
        <v>0</v>
      </c>
      <c r="ADV8" s="33">
        <f>'5 - Project Outputs'!L268</f>
        <v>0</v>
      </c>
      <c r="ADW8" s="33">
        <f>'5 - Project Outputs'!M268</f>
        <v>0</v>
      </c>
      <c r="ADX8" s="33">
        <f>'5 - Project Outputs'!N268</f>
        <v>0</v>
      </c>
      <c r="ADY8" s="33">
        <f>'5 - Project Outputs'!O268</f>
        <v>0</v>
      </c>
      <c r="ADZ8" s="33">
        <f>'5 - Project Outputs'!P268</f>
        <v>0</v>
      </c>
      <c r="AEA8" s="33">
        <f>'5 - Project Outputs'!Q268</f>
        <v>0</v>
      </c>
      <c r="AEB8" s="33">
        <f>'5 - Project Outputs'!R268</f>
        <v>0</v>
      </c>
      <c r="AEC8" s="33">
        <f>'5 - Project Outputs'!S268</f>
        <v>0</v>
      </c>
      <c r="AED8" s="33">
        <f>'5 - Project Outputs'!T268</f>
        <v>0</v>
      </c>
      <c r="AEE8" s="33">
        <f>'5 - Project Outputs'!U268</f>
        <v>0</v>
      </c>
      <c r="AEF8" s="33">
        <f>'5 - Project Outputs'!V268</f>
        <v>0</v>
      </c>
      <c r="AEG8" s="33">
        <f>'5 - Project Outputs'!W268</f>
        <v>0</v>
      </c>
      <c r="AEH8" s="33">
        <f>'5 - Project Outputs'!X268</f>
        <v>0</v>
      </c>
      <c r="AEI8" s="33">
        <f>'5 - Project Outputs'!Y268</f>
        <v>0</v>
      </c>
      <c r="AEJ8" s="33" t="str">
        <f>'5 - Project Outputs'!C269</f>
        <v>&lt; Select &gt;</v>
      </c>
      <c r="AEK8" s="33" t="str">
        <f>'5 - Project Outputs'!D269</f>
        <v>N/A</v>
      </c>
      <c r="AEL8" s="33">
        <f>'5 - Project Outputs'!E269</f>
        <v>0</v>
      </c>
      <c r="AEM8" s="33">
        <f>'5 - Project Outputs'!F269</f>
        <v>0</v>
      </c>
      <c r="AEN8" s="33">
        <f>'5 - Project Outputs'!G269</f>
        <v>0</v>
      </c>
      <c r="AEO8" s="33">
        <f>'5 - Project Outputs'!H269</f>
        <v>0</v>
      </c>
      <c r="AEP8" s="33">
        <f>'5 - Project Outputs'!I269</f>
        <v>0</v>
      </c>
      <c r="AEQ8" s="33">
        <f>'5 - Project Outputs'!J269</f>
        <v>0</v>
      </c>
      <c r="AER8" s="33">
        <f>'5 - Project Outputs'!K269</f>
        <v>0</v>
      </c>
      <c r="AES8" s="33">
        <f>'5 - Project Outputs'!L269</f>
        <v>0</v>
      </c>
      <c r="AET8" s="33">
        <f>'5 - Project Outputs'!M269</f>
        <v>0</v>
      </c>
      <c r="AEU8" s="33">
        <f>'5 - Project Outputs'!N269</f>
        <v>0</v>
      </c>
      <c r="AEV8" s="33">
        <f>'5 - Project Outputs'!O269</f>
        <v>0</v>
      </c>
      <c r="AEW8" s="33">
        <f>'5 - Project Outputs'!P269</f>
        <v>0</v>
      </c>
      <c r="AEX8" s="33">
        <f>'5 - Project Outputs'!Q269</f>
        <v>0</v>
      </c>
      <c r="AEY8" s="33">
        <f>'5 - Project Outputs'!R269</f>
        <v>0</v>
      </c>
      <c r="AEZ8" s="33">
        <f>'5 - Project Outputs'!S269</f>
        <v>0</v>
      </c>
      <c r="AFA8" s="33">
        <f>'5 - Project Outputs'!T269</f>
        <v>0</v>
      </c>
      <c r="AFB8" s="33">
        <f>'5 - Project Outputs'!U269</f>
        <v>0</v>
      </c>
      <c r="AFC8" s="33">
        <f>'5 - Project Outputs'!V269</f>
        <v>0</v>
      </c>
      <c r="AFD8" s="33">
        <f>'5 - Project Outputs'!W269</f>
        <v>0</v>
      </c>
      <c r="AFE8" s="33">
        <f>'5 - Project Outputs'!X269</f>
        <v>0</v>
      </c>
      <c r="AFF8" s="33">
        <f>'5 - Project Outputs'!Y269</f>
        <v>0</v>
      </c>
      <c r="AFG8" s="33" t="str">
        <f>'5 - Project Outputs'!C270</f>
        <v>&lt; Select &gt;</v>
      </c>
      <c r="AFH8" s="33" t="str">
        <f>'5 - Project Outputs'!D270</f>
        <v>N/A</v>
      </c>
      <c r="AFI8" s="33">
        <f>'5 - Project Outputs'!E270</f>
        <v>0</v>
      </c>
      <c r="AFJ8" s="33">
        <f>'5 - Project Outputs'!F270</f>
        <v>0</v>
      </c>
      <c r="AFK8" s="33">
        <f>'5 - Project Outputs'!G270</f>
        <v>0</v>
      </c>
      <c r="AFL8" s="33">
        <f>'5 - Project Outputs'!H270</f>
        <v>0</v>
      </c>
      <c r="AFM8" s="33">
        <f>'5 - Project Outputs'!I270</f>
        <v>0</v>
      </c>
      <c r="AFN8" s="33">
        <f>'5 - Project Outputs'!J270</f>
        <v>0</v>
      </c>
      <c r="AFO8" s="33">
        <f>'5 - Project Outputs'!K270</f>
        <v>0</v>
      </c>
      <c r="AFP8" s="33">
        <f>'5 - Project Outputs'!L270</f>
        <v>0</v>
      </c>
      <c r="AFQ8" s="33">
        <f>'5 - Project Outputs'!M270</f>
        <v>0</v>
      </c>
      <c r="AFR8" s="33">
        <f>'5 - Project Outputs'!N270</f>
        <v>0</v>
      </c>
      <c r="AFS8" s="33">
        <f>'5 - Project Outputs'!O270</f>
        <v>0</v>
      </c>
      <c r="AFT8" s="33">
        <f>'5 - Project Outputs'!P270</f>
        <v>0</v>
      </c>
      <c r="AFU8" s="33">
        <f>'5 - Project Outputs'!Q270</f>
        <v>0</v>
      </c>
      <c r="AFV8" s="33">
        <f>'5 - Project Outputs'!R270</f>
        <v>0</v>
      </c>
      <c r="AFW8" s="33">
        <f>'5 - Project Outputs'!S270</f>
        <v>0</v>
      </c>
      <c r="AFX8" s="33">
        <f>'5 - Project Outputs'!T270</f>
        <v>0</v>
      </c>
      <c r="AFY8" s="33">
        <f>'5 - Project Outputs'!U270</f>
        <v>0</v>
      </c>
      <c r="AFZ8" s="33">
        <f>'5 - Project Outputs'!V270</f>
        <v>0</v>
      </c>
      <c r="AGA8" s="33">
        <f>'5 - Project Outputs'!W270</f>
        <v>0</v>
      </c>
      <c r="AGB8" s="33">
        <f>'5 - Project Outputs'!X270</f>
        <v>0</v>
      </c>
      <c r="AGC8" s="33">
        <f>'5 - Project Outputs'!Y270</f>
        <v>0</v>
      </c>
      <c r="AGD8" s="33">
        <f>'5 - Project Outputs'!C272</f>
        <v>0</v>
      </c>
      <c r="AGE8" s="33">
        <f>'5 - Project Outputs'!D272</f>
        <v>0</v>
      </c>
      <c r="AGF8" s="33">
        <f>'5 - Project Outputs'!E272</f>
        <v>0</v>
      </c>
      <c r="AGG8" s="33">
        <f>'5 - Project Outputs'!F272</f>
        <v>0</v>
      </c>
      <c r="AGH8" s="33">
        <f>'5 - Project Outputs'!G272</f>
        <v>0</v>
      </c>
      <c r="AGI8" s="33">
        <f>'5 - Project Outputs'!H272</f>
        <v>0</v>
      </c>
      <c r="AGJ8" s="33">
        <f>'5 - Project Outputs'!I272</f>
        <v>0</v>
      </c>
      <c r="AGK8" s="33">
        <f>'5 - Project Outputs'!J272</f>
        <v>0</v>
      </c>
      <c r="AGL8" s="33">
        <f>'5 - Project Outputs'!K272</f>
        <v>0</v>
      </c>
      <c r="AGM8" s="33">
        <f>'5 - Project Outputs'!L272</f>
        <v>0</v>
      </c>
      <c r="AGN8" s="33">
        <f>'5 - Project Outputs'!M272</f>
        <v>0</v>
      </c>
      <c r="AGO8" s="33">
        <f>'5 - Project Outputs'!N272</f>
        <v>0</v>
      </c>
      <c r="AGP8" s="33">
        <f>'5 - Project Outputs'!O272</f>
        <v>0</v>
      </c>
      <c r="AGQ8" s="33">
        <f>'5 - Project Outputs'!P272</f>
        <v>0</v>
      </c>
      <c r="AGR8" s="33">
        <f>'5 - Project Outputs'!Q272</f>
        <v>0</v>
      </c>
      <c r="AGS8" s="33">
        <f>'5 - Project Outputs'!R272</f>
        <v>0</v>
      </c>
      <c r="AGT8" s="33">
        <f>'5 - Project Outputs'!S272</f>
        <v>0</v>
      </c>
      <c r="AGU8" s="33">
        <f>'5 - Project Outputs'!T272</f>
        <v>0</v>
      </c>
      <c r="AGV8" s="33">
        <f>'5 - Project Outputs'!U272</f>
        <v>0</v>
      </c>
      <c r="AGW8" s="33">
        <f>'5 - Project Outputs'!V272</f>
        <v>0</v>
      </c>
      <c r="AGX8" s="33">
        <f>'5 - Project Outputs'!W272</f>
        <v>0</v>
      </c>
      <c r="AGY8" s="33">
        <f>'5 - Project Outputs'!X272</f>
        <v>0</v>
      </c>
      <c r="AGZ8" s="33">
        <f>'5 - Project Outputs'!C273</f>
        <v>0</v>
      </c>
      <c r="AHA8" s="33">
        <f>'5 - Project Outputs'!D273</f>
        <v>0</v>
      </c>
      <c r="AHB8" s="33">
        <f>'5 - Project Outputs'!E273</f>
        <v>0</v>
      </c>
      <c r="AHC8" s="33">
        <f>'5 - Project Outputs'!F273</f>
        <v>0</v>
      </c>
      <c r="AHD8" s="33">
        <f>'5 - Project Outputs'!G273</f>
        <v>0</v>
      </c>
      <c r="AHE8" s="33">
        <f>'5 - Project Outputs'!H273</f>
        <v>0</v>
      </c>
      <c r="AHF8" s="33">
        <f>'5 - Project Outputs'!I273</f>
        <v>0</v>
      </c>
      <c r="AHG8" s="33">
        <f>'5 - Project Outputs'!J273</f>
        <v>0</v>
      </c>
      <c r="AHH8" s="33">
        <f>'5 - Project Outputs'!K273</f>
        <v>0</v>
      </c>
      <c r="AHI8" s="33">
        <f>'5 - Project Outputs'!L273</f>
        <v>0</v>
      </c>
      <c r="AHJ8" s="33">
        <f>'5 - Project Outputs'!M273</f>
        <v>0</v>
      </c>
      <c r="AHK8" s="33">
        <f>'5 - Project Outputs'!N273</f>
        <v>0</v>
      </c>
      <c r="AHL8" s="33">
        <f>'5 - Project Outputs'!O273</f>
        <v>0</v>
      </c>
      <c r="AHM8" s="33">
        <f>'5 - Project Outputs'!P273</f>
        <v>0</v>
      </c>
      <c r="AHN8" s="33">
        <f>'5 - Project Outputs'!Q273</f>
        <v>0</v>
      </c>
      <c r="AHO8" s="33">
        <f>'5 - Project Outputs'!R273</f>
        <v>0</v>
      </c>
      <c r="AHP8" s="33">
        <f>'5 - Project Outputs'!S273</f>
        <v>0</v>
      </c>
      <c r="AHQ8" s="33">
        <f>'5 - Project Outputs'!T273</f>
        <v>0</v>
      </c>
      <c r="AHR8" s="33">
        <f>'5 - Project Outputs'!U273</f>
        <v>0</v>
      </c>
      <c r="AHS8" s="33">
        <f>'5 - Project Outputs'!V273</f>
        <v>0</v>
      </c>
      <c r="AHT8" s="33">
        <f>'5 - Project Outputs'!W273</f>
        <v>0</v>
      </c>
      <c r="AHU8" s="33">
        <f>'5 - Project Outputs'!X273</f>
        <v>0</v>
      </c>
      <c r="AHV8" s="33">
        <f>'5 - Project Outputs'!C274</f>
        <v>0</v>
      </c>
      <c r="AHW8" s="33">
        <f>'5 - Project Outputs'!D274</f>
        <v>0</v>
      </c>
      <c r="AHX8" s="33">
        <f>'5 - Project Outputs'!E274</f>
        <v>0</v>
      </c>
      <c r="AHY8" s="33">
        <f>'5 - Project Outputs'!F274</f>
        <v>0</v>
      </c>
      <c r="AHZ8" s="33">
        <f>'5 - Project Outputs'!G274</f>
        <v>0</v>
      </c>
      <c r="AIA8" s="33">
        <f>'5 - Project Outputs'!H274</f>
        <v>0</v>
      </c>
      <c r="AIB8" s="33">
        <f>'5 - Project Outputs'!I274</f>
        <v>0</v>
      </c>
      <c r="AIC8" s="33">
        <f>'5 - Project Outputs'!J274</f>
        <v>0</v>
      </c>
      <c r="AID8" s="33">
        <f>'5 - Project Outputs'!K274</f>
        <v>0</v>
      </c>
      <c r="AIE8" s="33">
        <f>'5 - Project Outputs'!L274</f>
        <v>0</v>
      </c>
      <c r="AIF8" s="33">
        <f>'5 - Project Outputs'!M274</f>
        <v>0</v>
      </c>
      <c r="AIG8" s="33">
        <f>'5 - Project Outputs'!N274</f>
        <v>0</v>
      </c>
      <c r="AIH8" s="33">
        <f>'5 - Project Outputs'!O274</f>
        <v>0</v>
      </c>
      <c r="AII8" s="33">
        <f>'5 - Project Outputs'!P274</f>
        <v>0</v>
      </c>
      <c r="AIJ8" s="33">
        <f>'5 - Project Outputs'!Q274</f>
        <v>0</v>
      </c>
      <c r="AIK8" s="33">
        <f>'5 - Project Outputs'!R274</f>
        <v>0</v>
      </c>
      <c r="AIL8" s="33">
        <f>'5 - Project Outputs'!S274</f>
        <v>0</v>
      </c>
      <c r="AIM8" s="33">
        <f>'5 - Project Outputs'!T274</f>
        <v>0</v>
      </c>
      <c r="AIN8" s="33">
        <f>'5 - Project Outputs'!U274</f>
        <v>0</v>
      </c>
      <c r="AIO8" s="33">
        <f>'5 - Project Outputs'!V274</f>
        <v>0</v>
      </c>
      <c r="AIP8" s="33">
        <f>'5 - Project Outputs'!W274</f>
        <v>0</v>
      </c>
      <c r="AIQ8" s="33">
        <f>'5 - Project Outputs'!X274</f>
        <v>0</v>
      </c>
      <c r="AIR8" s="33">
        <f>'5 - Project Outputs'!C275</f>
        <v>0</v>
      </c>
      <c r="AIS8" s="33">
        <f>'5 - Project Outputs'!D275</f>
        <v>0</v>
      </c>
      <c r="AIT8" s="33">
        <f>'5 - Project Outputs'!E275</f>
        <v>0</v>
      </c>
      <c r="AIU8" s="33">
        <f>'5 - Project Outputs'!F275</f>
        <v>0</v>
      </c>
      <c r="AIV8" s="33">
        <f>'5 - Project Outputs'!G275</f>
        <v>0</v>
      </c>
      <c r="AIW8" s="33">
        <f>'5 - Project Outputs'!H275</f>
        <v>0</v>
      </c>
      <c r="AIX8" s="33">
        <f>'5 - Project Outputs'!I275</f>
        <v>0</v>
      </c>
      <c r="AIY8" s="33">
        <f>'5 - Project Outputs'!J275</f>
        <v>0</v>
      </c>
      <c r="AIZ8" s="33">
        <f>'5 - Project Outputs'!K275</f>
        <v>0</v>
      </c>
      <c r="AJA8" s="33">
        <f>'5 - Project Outputs'!L275</f>
        <v>0</v>
      </c>
      <c r="AJB8" s="33">
        <f>'5 - Project Outputs'!M275</f>
        <v>0</v>
      </c>
      <c r="AJC8" s="33">
        <f>'5 - Project Outputs'!N275</f>
        <v>0</v>
      </c>
      <c r="AJD8" s="33">
        <f>'5 - Project Outputs'!O275</f>
        <v>0</v>
      </c>
      <c r="AJE8" s="33">
        <f>'5 - Project Outputs'!P275</f>
        <v>0</v>
      </c>
      <c r="AJF8" s="33">
        <f>'5 - Project Outputs'!Q275</f>
        <v>0</v>
      </c>
      <c r="AJG8" s="33">
        <f>'5 - Project Outputs'!R275</f>
        <v>0</v>
      </c>
      <c r="AJH8" s="33">
        <f>'5 - Project Outputs'!S275</f>
        <v>0</v>
      </c>
      <c r="AJI8" s="33">
        <f>'5 - Project Outputs'!T275</f>
        <v>0</v>
      </c>
      <c r="AJJ8" s="33">
        <f>'5 - Project Outputs'!U275</f>
        <v>0</v>
      </c>
      <c r="AJK8" s="33">
        <f>'5 - Project Outputs'!V275</f>
        <v>0</v>
      </c>
      <c r="AJL8" s="33">
        <f>'5 - Project Outputs'!W275</f>
        <v>0</v>
      </c>
      <c r="AJM8" s="33">
        <f>'5 - Project Outputs'!X275</f>
        <v>0</v>
      </c>
      <c r="AJN8" s="33">
        <f>'5 - Project Outputs'!C276</f>
        <v>0</v>
      </c>
      <c r="AJO8" s="33">
        <f>'5 - Project Outputs'!D276</f>
        <v>0</v>
      </c>
      <c r="AJP8" s="33">
        <f>'5 - Project Outputs'!E276</f>
        <v>0</v>
      </c>
      <c r="AJQ8" s="33">
        <f>'5 - Project Outputs'!F276</f>
        <v>0</v>
      </c>
      <c r="AJR8" s="33">
        <f>'5 - Project Outputs'!G276</f>
        <v>0</v>
      </c>
      <c r="AJS8" s="33">
        <f>'5 - Project Outputs'!H276</f>
        <v>0</v>
      </c>
      <c r="AJT8" s="33">
        <f>'5 - Project Outputs'!I276</f>
        <v>0</v>
      </c>
      <c r="AJU8" s="33">
        <f>'5 - Project Outputs'!J276</f>
        <v>0</v>
      </c>
      <c r="AJV8" s="33">
        <f>'5 - Project Outputs'!K276</f>
        <v>0</v>
      </c>
      <c r="AJW8" s="33">
        <f>'5 - Project Outputs'!L276</f>
        <v>0</v>
      </c>
      <c r="AJX8" s="33">
        <f>'5 - Project Outputs'!M276</f>
        <v>0</v>
      </c>
      <c r="AJY8" s="33">
        <f>'5 - Project Outputs'!N276</f>
        <v>0</v>
      </c>
      <c r="AJZ8" s="33">
        <f>'5 - Project Outputs'!O276</f>
        <v>0</v>
      </c>
      <c r="AKA8" s="33">
        <f>'5 - Project Outputs'!P276</f>
        <v>0</v>
      </c>
      <c r="AKB8" s="33">
        <f>'5 - Project Outputs'!Q276</f>
        <v>0</v>
      </c>
      <c r="AKC8" s="33">
        <f>'5 - Project Outputs'!R276</f>
        <v>0</v>
      </c>
      <c r="AKD8" s="33">
        <f>'5 - Project Outputs'!S276</f>
        <v>0</v>
      </c>
      <c r="AKE8" s="33">
        <f>'5 - Project Outputs'!T276</f>
        <v>0</v>
      </c>
      <c r="AKF8" s="33">
        <f>'5 - Project Outputs'!U276</f>
        <v>0</v>
      </c>
      <c r="AKG8" s="33">
        <f>'5 - Project Outputs'!V276</f>
        <v>0</v>
      </c>
      <c r="AKH8" s="33">
        <f>'5 - Project Outputs'!W276</f>
        <v>0</v>
      </c>
      <c r="AKI8" s="33">
        <f>'5 - Project Outputs'!X276</f>
        <v>0</v>
      </c>
      <c r="AKJ8" s="33">
        <f>'5 - Project Outputs'!C277</f>
        <v>0</v>
      </c>
      <c r="AKK8" s="33">
        <f>'5 - Project Outputs'!D277</f>
        <v>0</v>
      </c>
      <c r="AKL8" s="33">
        <f>'5 - Project Outputs'!E277</f>
        <v>0</v>
      </c>
      <c r="AKM8" s="33">
        <f>'5 - Project Outputs'!F277</f>
        <v>0</v>
      </c>
      <c r="AKN8" s="33">
        <f>'5 - Project Outputs'!G277</f>
        <v>0</v>
      </c>
      <c r="AKO8" s="33">
        <f>'5 - Project Outputs'!H277</f>
        <v>0</v>
      </c>
      <c r="AKP8" s="33">
        <f>'5 - Project Outputs'!I277</f>
        <v>0</v>
      </c>
      <c r="AKQ8" s="33">
        <f>'5 - Project Outputs'!J277</f>
        <v>0</v>
      </c>
      <c r="AKR8" s="33">
        <f>'5 - Project Outputs'!K277</f>
        <v>0</v>
      </c>
      <c r="AKS8" s="33">
        <f>'5 - Project Outputs'!L277</f>
        <v>0</v>
      </c>
      <c r="AKT8" s="33">
        <f>'5 - Project Outputs'!M277</f>
        <v>0</v>
      </c>
      <c r="AKU8" s="33">
        <f>'5 - Project Outputs'!N277</f>
        <v>0</v>
      </c>
      <c r="AKV8" s="33">
        <f>'5 - Project Outputs'!O277</f>
        <v>0</v>
      </c>
      <c r="AKW8" s="33">
        <f>'5 - Project Outputs'!P277</f>
        <v>0</v>
      </c>
      <c r="AKX8" s="33">
        <f>'5 - Project Outputs'!Q277</f>
        <v>0</v>
      </c>
      <c r="AKY8" s="33">
        <f>'5 - Project Outputs'!R277</f>
        <v>0</v>
      </c>
      <c r="AKZ8" s="33">
        <f>'5 - Project Outputs'!S277</f>
        <v>0</v>
      </c>
      <c r="ALA8" s="33">
        <f>'5 - Project Outputs'!T277</f>
        <v>0</v>
      </c>
      <c r="ALB8" s="33">
        <f>'5 - Project Outputs'!U277</f>
        <v>0</v>
      </c>
      <c r="ALC8" s="33">
        <f>'5 - Project Outputs'!V277</f>
        <v>0</v>
      </c>
      <c r="ALD8" s="33">
        <f>'5 - Project Outputs'!W277</f>
        <v>0</v>
      </c>
      <c r="ALE8" s="33">
        <f>'5 - Project Outputs'!X277</f>
        <v>0</v>
      </c>
      <c r="ALF8" s="33">
        <f>'5 - Project Outputs'!C278</f>
        <v>0</v>
      </c>
      <c r="ALG8" s="33">
        <f>'5 - Project Outputs'!D278</f>
        <v>0</v>
      </c>
      <c r="ALH8" s="33">
        <f>'5 - Project Outputs'!E278</f>
        <v>0</v>
      </c>
      <c r="ALI8" s="33">
        <f>'5 - Project Outputs'!F278</f>
        <v>0</v>
      </c>
      <c r="ALJ8" s="33">
        <f>'5 - Project Outputs'!G278</f>
        <v>0</v>
      </c>
      <c r="ALK8" s="33">
        <f>'5 - Project Outputs'!H278</f>
        <v>0</v>
      </c>
      <c r="ALL8" s="33">
        <f>'5 - Project Outputs'!I278</f>
        <v>0</v>
      </c>
      <c r="ALM8" s="33">
        <f>'5 - Project Outputs'!J278</f>
        <v>0</v>
      </c>
      <c r="ALN8" s="33">
        <f>'5 - Project Outputs'!K278</f>
        <v>0</v>
      </c>
      <c r="ALO8" s="33">
        <f>'5 - Project Outputs'!L278</f>
        <v>0</v>
      </c>
      <c r="ALP8" s="33">
        <f>'5 - Project Outputs'!M278</f>
        <v>0</v>
      </c>
      <c r="ALQ8" s="33">
        <f>'5 - Project Outputs'!N278</f>
        <v>0</v>
      </c>
      <c r="ALR8" s="33">
        <f>'5 - Project Outputs'!O278</f>
        <v>0</v>
      </c>
      <c r="ALS8" s="33">
        <f>'5 - Project Outputs'!P278</f>
        <v>0</v>
      </c>
      <c r="ALT8" s="33">
        <f>'5 - Project Outputs'!Q278</f>
        <v>0</v>
      </c>
      <c r="ALU8" s="33">
        <f>'5 - Project Outputs'!R278</f>
        <v>0</v>
      </c>
      <c r="ALV8" s="33">
        <f>'5 - Project Outputs'!S278</f>
        <v>0</v>
      </c>
      <c r="ALW8" s="33">
        <f>'5 - Project Outputs'!T278</f>
        <v>0</v>
      </c>
      <c r="ALX8" s="33">
        <f>'5 - Project Outputs'!U278</f>
        <v>0</v>
      </c>
      <c r="ALY8" s="33">
        <f>'5 - Project Outputs'!V278</f>
        <v>0</v>
      </c>
      <c r="ALZ8" s="33">
        <f>'5 - Project Outputs'!W278</f>
        <v>0</v>
      </c>
      <c r="AMA8" s="33">
        <f>'5 - Project Outputs'!X278</f>
        <v>0</v>
      </c>
      <c r="AMB8" s="33">
        <f>'5 - Project Outputs'!C279</f>
        <v>0</v>
      </c>
      <c r="AMC8" s="33">
        <f>'5 - Project Outputs'!D279</f>
        <v>0</v>
      </c>
      <c r="AMD8" s="33">
        <f>'5 - Project Outputs'!E279</f>
        <v>0</v>
      </c>
      <c r="AME8" s="33">
        <f>'5 - Project Outputs'!F279</f>
        <v>0</v>
      </c>
      <c r="AMF8" s="33">
        <f>'5 - Project Outputs'!G279</f>
        <v>0</v>
      </c>
      <c r="AMG8" s="33">
        <f>'5 - Project Outputs'!H279</f>
        <v>0</v>
      </c>
      <c r="AMH8" s="33">
        <f>'5 - Project Outputs'!I279</f>
        <v>0</v>
      </c>
      <c r="AMI8" s="33">
        <f>'5 - Project Outputs'!J279</f>
        <v>0</v>
      </c>
      <c r="AMJ8" s="33">
        <f>'5 - Project Outputs'!K279</f>
        <v>0</v>
      </c>
      <c r="AMK8" s="33">
        <f>'5 - Project Outputs'!L279</f>
        <v>0</v>
      </c>
      <c r="AML8" s="33">
        <f>'5 - Project Outputs'!M279</f>
        <v>0</v>
      </c>
      <c r="AMM8" s="33">
        <f>'5 - Project Outputs'!N279</f>
        <v>0</v>
      </c>
      <c r="AMN8" s="33">
        <f>'5 - Project Outputs'!O279</f>
        <v>0</v>
      </c>
      <c r="AMO8" s="33">
        <f>'5 - Project Outputs'!P279</f>
        <v>0</v>
      </c>
      <c r="AMP8" s="33">
        <f>'5 - Project Outputs'!Q279</f>
        <v>0</v>
      </c>
      <c r="AMQ8" s="33">
        <f>'5 - Project Outputs'!R279</f>
        <v>0</v>
      </c>
      <c r="AMR8" s="33">
        <f>'5 - Project Outputs'!S279</f>
        <v>0</v>
      </c>
      <c r="AMS8" s="33">
        <f>'5 - Project Outputs'!T279</f>
        <v>0</v>
      </c>
      <c r="AMT8" s="33">
        <f>'5 - Project Outputs'!U279</f>
        <v>0</v>
      </c>
      <c r="AMU8" s="33">
        <f>'5 - Project Outputs'!V279</f>
        <v>0</v>
      </c>
      <c r="AMV8" s="33">
        <f>'5 - Project Outputs'!W279</f>
        <v>0</v>
      </c>
      <c r="AMW8" s="33">
        <f>'5 - Project Outputs'!X279</f>
        <v>0</v>
      </c>
      <c r="AMX8" s="33">
        <f>'5 - Project Outputs'!C280</f>
        <v>0</v>
      </c>
      <c r="AMY8" s="33">
        <f>'5 - Project Outputs'!D280</f>
        <v>0</v>
      </c>
      <c r="AMZ8" s="33">
        <f>'5 - Project Outputs'!E280</f>
        <v>0</v>
      </c>
      <c r="ANA8" s="33">
        <f>'5 - Project Outputs'!F280</f>
        <v>0</v>
      </c>
      <c r="ANB8" s="33">
        <f>'5 - Project Outputs'!G280</f>
        <v>0</v>
      </c>
      <c r="ANC8" s="33">
        <f>'5 - Project Outputs'!H280</f>
        <v>0</v>
      </c>
      <c r="AND8" s="33">
        <f>'5 - Project Outputs'!I280</f>
        <v>0</v>
      </c>
      <c r="ANE8" s="33">
        <f>'5 - Project Outputs'!J280</f>
        <v>0</v>
      </c>
      <c r="ANF8" s="33">
        <f>'5 - Project Outputs'!K280</f>
        <v>0</v>
      </c>
      <c r="ANG8" s="33">
        <f>'5 - Project Outputs'!L280</f>
        <v>0</v>
      </c>
      <c r="ANH8" s="33">
        <f>'5 - Project Outputs'!M280</f>
        <v>0</v>
      </c>
      <c r="ANI8" s="33">
        <f>'5 - Project Outputs'!N280</f>
        <v>0</v>
      </c>
      <c r="ANJ8" s="33">
        <f>'5 - Project Outputs'!O280</f>
        <v>0</v>
      </c>
      <c r="ANK8" s="33">
        <f>'5 - Project Outputs'!P280</f>
        <v>0</v>
      </c>
      <c r="ANL8" s="33">
        <f>'5 - Project Outputs'!Q280</f>
        <v>0</v>
      </c>
      <c r="ANM8" s="33">
        <f>'5 - Project Outputs'!R280</f>
        <v>0</v>
      </c>
      <c r="ANN8" s="33">
        <f>'5 - Project Outputs'!S280</f>
        <v>0</v>
      </c>
      <c r="ANO8" s="33">
        <f>'5 - Project Outputs'!T280</f>
        <v>0</v>
      </c>
      <c r="ANP8" s="33">
        <f>'5 - Project Outputs'!U280</f>
        <v>0</v>
      </c>
      <c r="ANQ8" s="33">
        <f>'5 - Project Outputs'!V280</f>
        <v>0</v>
      </c>
      <c r="ANR8" s="33">
        <f>'5 - Project Outputs'!W280</f>
        <v>0</v>
      </c>
      <c r="ANS8" s="33">
        <f>'5 - Project Outputs'!X280</f>
        <v>0</v>
      </c>
      <c r="ANT8" s="33">
        <f>'5 - Project Outputs'!C281</f>
        <v>0</v>
      </c>
      <c r="ANU8" s="33">
        <f>'5 - Project Outputs'!D281</f>
        <v>0</v>
      </c>
      <c r="ANV8" s="33">
        <f>'5 - Project Outputs'!E281</f>
        <v>0</v>
      </c>
      <c r="ANW8" s="33">
        <f>'5 - Project Outputs'!F281</f>
        <v>0</v>
      </c>
      <c r="ANX8" s="33">
        <f>'5 - Project Outputs'!G281</f>
        <v>0</v>
      </c>
      <c r="ANY8" s="33">
        <f>'5 - Project Outputs'!H281</f>
        <v>0</v>
      </c>
      <c r="ANZ8" s="33">
        <f>'5 - Project Outputs'!I281</f>
        <v>0</v>
      </c>
      <c r="AOA8" s="33">
        <f>'5 - Project Outputs'!J281</f>
        <v>0</v>
      </c>
      <c r="AOB8" s="33">
        <f>'5 - Project Outputs'!K281</f>
        <v>0</v>
      </c>
      <c r="AOC8" s="33">
        <f>'5 - Project Outputs'!L281</f>
        <v>0</v>
      </c>
      <c r="AOD8" s="33">
        <f>'5 - Project Outputs'!M281</f>
        <v>0</v>
      </c>
      <c r="AOE8" s="33">
        <f>'5 - Project Outputs'!N281</f>
        <v>0</v>
      </c>
      <c r="AOF8" s="33">
        <f>'5 - Project Outputs'!O281</f>
        <v>0</v>
      </c>
      <c r="AOG8" s="33">
        <f>'5 - Project Outputs'!P281</f>
        <v>0</v>
      </c>
      <c r="AOH8" s="33">
        <f>'5 - Project Outputs'!Q281</f>
        <v>0</v>
      </c>
      <c r="AOI8" s="33">
        <f>'5 - Project Outputs'!R281</f>
        <v>0</v>
      </c>
      <c r="AOJ8" s="33">
        <f>'5 - Project Outputs'!S281</f>
        <v>0</v>
      </c>
      <c r="AOK8" s="33">
        <f>'5 - Project Outputs'!T281</f>
        <v>0</v>
      </c>
      <c r="AOL8" s="33">
        <f>'5 - Project Outputs'!U281</f>
        <v>0</v>
      </c>
      <c r="AOM8" s="33">
        <f>'5 - Project Outputs'!V281</f>
        <v>0</v>
      </c>
      <c r="AON8" s="33">
        <f>'5 - Project Outputs'!W281</f>
        <v>0</v>
      </c>
      <c r="AOO8" s="33">
        <f>'5 - Project Outputs'!X281</f>
        <v>0</v>
      </c>
      <c r="CZK8" s="33">
        <f>'7 - Risk Register'!C72</f>
        <v>0</v>
      </c>
      <c r="CZL8" s="33">
        <f>'7 - Risk Register'!D72</f>
        <v>0</v>
      </c>
      <c r="CZM8" s="33">
        <f>'7 - Risk Register'!E72</f>
        <v>0</v>
      </c>
      <c r="CZN8" s="33">
        <f>'7 - Risk Register'!F72</f>
        <v>0</v>
      </c>
      <c r="CZO8" s="33">
        <f>'7 - Risk Register'!G72</f>
        <v>0</v>
      </c>
      <c r="CZP8" s="33">
        <f>'7 - Risk Register'!H72</f>
        <v>0</v>
      </c>
      <c r="CZQ8" s="33">
        <f>'7 - Risk Register'!I72</f>
        <v>0</v>
      </c>
      <c r="CZR8" s="33" t="str">
        <f>'7 - Risk Register'!J72</f>
        <v/>
      </c>
      <c r="CZS8" s="33">
        <f>'7 - Risk Register'!K72</f>
        <v>0</v>
      </c>
      <c r="CZT8" s="33">
        <f>'7 - Risk Register'!L72</f>
        <v>0</v>
      </c>
      <c r="CZU8" s="33">
        <f>'7 - Risk Register'!M72</f>
        <v>0</v>
      </c>
      <c r="CZV8" s="33" t="str">
        <f>'7 - Risk Register'!N72</f>
        <v/>
      </c>
      <c r="CZW8" s="33">
        <f>'7 - Risk Register'!O72</f>
        <v>0</v>
      </c>
      <c r="CZX8" s="33">
        <f>'7 - Risk Register'!P72</f>
        <v>0</v>
      </c>
      <c r="CZY8" s="33">
        <f>'7 - Risk Register'!C73</f>
        <v>0</v>
      </c>
      <c r="CZZ8" s="33">
        <f>'7 - Risk Register'!D73</f>
        <v>0</v>
      </c>
      <c r="DAA8" s="33">
        <f>'7 - Risk Register'!E73</f>
        <v>0</v>
      </c>
      <c r="DAB8" s="33">
        <f>'7 - Risk Register'!F73</f>
        <v>0</v>
      </c>
      <c r="DAC8" s="33">
        <f>'7 - Risk Register'!G73</f>
        <v>0</v>
      </c>
      <c r="DAD8" s="33">
        <f>'7 - Risk Register'!H73</f>
        <v>0</v>
      </c>
      <c r="DAE8" s="33">
        <f>'7 - Risk Register'!I73</f>
        <v>0</v>
      </c>
      <c r="DAF8" s="33" t="str">
        <f>'7 - Risk Register'!J73</f>
        <v/>
      </c>
      <c r="DAG8" s="33">
        <f>'7 - Risk Register'!K73</f>
        <v>0</v>
      </c>
      <c r="DAH8" s="33">
        <f>'7 - Risk Register'!L73</f>
        <v>0</v>
      </c>
      <c r="DAI8" s="33">
        <f>'7 - Risk Register'!M73</f>
        <v>0</v>
      </c>
      <c r="DAJ8" s="33" t="str">
        <f>'7 - Risk Register'!N73</f>
        <v/>
      </c>
      <c r="DAK8" s="33">
        <f>'7 - Risk Register'!O73</f>
        <v>0</v>
      </c>
      <c r="DAL8" s="33">
        <f>'7 - Risk Register'!P73</f>
        <v>0</v>
      </c>
      <c r="DAM8" s="33">
        <f>'7 - Risk Register'!C74</f>
        <v>0</v>
      </c>
      <c r="DAN8" s="33">
        <f>'7 - Risk Register'!D74</f>
        <v>0</v>
      </c>
      <c r="DAO8" s="33">
        <f>'7 - Risk Register'!E74</f>
        <v>0</v>
      </c>
      <c r="DAP8" s="33">
        <f>'7 - Risk Register'!F74</f>
        <v>0</v>
      </c>
      <c r="DAQ8" s="33">
        <f>'7 - Risk Register'!G74</f>
        <v>0</v>
      </c>
      <c r="DAR8" s="33">
        <f>'7 - Risk Register'!H74</f>
        <v>0</v>
      </c>
      <c r="DAS8" s="33">
        <f>'7 - Risk Register'!I74</f>
        <v>0</v>
      </c>
      <c r="DAT8" s="33" t="str">
        <f>'7 - Risk Register'!J74</f>
        <v/>
      </c>
      <c r="DAU8" s="33">
        <f>'7 - Risk Register'!K74</f>
        <v>0</v>
      </c>
      <c r="DAV8" s="33">
        <f>'7 - Risk Register'!L74</f>
        <v>0</v>
      </c>
      <c r="DAW8" s="33">
        <f>'7 - Risk Register'!M74</f>
        <v>0</v>
      </c>
      <c r="DAX8" s="33" t="str">
        <f>'7 - Risk Register'!N74</f>
        <v/>
      </c>
      <c r="DAY8" s="33">
        <f>'7 - Risk Register'!O74</f>
        <v>0</v>
      </c>
      <c r="DAZ8" s="33">
        <f>'7 - Risk Register'!P74</f>
        <v>0</v>
      </c>
    </row>
    <row r="9" spans="1:2762" s="33" customFormat="1" x14ac:dyDescent="0.35">
      <c r="A9" s="469" t="s">
        <v>3422</v>
      </c>
      <c r="R9" s="475" t="str">
        <f>'Project Lookup'!$C$10</f>
        <v/>
      </c>
      <c r="S9" s="33" t="str">
        <f>'Project Lookup'!$E$10</f>
        <v/>
      </c>
      <c r="T9" s="33" t="str">
        <f>'2 - Project Admin'!F34</f>
        <v>&lt; Select &gt;</v>
      </c>
      <c r="U9" s="33" t="str">
        <f>'2 - Project Admin'!G34</f>
        <v>&lt; Select &gt;</v>
      </c>
      <c r="V9" s="33">
        <f>'2 - Project Admin'!H34</f>
        <v>0</v>
      </c>
      <c r="W9" s="33">
        <f>'2 - Project Admin'!I34</f>
        <v>0</v>
      </c>
      <c r="X9" s="33" t="str">
        <f>'2 - Project Admin'!J34</f>
        <v>&lt; Select &gt;</v>
      </c>
      <c r="Y9" s="33">
        <f>'2 - Project Admin'!K34</f>
        <v>0</v>
      </c>
      <c r="Z9" s="33">
        <f>'2 - Project Admin'!L34</f>
        <v>0</v>
      </c>
      <c r="AJ9" s="477">
        <f>'3 - Programme Progress'!D27</f>
        <v>0</v>
      </c>
      <c r="AK9" s="33">
        <f>'3 - Programme Progress'!E27</f>
        <v>0</v>
      </c>
      <c r="AL9" s="33" t="e">
        <f>'3 - Programme Progress'!#REF!</f>
        <v>#REF!</v>
      </c>
      <c r="AM9" s="33" t="str">
        <f>'3 - Programme Progress'!F27</f>
        <v>&lt; Select &gt;</v>
      </c>
      <c r="AN9" s="33" t="str">
        <f>'3 - Programme Progress'!J27</f>
        <v>&lt; Select &gt;</v>
      </c>
      <c r="AO9" s="33" t="str">
        <f>'3 - Programme Progress'!K27</f>
        <v>&lt; Select &gt;</v>
      </c>
      <c r="AP9" s="33" t="str">
        <f>'3 - Programme Progress'!L27</f>
        <v>&lt; Select &gt;</v>
      </c>
      <c r="AQ9" s="33">
        <f>'3 - Programme Progress'!M27</f>
        <v>0</v>
      </c>
      <c r="AR9" s="33">
        <f>'3 - Programme Progress'!N27</f>
        <v>0</v>
      </c>
      <c r="AS9" s="33">
        <f>'3 - Programme Progress'!O27</f>
        <v>0</v>
      </c>
      <c r="AU9" s="478"/>
      <c r="AV9" s="478"/>
      <c r="AW9" s="478"/>
      <c r="AX9" s="478"/>
      <c r="AY9" s="478"/>
      <c r="AZ9" s="478"/>
      <c r="BA9" s="478"/>
      <c r="BB9" s="478"/>
      <c r="BC9" s="478"/>
      <c r="BD9" s="478"/>
      <c r="BE9" s="478"/>
      <c r="BF9" s="478"/>
      <c r="BG9" s="478"/>
      <c r="BH9" s="478"/>
      <c r="BI9" s="478"/>
      <c r="BJ9" s="478"/>
      <c r="BK9" s="478"/>
      <c r="BS9" s="33">
        <f>'4a - Funding Profiles'!F234</f>
        <v>0</v>
      </c>
      <c r="BT9" s="33">
        <f>'4a - Funding Profiles'!G234</f>
        <v>0</v>
      </c>
      <c r="BU9" s="33">
        <f>'4a - Funding Profiles'!H234</f>
        <v>0</v>
      </c>
      <c r="BV9" s="33">
        <f>'4a - Funding Profiles'!I234</f>
        <v>0</v>
      </c>
      <c r="BW9" s="33">
        <f>'4a - Funding Profiles'!J234</f>
        <v>0</v>
      </c>
      <c r="BX9" s="33">
        <f>'4a - Funding Profiles'!K234</f>
        <v>0</v>
      </c>
      <c r="BY9" s="33">
        <f>'4a - Funding Profiles'!L234</f>
        <v>0</v>
      </c>
      <c r="BZ9" s="33">
        <f>'4a - Funding Profiles'!M234</f>
        <v>0</v>
      </c>
      <c r="CA9" s="33">
        <f>'4a - Funding Profiles'!N234</f>
        <v>0</v>
      </c>
      <c r="CB9" s="33">
        <f>'4a - Funding Profiles'!O234</f>
        <v>0</v>
      </c>
      <c r="CC9" s="33">
        <f>'4a - Funding Profiles'!P234</f>
        <v>0</v>
      </c>
      <c r="CD9" s="33">
        <f>'4a - Funding Profiles'!Q234</f>
        <v>0</v>
      </c>
      <c r="CE9" s="33">
        <f>'4a - Funding Profiles'!R234</f>
        <v>0</v>
      </c>
      <c r="CF9" s="33">
        <f>'4a - Funding Profiles'!S234</f>
        <v>0</v>
      </c>
      <c r="CG9" s="33">
        <f>'4a - Funding Profiles'!T234</f>
        <v>0</v>
      </c>
      <c r="CH9" s="33">
        <f>'4a - Funding Profiles'!U234</f>
        <v>0</v>
      </c>
      <c r="CI9" s="33">
        <f>'4a - Funding Profiles'!V234</f>
        <v>0</v>
      </c>
      <c r="CJ9" s="33">
        <f>'4a - Funding Profiles'!W234</f>
        <v>0</v>
      </c>
      <c r="CK9" s="33">
        <f>'4a - Funding Profiles'!X234</f>
        <v>0</v>
      </c>
      <c r="CL9" s="33">
        <f>'4a - Funding Profiles'!Y234</f>
        <v>0</v>
      </c>
      <c r="CM9" s="33">
        <f>'4a - Funding Profiles'!Z234</f>
        <v>0</v>
      </c>
      <c r="CN9" s="33">
        <f>'4a - Funding Profiles'!F235</f>
        <v>0</v>
      </c>
      <c r="CO9" s="33">
        <f>'4a - Funding Profiles'!G235</f>
        <v>0</v>
      </c>
      <c r="CP9" s="33">
        <f>'4a - Funding Profiles'!H235</f>
        <v>0</v>
      </c>
      <c r="CQ9" s="33">
        <f>'4a - Funding Profiles'!I235</f>
        <v>0</v>
      </c>
      <c r="CR9" s="33">
        <f>'4a - Funding Profiles'!J235</f>
        <v>0</v>
      </c>
      <c r="CS9" s="33">
        <f>'4a - Funding Profiles'!K235</f>
        <v>0</v>
      </c>
      <c r="CT9" s="33">
        <f>'4a - Funding Profiles'!L235</f>
        <v>0</v>
      </c>
      <c r="CU9" s="33">
        <f>'4a - Funding Profiles'!M235</f>
        <v>0</v>
      </c>
      <c r="CV9" s="33">
        <f>'4a - Funding Profiles'!N235</f>
        <v>0</v>
      </c>
      <c r="CW9" s="33">
        <f>'4a - Funding Profiles'!O235</f>
        <v>0</v>
      </c>
      <c r="CX9" s="33">
        <f>'4a - Funding Profiles'!P235</f>
        <v>0</v>
      </c>
      <c r="CY9" s="33">
        <f>'4a - Funding Profiles'!Q235</f>
        <v>0</v>
      </c>
      <c r="CZ9" s="33">
        <f>'4a - Funding Profiles'!R235</f>
        <v>0</v>
      </c>
      <c r="DA9" s="33">
        <f>'4a - Funding Profiles'!S235</f>
        <v>0</v>
      </c>
      <c r="DB9" s="33">
        <f>'4a - Funding Profiles'!T235</f>
        <v>0</v>
      </c>
      <c r="DC9" s="33">
        <f>'4a - Funding Profiles'!U235</f>
        <v>0</v>
      </c>
      <c r="DD9" s="33">
        <f>'4a - Funding Profiles'!V235</f>
        <v>0</v>
      </c>
      <c r="DE9" s="33">
        <f>'4a - Funding Profiles'!W235</f>
        <v>0</v>
      </c>
      <c r="DF9" s="33">
        <f>'4a - Funding Profiles'!X235</f>
        <v>0</v>
      </c>
      <c r="DG9" s="33">
        <f>'4a - Funding Profiles'!Y235</f>
        <v>0</v>
      </c>
      <c r="DH9" s="33">
        <f>'4a - Funding Profiles'!Z235</f>
        <v>0</v>
      </c>
      <c r="DI9" s="33">
        <f>'4a - Funding Profiles'!F236</f>
        <v>0</v>
      </c>
      <c r="DJ9" s="33">
        <f>'4a - Funding Profiles'!G236</f>
        <v>0</v>
      </c>
      <c r="DK9" s="33">
        <f>'4a - Funding Profiles'!H236</f>
        <v>0</v>
      </c>
      <c r="DL9" s="33">
        <f>'4a - Funding Profiles'!I236</f>
        <v>0</v>
      </c>
      <c r="DM9" s="33">
        <f>'4a - Funding Profiles'!J236</f>
        <v>0</v>
      </c>
      <c r="DN9" s="33">
        <f>'4a - Funding Profiles'!K236</f>
        <v>0</v>
      </c>
      <c r="DO9" s="33">
        <f>'4a - Funding Profiles'!L236</f>
        <v>0</v>
      </c>
      <c r="DP9" s="33">
        <f>'4a - Funding Profiles'!M236</f>
        <v>0</v>
      </c>
      <c r="DQ9" s="33">
        <f>'4a - Funding Profiles'!N236</f>
        <v>0</v>
      </c>
      <c r="DR9" s="33">
        <f>'4a - Funding Profiles'!O236</f>
        <v>0</v>
      </c>
      <c r="DS9" s="33">
        <f>'4a - Funding Profiles'!P236</f>
        <v>0</v>
      </c>
      <c r="DT9" s="33">
        <f>'4a - Funding Profiles'!Q236</f>
        <v>0</v>
      </c>
      <c r="DU9" s="33">
        <f>'4a - Funding Profiles'!R236</f>
        <v>0</v>
      </c>
      <c r="DV9" s="33">
        <f>'4a - Funding Profiles'!S236</f>
        <v>0</v>
      </c>
      <c r="DW9" s="33">
        <f>'4a - Funding Profiles'!T236</f>
        <v>0</v>
      </c>
      <c r="DX9" s="33">
        <f>'4a - Funding Profiles'!U236</f>
        <v>0</v>
      </c>
      <c r="DY9" s="33">
        <f>'4a - Funding Profiles'!V236</f>
        <v>0</v>
      </c>
      <c r="DZ9" s="33">
        <f>'4a - Funding Profiles'!W236</f>
        <v>0</v>
      </c>
      <c r="EA9" s="33">
        <f>'4a - Funding Profiles'!X236</f>
        <v>0</v>
      </c>
      <c r="EB9" s="33">
        <f>'4a - Funding Profiles'!Y236</f>
        <v>0</v>
      </c>
      <c r="EC9" s="33">
        <f>'4a - Funding Profiles'!Z236</f>
        <v>0</v>
      </c>
      <c r="ED9" s="33">
        <f>'4a - Funding Profiles'!F237</f>
        <v>0</v>
      </c>
      <c r="EE9" s="33">
        <f>'4a - Funding Profiles'!G237</f>
        <v>0</v>
      </c>
      <c r="EF9" s="33">
        <f>'4a - Funding Profiles'!H237</f>
        <v>0</v>
      </c>
      <c r="EG9" s="33">
        <f>'4a - Funding Profiles'!I237</f>
        <v>0</v>
      </c>
      <c r="EH9" s="33">
        <f>'4a - Funding Profiles'!J237</f>
        <v>0</v>
      </c>
      <c r="EI9" s="33">
        <f>'4a - Funding Profiles'!K237</f>
        <v>0</v>
      </c>
      <c r="EJ9" s="33">
        <f>'4a - Funding Profiles'!L237</f>
        <v>0</v>
      </c>
      <c r="EK9" s="33">
        <f>'4a - Funding Profiles'!M237</f>
        <v>0</v>
      </c>
      <c r="EL9" s="33">
        <f>'4a - Funding Profiles'!N237</f>
        <v>0</v>
      </c>
      <c r="EM9" s="33">
        <f>'4a - Funding Profiles'!O237</f>
        <v>0</v>
      </c>
      <c r="EN9" s="33">
        <f>'4a - Funding Profiles'!P237</f>
        <v>0</v>
      </c>
      <c r="EO9" s="33">
        <f>'4a - Funding Profiles'!Q237</f>
        <v>0</v>
      </c>
      <c r="EP9" s="33">
        <f>'4a - Funding Profiles'!R237</f>
        <v>0</v>
      </c>
      <c r="EQ9" s="33">
        <f>'4a - Funding Profiles'!S237</f>
        <v>0</v>
      </c>
      <c r="ER9" s="33">
        <f>'4a - Funding Profiles'!T237</f>
        <v>0</v>
      </c>
      <c r="ES9" s="33">
        <f>'4a - Funding Profiles'!U237</f>
        <v>0</v>
      </c>
      <c r="ET9" s="33">
        <f>'4a - Funding Profiles'!V237</f>
        <v>0</v>
      </c>
      <c r="EU9" s="33">
        <f>'4a - Funding Profiles'!W237</f>
        <v>0</v>
      </c>
      <c r="EV9" s="33">
        <f>'4a - Funding Profiles'!X237</f>
        <v>0</v>
      </c>
      <c r="EW9" s="33">
        <f>'4a - Funding Profiles'!Y237</f>
        <v>0</v>
      </c>
      <c r="EX9" s="33">
        <f>'4a - Funding Profiles'!Z237</f>
        <v>0</v>
      </c>
      <c r="EY9" s="33">
        <f>'4a - Funding Profiles'!F238</f>
        <v>0</v>
      </c>
      <c r="EZ9" s="33">
        <f>'4a - Funding Profiles'!G238</f>
        <v>0</v>
      </c>
      <c r="FA9" s="33">
        <f>'4a - Funding Profiles'!H238</f>
        <v>0</v>
      </c>
      <c r="FB9" s="33">
        <f>'4a - Funding Profiles'!I238</f>
        <v>0</v>
      </c>
      <c r="FC9" s="33">
        <f>'4a - Funding Profiles'!J238</f>
        <v>0</v>
      </c>
      <c r="FD9" s="33">
        <f>'4a - Funding Profiles'!K238</f>
        <v>0</v>
      </c>
      <c r="FE9" s="33">
        <f>'4a - Funding Profiles'!L238</f>
        <v>0</v>
      </c>
      <c r="FF9" s="33">
        <f>'4a - Funding Profiles'!M238</f>
        <v>0</v>
      </c>
      <c r="FG9" s="33">
        <f>'4a - Funding Profiles'!N238</f>
        <v>0</v>
      </c>
      <c r="FH9" s="33">
        <f>'4a - Funding Profiles'!O238</f>
        <v>0</v>
      </c>
      <c r="FI9" s="33">
        <f>'4a - Funding Profiles'!P238</f>
        <v>0</v>
      </c>
      <c r="FJ9" s="33">
        <f>'4a - Funding Profiles'!Q238</f>
        <v>0</v>
      </c>
      <c r="FK9" s="33">
        <f>'4a - Funding Profiles'!R238</f>
        <v>0</v>
      </c>
      <c r="FL9" s="33">
        <f>'4a - Funding Profiles'!S238</f>
        <v>0</v>
      </c>
      <c r="FM9" s="33">
        <f>'4a - Funding Profiles'!T238</f>
        <v>0</v>
      </c>
      <c r="FN9" s="33">
        <f>'4a - Funding Profiles'!U238</f>
        <v>0</v>
      </c>
      <c r="FO9" s="33">
        <f>'4a - Funding Profiles'!V238</f>
        <v>0</v>
      </c>
      <c r="FP9" s="33">
        <f>'4a - Funding Profiles'!W238</f>
        <v>0</v>
      </c>
      <c r="FQ9" s="33">
        <f>'4a - Funding Profiles'!X238</f>
        <v>0</v>
      </c>
      <c r="FR9" s="33">
        <f>'4a - Funding Profiles'!Y238</f>
        <v>0</v>
      </c>
      <c r="FS9" s="33">
        <f>'4a - Funding Profiles'!Z238</f>
        <v>0</v>
      </c>
      <c r="FT9" s="33">
        <f>'4a - Funding Profiles'!F239</f>
        <v>0</v>
      </c>
      <c r="FU9" s="33">
        <f>'4a - Funding Profiles'!G239</f>
        <v>0</v>
      </c>
      <c r="FV9" s="33">
        <f>'4a - Funding Profiles'!H239</f>
        <v>0</v>
      </c>
      <c r="FW9" s="33">
        <f>'4a - Funding Profiles'!I239</f>
        <v>0</v>
      </c>
      <c r="FX9" s="33">
        <f>'4a - Funding Profiles'!J239</f>
        <v>0</v>
      </c>
      <c r="FY9" s="33">
        <f>'4a - Funding Profiles'!K239</f>
        <v>0</v>
      </c>
      <c r="FZ9" s="33">
        <f>'4a - Funding Profiles'!L239</f>
        <v>0</v>
      </c>
      <c r="GA9" s="33">
        <f>'4a - Funding Profiles'!M239</f>
        <v>0</v>
      </c>
      <c r="GB9" s="33">
        <f>'4a - Funding Profiles'!N239</f>
        <v>0</v>
      </c>
      <c r="GC9" s="33">
        <f>'4a - Funding Profiles'!O239</f>
        <v>0</v>
      </c>
      <c r="GD9" s="33">
        <f>'4a - Funding Profiles'!P239</f>
        <v>0</v>
      </c>
      <c r="GE9" s="33">
        <f>'4a - Funding Profiles'!Q239</f>
        <v>0</v>
      </c>
      <c r="GF9" s="33">
        <f>'4a - Funding Profiles'!R239</f>
        <v>0</v>
      </c>
      <c r="GG9" s="33">
        <f>'4a - Funding Profiles'!S239</f>
        <v>0</v>
      </c>
      <c r="GH9" s="33">
        <f>'4a - Funding Profiles'!T239</f>
        <v>0</v>
      </c>
      <c r="GI9" s="33">
        <f>'4a - Funding Profiles'!U239</f>
        <v>0</v>
      </c>
      <c r="GJ9" s="33">
        <f>'4a - Funding Profiles'!V239</f>
        <v>0</v>
      </c>
      <c r="GK9" s="33">
        <f>'4a - Funding Profiles'!W239</f>
        <v>0</v>
      </c>
      <c r="GL9" s="33">
        <f>'4a - Funding Profiles'!X239</f>
        <v>0</v>
      </c>
      <c r="GM9" s="33">
        <f>'4a - Funding Profiles'!Y239</f>
        <v>0</v>
      </c>
      <c r="GN9" s="33">
        <f>'4a - Funding Profiles'!Z239</f>
        <v>0</v>
      </c>
      <c r="GO9" s="33">
        <f>'4a - Funding Profiles'!F240</f>
        <v>0</v>
      </c>
      <c r="GP9" s="33">
        <f>'4a - Funding Profiles'!G240</f>
        <v>0</v>
      </c>
      <c r="GQ9" s="33">
        <f>'4a - Funding Profiles'!H240</f>
        <v>0</v>
      </c>
      <c r="GR9" s="33">
        <f>'4a - Funding Profiles'!I240</f>
        <v>0</v>
      </c>
      <c r="GS9" s="33">
        <f>'4a - Funding Profiles'!J240</f>
        <v>0</v>
      </c>
      <c r="GT9" s="33">
        <f>'4a - Funding Profiles'!K240</f>
        <v>0</v>
      </c>
      <c r="GU9" s="33">
        <f>'4a - Funding Profiles'!L240</f>
        <v>0</v>
      </c>
      <c r="GV9" s="33">
        <f>'4a - Funding Profiles'!M240</f>
        <v>0</v>
      </c>
      <c r="GW9" s="33">
        <f>'4a - Funding Profiles'!N240</f>
        <v>0</v>
      </c>
      <c r="GX9" s="33">
        <f>'4a - Funding Profiles'!O240</f>
        <v>0</v>
      </c>
      <c r="GY9" s="33">
        <f>'4a - Funding Profiles'!P240</f>
        <v>0</v>
      </c>
      <c r="GZ9" s="33">
        <f>'4a - Funding Profiles'!Q240</f>
        <v>0</v>
      </c>
      <c r="HA9" s="33">
        <f>'4a - Funding Profiles'!R240</f>
        <v>0</v>
      </c>
      <c r="HB9" s="33">
        <f>'4a - Funding Profiles'!S240</f>
        <v>0</v>
      </c>
      <c r="HC9" s="33">
        <f>'4a - Funding Profiles'!T240</f>
        <v>0</v>
      </c>
      <c r="HD9" s="33">
        <f>'4a - Funding Profiles'!U240</f>
        <v>0</v>
      </c>
      <c r="HE9" s="33">
        <f>'4a - Funding Profiles'!V240</f>
        <v>0</v>
      </c>
      <c r="HF9" s="33">
        <f>'4a - Funding Profiles'!W240</f>
        <v>0</v>
      </c>
      <c r="HG9" s="33">
        <f>'4a - Funding Profiles'!X240</f>
        <v>0</v>
      </c>
      <c r="HH9" s="33">
        <f>'4a - Funding Profiles'!Y240</f>
        <v>0</v>
      </c>
      <c r="HI9" s="33">
        <f>'4a - Funding Profiles'!Z240</f>
        <v>0</v>
      </c>
      <c r="HJ9" s="33">
        <f>'4a - Funding Profiles'!F241</f>
        <v>0</v>
      </c>
      <c r="HK9" s="33">
        <f>'4a - Funding Profiles'!G241</f>
        <v>0</v>
      </c>
      <c r="HL9" s="33">
        <f>'4a - Funding Profiles'!H241</f>
        <v>0</v>
      </c>
      <c r="HM9" s="33">
        <f>'4a - Funding Profiles'!I241</f>
        <v>0</v>
      </c>
      <c r="HN9" s="33">
        <f>'4a - Funding Profiles'!J241</f>
        <v>0</v>
      </c>
      <c r="HO9" s="33">
        <f>'4a - Funding Profiles'!K241</f>
        <v>0</v>
      </c>
      <c r="HP9" s="33">
        <f>'4a - Funding Profiles'!L241</f>
        <v>0</v>
      </c>
      <c r="HQ9" s="33">
        <f>'4a - Funding Profiles'!M241</f>
        <v>0</v>
      </c>
      <c r="HR9" s="33">
        <f>'4a - Funding Profiles'!N241</f>
        <v>0</v>
      </c>
      <c r="HS9" s="33">
        <f>'4a - Funding Profiles'!O241</f>
        <v>0</v>
      </c>
      <c r="HT9" s="33">
        <f>'4a - Funding Profiles'!P241</f>
        <v>0</v>
      </c>
      <c r="HU9" s="33">
        <f>'4a - Funding Profiles'!Q241</f>
        <v>0</v>
      </c>
      <c r="HV9" s="33">
        <f>'4a - Funding Profiles'!R241</f>
        <v>0</v>
      </c>
      <c r="HW9" s="33">
        <f>'4a - Funding Profiles'!S241</f>
        <v>0</v>
      </c>
      <c r="HX9" s="33">
        <f>'4a - Funding Profiles'!T241</f>
        <v>0</v>
      </c>
      <c r="HY9" s="33">
        <f>'4a - Funding Profiles'!U241</f>
        <v>0</v>
      </c>
      <c r="HZ9" s="33">
        <f>'4a - Funding Profiles'!V241</f>
        <v>0</v>
      </c>
      <c r="IA9" s="33">
        <f>'4a - Funding Profiles'!W241</f>
        <v>0</v>
      </c>
      <c r="IB9" s="33">
        <f>'4a - Funding Profiles'!X241</f>
        <v>0</v>
      </c>
      <c r="IC9" s="33">
        <f>'4a - Funding Profiles'!Y241</f>
        <v>0</v>
      </c>
      <c r="ID9" s="33">
        <f>'4a - Funding Profiles'!Z241</f>
        <v>0</v>
      </c>
      <c r="KP9" s="33">
        <f>'4a - Funding Profiles'!C246</f>
        <v>0</v>
      </c>
      <c r="KQ9" s="33">
        <f>'4a - Funding Profiles'!D246</f>
        <v>0</v>
      </c>
      <c r="KR9" s="33">
        <f>'4a - Funding Profiles'!E246</f>
        <v>0</v>
      </c>
      <c r="KS9" s="33">
        <f>'4a - Funding Profiles'!F246</f>
        <v>0</v>
      </c>
      <c r="KT9" s="33">
        <f>'4a - Funding Profiles'!G246</f>
        <v>0</v>
      </c>
      <c r="KU9" s="33">
        <f>'4a - Funding Profiles'!H246</f>
        <v>0</v>
      </c>
      <c r="KV9" s="33">
        <f>'4a - Funding Profiles'!I246</f>
        <v>0</v>
      </c>
      <c r="KW9" s="33">
        <f>'4a - Funding Profiles'!J246</f>
        <v>0</v>
      </c>
      <c r="KX9" s="33">
        <f>'4a - Funding Profiles'!K246</f>
        <v>0</v>
      </c>
      <c r="KY9" s="33">
        <f>'4a - Funding Profiles'!L246</f>
        <v>0</v>
      </c>
      <c r="KZ9" s="33">
        <f>'4a - Funding Profiles'!M246</f>
        <v>0</v>
      </c>
      <c r="LA9" s="33">
        <f>'4a - Funding Profiles'!N246</f>
        <v>0</v>
      </c>
      <c r="LB9" s="33">
        <f>'4a - Funding Profiles'!O246</f>
        <v>0</v>
      </c>
      <c r="LC9" s="33">
        <f>'4a - Funding Profiles'!P246</f>
        <v>0</v>
      </c>
      <c r="LD9" s="33">
        <f>'4a - Funding Profiles'!Q246</f>
        <v>0</v>
      </c>
      <c r="LE9" s="33">
        <f>'4a - Funding Profiles'!R246</f>
        <v>0</v>
      </c>
      <c r="LF9" s="33">
        <f>'4a - Funding Profiles'!S246</f>
        <v>0</v>
      </c>
      <c r="LG9" s="33">
        <f>'4a - Funding Profiles'!T246</f>
        <v>0</v>
      </c>
      <c r="LH9" s="33">
        <f>'4a - Funding Profiles'!U246</f>
        <v>0</v>
      </c>
      <c r="LI9" s="33">
        <f>'4a - Funding Profiles'!V246</f>
        <v>0</v>
      </c>
      <c r="LJ9" s="33">
        <f>'4a - Funding Profiles'!W246</f>
        <v>0</v>
      </c>
      <c r="LK9" s="33">
        <f>'4a - Funding Profiles'!X246</f>
        <v>0</v>
      </c>
      <c r="LL9" s="33">
        <f>'4a - Funding Profiles'!Y246</f>
        <v>0</v>
      </c>
      <c r="LM9" s="33">
        <f>'4a - Funding Profiles'!Z246</f>
        <v>0</v>
      </c>
      <c r="LN9" s="33">
        <f>'4a - Funding Profiles'!C247</f>
        <v>0</v>
      </c>
      <c r="LO9" s="33">
        <f>'4a - Funding Profiles'!D247</f>
        <v>0</v>
      </c>
      <c r="LP9" s="33">
        <f>'4a - Funding Profiles'!E247</f>
        <v>0</v>
      </c>
      <c r="LQ9" s="33">
        <f>'4a - Funding Profiles'!F247</f>
        <v>0</v>
      </c>
      <c r="LR9" s="33">
        <f>'4a - Funding Profiles'!G247</f>
        <v>0</v>
      </c>
      <c r="LS9" s="33">
        <f>'4a - Funding Profiles'!H247</f>
        <v>0</v>
      </c>
      <c r="LT9" s="33">
        <f>'4a - Funding Profiles'!I247</f>
        <v>0</v>
      </c>
      <c r="LU9" s="33">
        <f>'4a - Funding Profiles'!J247</f>
        <v>0</v>
      </c>
      <c r="LV9" s="33">
        <f>'4a - Funding Profiles'!K247</f>
        <v>0</v>
      </c>
      <c r="LW9" s="33">
        <f>'4a - Funding Profiles'!L247</f>
        <v>0</v>
      </c>
      <c r="LX9" s="33">
        <f>'4a - Funding Profiles'!M247</f>
        <v>0</v>
      </c>
      <c r="LY9" s="33">
        <f>'4a - Funding Profiles'!N247</f>
        <v>0</v>
      </c>
      <c r="LZ9" s="33">
        <f>'4a - Funding Profiles'!O247</f>
        <v>0</v>
      </c>
      <c r="MA9" s="33">
        <f>'4a - Funding Profiles'!P247</f>
        <v>0</v>
      </c>
      <c r="MB9" s="33">
        <f>'4a - Funding Profiles'!Q247</f>
        <v>0</v>
      </c>
      <c r="MC9" s="33">
        <f>'4a - Funding Profiles'!R247</f>
        <v>0</v>
      </c>
      <c r="MD9" s="33">
        <f>'4a - Funding Profiles'!S247</f>
        <v>0</v>
      </c>
      <c r="ME9" s="33">
        <f>'4a - Funding Profiles'!T247</f>
        <v>0</v>
      </c>
      <c r="MF9" s="33">
        <f>'4a - Funding Profiles'!U247</f>
        <v>0</v>
      </c>
      <c r="MG9" s="33">
        <f>'4a - Funding Profiles'!V247</f>
        <v>0</v>
      </c>
      <c r="MH9" s="33">
        <f>'4a - Funding Profiles'!W247</f>
        <v>0</v>
      </c>
      <c r="MI9" s="33">
        <f>'4a - Funding Profiles'!X247</f>
        <v>0</v>
      </c>
      <c r="MJ9" s="33">
        <f>'4a - Funding Profiles'!Y247</f>
        <v>0</v>
      </c>
      <c r="MK9" s="33">
        <f>'4a - Funding Profiles'!Z247</f>
        <v>0</v>
      </c>
      <c r="ML9" s="33">
        <f>'4a - Funding Profiles'!C248</f>
        <v>0</v>
      </c>
      <c r="MM9" s="33">
        <f>'4a - Funding Profiles'!D248</f>
        <v>0</v>
      </c>
      <c r="MN9" s="33">
        <f>'4a - Funding Profiles'!E248</f>
        <v>0</v>
      </c>
      <c r="MO9" s="33">
        <f>'4a - Funding Profiles'!F248</f>
        <v>0</v>
      </c>
      <c r="MP9" s="33">
        <f>'4a - Funding Profiles'!G248</f>
        <v>0</v>
      </c>
      <c r="MQ9" s="33">
        <f>'4a - Funding Profiles'!H248</f>
        <v>0</v>
      </c>
      <c r="MR9" s="33">
        <f>'4a - Funding Profiles'!I248</f>
        <v>0</v>
      </c>
      <c r="MS9" s="33">
        <f>'4a - Funding Profiles'!J248</f>
        <v>0</v>
      </c>
      <c r="MT9" s="33">
        <f>'4a - Funding Profiles'!K248</f>
        <v>0</v>
      </c>
      <c r="MU9" s="33">
        <f>'4a - Funding Profiles'!L248</f>
        <v>0</v>
      </c>
      <c r="MV9" s="33">
        <f>'4a - Funding Profiles'!M248</f>
        <v>0</v>
      </c>
      <c r="MW9" s="33">
        <f>'4a - Funding Profiles'!N248</f>
        <v>0</v>
      </c>
      <c r="MX9" s="33">
        <f>'4a - Funding Profiles'!O248</f>
        <v>0</v>
      </c>
      <c r="MY9" s="33">
        <f>'4a - Funding Profiles'!P248</f>
        <v>0</v>
      </c>
      <c r="MZ9" s="33">
        <f>'4a - Funding Profiles'!Q248</f>
        <v>0</v>
      </c>
      <c r="NA9" s="33">
        <f>'4a - Funding Profiles'!R248</f>
        <v>0</v>
      </c>
      <c r="NB9" s="33">
        <f>'4a - Funding Profiles'!S248</f>
        <v>0</v>
      </c>
      <c r="NC9" s="33">
        <f>'4a - Funding Profiles'!T248</f>
        <v>0</v>
      </c>
      <c r="ND9" s="33">
        <f>'4a - Funding Profiles'!U248</f>
        <v>0</v>
      </c>
      <c r="NE9" s="33">
        <f>'4a - Funding Profiles'!V248</f>
        <v>0</v>
      </c>
      <c r="NF9" s="33">
        <f>'4a - Funding Profiles'!W248</f>
        <v>0</v>
      </c>
      <c r="NG9" s="33">
        <f>'4a - Funding Profiles'!X248</f>
        <v>0</v>
      </c>
      <c r="NH9" s="33">
        <f>'4a - Funding Profiles'!Y248</f>
        <v>0</v>
      </c>
      <c r="NI9" s="33">
        <f>'4a - Funding Profiles'!Z248</f>
        <v>0</v>
      </c>
      <c r="NJ9" s="33">
        <f>'4a - Funding Profiles'!C249</f>
        <v>0</v>
      </c>
      <c r="NK9" s="33">
        <f>'4a - Funding Profiles'!D249</f>
        <v>0</v>
      </c>
      <c r="NL9" s="33">
        <f>'4a - Funding Profiles'!E249</f>
        <v>0</v>
      </c>
      <c r="NM9" s="33">
        <f>'4a - Funding Profiles'!F249</f>
        <v>0</v>
      </c>
      <c r="NN9" s="33">
        <f>'4a - Funding Profiles'!G249</f>
        <v>0</v>
      </c>
      <c r="NO9" s="33">
        <f>'4a - Funding Profiles'!H249</f>
        <v>0</v>
      </c>
      <c r="NP9" s="33">
        <f>'4a - Funding Profiles'!I249</f>
        <v>0</v>
      </c>
      <c r="NQ9" s="33">
        <f>'4a - Funding Profiles'!J249</f>
        <v>0</v>
      </c>
      <c r="NR9" s="33">
        <f>'4a - Funding Profiles'!K249</f>
        <v>0</v>
      </c>
      <c r="NS9" s="33">
        <f>'4a - Funding Profiles'!L249</f>
        <v>0</v>
      </c>
      <c r="NT9" s="33">
        <f>'4a - Funding Profiles'!M249</f>
        <v>0</v>
      </c>
      <c r="NU9" s="33">
        <f>'4a - Funding Profiles'!N249</f>
        <v>0</v>
      </c>
      <c r="NV9" s="33">
        <f>'4a - Funding Profiles'!O249</f>
        <v>0</v>
      </c>
      <c r="NW9" s="33">
        <f>'4a - Funding Profiles'!P249</f>
        <v>0</v>
      </c>
      <c r="NX9" s="33">
        <f>'4a - Funding Profiles'!Q249</f>
        <v>0</v>
      </c>
      <c r="NY9" s="33">
        <f>'4a - Funding Profiles'!R249</f>
        <v>0</v>
      </c>
      <c r="NZ9" s="33">
        <f>'4a - Funding Profiles'!S249</f>
        <v>0</v>
      </c>
      <c r="OA9" s="33">
        <f>'4a - Funding Profiles'!T249</f>
        <v>0</v>
      </c>
      <c r="OB9" s="33">
        <f>'4a - Funding Profiles'!U249</f>
        <v>0</v>
      </c>
      <c r="OC9" s="33">
        <f>'4a - Funding Profiles'!V249</f>
        <v>0</v>
      </c>
      <c r="OD9" s="33">
        <f>'4a - Funding Profiles'!W249</f>
        <v>0</v>
      </c>
      <c r="OE9" s="33">
        <f>'4a - Funding Profiles'!X249</f>
        <v>0</v>
      </c>
      <c r="OF9" s="33">
        <f>'4a - Funding Profiles'!Y249</f>
        <v>0</v>
      </c>
      <c r="OG9" s="33">
        <f>'4a - Funding Profiles'!Z249</f>
        <v>0</v>
      </c>
      <c r="OH9" s="33">
        <f>'4a - Funding Profiles'!C250</f>
        <v>0</v>
      </c>
      <c r="OI9" s="33">
        <f>'4a - Funding Profiles'!D250</f>
        <v>0</v>
      </c>
      <c r="OJ9" s="33">
        <f>'4a - Funding Profiles'!E250</f>
        <v>0</v>
      </c>
      <c r="OK9" s="33">
        <f>'4a - Funding Profiles'!F250</f>
        <v>0</v>
      </c>
      <c r="OL9" s="33">
        <f>'4a - Funding Profiles'!G250</f>
        <v>0</v>
      </c>
      <c r="OM9" s="33">
        <f>'4a - Funding Profiles'!H250</f>
        <v>0</v>
      </c>
      <c r="ON9" s="33">
        <f>'4a - Funding Profiles'!I250</f>
        <v>0</v>
      </c>
      <c r="OO9" s="33">
        <f>'4a - Funding Profiles'!J250</f>
        <v>0</v>
      </c>
      <c r="OP9" s="33">
        <f>'4a - Funding Profiles'!K250</f>
        <v>0</v>
      </c>
      <c r="OQ9" s="33">
        <f>'4a - Funding Profiles'!L250</f>
        <v>0</v>
      </c>
      <c r="OR9" s="33">
        <f>'4a - Funding Profiles'!M250</f>
        <v>0</v>
      </c>
      <c r="OS9" s="33">
        <f>'4a - Funding Profiles'!N250</f>
        <v>0</v>
      </c>
      <c r="OT9" s="33">
        <f>'4a - Funding Profiles'!O250</f>
        <v>0</v>
      </c>
      <c r="OU9" s="33">
        <f>'4a - Funding Profiles'!P250</f>
        <v>0</v>
      </c>
      <c r="OV9" s="33">
        <f>'4a - Funding Profiles'!Q250</f>
        <v>0</v>
      </c>
      <c r="OW9" s="33">
        <f>'4a - Funding Profiles'!R250</f>
        <v>0</v>
      </c>
      <c r="OX9" s="33">
        <f>'4a - Funding Profiles'!S250</f>
        <v>0</v>
      </c>
      <c r="OY9" s="33">
        <f>'4a - Funding Profiles'!T250</f>
        <v>0</v>
      </c>
      <c r="OZ9" s="33">
        <f>'4a - Funding Profiles'!U250</f>
        <v>0</v>
      </c>
      <c r="PA9" s="33">
        <f>'4a - Funding Profiles'!V250</f>
        <v>0</v>
      </c>
      <c r="PB9" s="33">
        <f>'4a - Funding Profiles'!W250</f>
        <v>0</v>
      </c>
      <c r="PC9" s="33">
        <f>'4a - Funding Profiles'!X250</f>
        <v>0</v>
      </c>
      <c r="PD9" s="33">
        <f>'4a - Funding Profiles'!Y250</f>
        <v>0</v>
      </c>
      <c r="PE9" s="33">
        <f>'4a - Funding Profiles'!Z250</f>
        <v>0</v>
      </c>
      <c r="PF9" s="33">
        <f>'4a - Funding Profiles'!F251</f>
        <v>0</v>
      </c>
      <c r="QA9" s="33">
        <f>'4a - Funding Profiles'!C255</f>
        <v>0</v>
      </c>
      <c r="QB9" s="33">
        <f>'4b - PSI'!E20</f>
        <v>0</v>
      </c>
      <c r="QC9" s="33">
        <f>'4b - PSI'!F20</f>
        <v>0</v>
      </c>
      <c r="QD9" s="33">
        <f>'4b - PSI'!G20</f>
        <v>0</v>
      </c>
      <c r="QE9" s="33">
        <f>'4b - PSI'!H20</f>
        <v>0</v>
      </c>
      <c r="QF9" s="33">
        <f>'4b - PSI'!I20</f>
        <v>0</v>
      </c>
      <c r="QG9" s="33">
        <f>'4b - PSI'!J20</f>
        <v>0</v>
      </c>
      <c r="QH9" s="33" t="str">
        <f>'5 - Project Outputs'!C283</f>
        <v>Project 8: Not Applicable</v>
      </c>
      <c r="QI9" s="33" t="str">
        <f>'5 - Project Outputs'!C290</f>
        <v># of temporary FT jobs supported</v>
      </c>
      <c r="QJ9" s="33" t="str">
        <f>'5 - Project Outputs'!D290</f>
        <v>Number</v>
      </c>
      <c r="QK9" s="33">
        <f>'5 - Project Outputs'!E290</f>
        <v>0</v>
      </c>
      <c r="QL9" s="33">
        <f>'5 - Project Outputs'!F290</f>
        <v>0</v>
      </c>
      <c r="QM9" s="33">
        <f>'5 - Project Outputs'!G290</f>
        <v>0</v>
      </c>
      <c r="QN9" s="33">
        <f>'5 - Project Outputs'!H290</f>
        <v>0</v>
      </c>
      <c r="QO9" s="33">
        <f>'5 - Project Outputs'!I290</f>
        <v>0</v>
      </c>
      <c r="QP9" s="33">
        <f>'5 - Project Outputs'!J290</f>
        <v>0</v>
      </c>
      <c r="QQ9" s="33">
        <f>'5 - Project Outputs'!K290</f>
        <v>0</v>
      </c>
      <c r="QR9" s="33">
        <f>'5 - Project Outputs'!L290</f>
        <v>0</v>
      </c>
      <c r="QS9" s="33">
        <f>'5 - Project Outputs'!M290</f>
        <v>0</v>
      </c>
      <c r="QT9" s="33">
        <f>'5 - Project Outputs'!N290</f>
        <v>0</v>
      </c>
      <c r="QU9" s="33">
        <f>'5 - Project Outputs'!O290</f>
        <v>0</v>
      </c>
      <c r="QV9" s="33">
        <f>'5 - Project Outputs'!P290</f>
        <v>0</v>
      </c>
      <c r="QW9" s="33">
        <f>'5 - Project Outputs'!Q290</f>
        <v>0</v>
      </c>
      <c r="QX9" s="33">
        <f>'5 - Project Outputs'!R290</f>
        <v>0</v>
      </c>
      <c r="QY9" s="33">
        <f>'5 - Project Outputs'!S290</f>
        <v>0</v>
      </c>
      <c r="QZ9" s="33">
        <f>'5 - Project Outputs'!T290</f>
        <v>0</v>
      </c>
      <c r="RA9" s="33">
        <f>'5 - Project Outputs'!U290</f>
        <v>0</v>
      </c>
      <c r="RB9" s="33">
        <f>'5 - Project Outputs'!V290</f>
        <v>0</v>
      </c>
      <c r="RC9" s="33">
        <f>'5 - Project Outputs'!W290</f>
        <v>0</v>
      </c>
      <c r="RD9" s="33">
        <f>'5 - Project Outputs'!X290</f>
        <v>0</v>
      </c>
      <c r="RE9" s="33" t="str">
        <f>'5 - Project Outputs'!C291</f>
        <v># of full-time equivalent (FTE) permanent jobs created through the project</v>
      </c>
      <c r="RF9" s="33" t="str">
        <f>'5 - Project Outputs'!D291</f>
        <v>Number of FTE jobs</v>
      </c>
      <c r="RG9" s="33">
        <f>'5 - Project Outputs'!E291</f>
        <v>0</v>
      </c>
      <c r="RH9" s="33">
        <f>'5 - Project Outputs'!F291</f>
        <v>0</v>
      </c>
      <c r="RI9" s="33">
        <f>'5 - Project Outputs'!G291</f>
        <v>0</v>
      </c>
      <c r="RJ9" s="33">
        <f>'5 - Project Outputs'!H291</f>
        <v>0</v>
      </c>
      <c r="RK9" s="33">
        <f>'5 - Project Outputs'!I291</f>
        <v>0</v>
      </c>
      <c r="RL9" s="33">
        <f>'5 - Project Outputs'!J291</f>
        <v>0</v>
      </c>
      <c r="RM9" s="33">
        <f>'5 - Project Outputs'!K291</f>
        <v>0</v>
      </c>
      <c r="RN9" s="33">
        <f>'5 - Project Outputs'!L291</f>
        <v>0</v>
      </c>
      <c r="RO9" s="33">
        <f>'5 - Project Outputs'!M291</f>
        <v>0</v>
      </c>
      <c r="RP9" s="33">
        <f>'5 - Project Outputs'!N291</f>
        <v>0</v>
      </c>
      <c r="RQ9" s="33">
        <f>'5 - Project Outputs'!O291</f>
        <v>0</v>
      </c>
      <c r="RR9" s="33">
        <f>'5 - Project Outputs'!P291</f>
        <v>0</v>
      </c>
      <c r="RS9" s="33">
        <f>'5 - Project Outputs'!Q291</f>
        <v>0</v>
      </c>
      <c r="RT9" s="33">
        <f>'5 - Project Outputs'!R291</f>
        <v>0</v>
      </c>
      <c r="RU9" s="33">
        <f>'5 - Project Outputs'!S291</f>
        <v>0</v>
      </c>
      <c r="RV9" s="33">
        <f>'5 - Project Outputs'!T291</f>
        <v>0</v>
      </c>
      <c r="RW9" s="33">
        <f>'5 - Project Outputs'!U291</f>
        <v>0</v>
      </c>
      <c r="RX9" s="33">
        <f>'5 - Project Outputs'!V291</f>
        <v>0</v>
      </c>
      <c r="RY9" s="33">
        <f>'5 - Project Outputs'!W291</f>
        <v>0</v>
      </c>
      <c r="RZ9" s="33">
        <f>'5 - Project Outputs'!X291</f>
        <v>0</v>
      </c>
      <c r="SA9" s="33" t="str">
        <f>'5 - Project Outputs'!C292</f>
        <v># of full-time equivalent (FTE) permanent jobs safeguarded through the project</v>
      </c>
      <c r="SB9" s="33" t="str">
        <f>'5 - Project Outputs'!D292</f>
        <v>Number of FTE jobs</v>
      </c>
      <c r="SC9" s="33">
        <f>'5 - Project Outputs'!E292</f>
        <v>0</v>
      </c>
      <c r="SD9" s="33">
        <f>'5 - Project Outputs'!F292</f>
        <v>0</v>
      </c>
      <c r="SE9" s="33">
        <f>'5 - Project Outputs'!G292</f>
        <v>0</v>
      </c>
      <c r="SF9" s="33">
        <f>'5 - Project Outputs'!H292</f>
        <v>0</v>
      </c>
      <c r="SG9" s="33">
        <f>'5 - Project Outputs'!I292</f>
        <v>0</v>
      </c>
      <c r="SH9" s="33">
        <f>'5 - Project Outputs'!J292</f>
        <v>0</v>
      </c>
      <c r="SI9" s="33">
        <f>'5 - Project Outputs'!K292</f>
        <v>0</v>
      </c>
      <c r="SJ9" s="33">
        <f>'5 - Project Outputs'!L292</f>
        <v>0</v>
      </c>
      <c r="SK9" s="33">
        <f>'5 - Project Outputs'!M292</f>
        <v>0</v>
      </c>
      <c r="SL9" s="33">
        <f>'5 - Project Outputs'!N292</f>
        <v>0</v>
      </c>
      <c r="SM9" s="33">
        <f>'5 - Project Outputs'!O292</f>
        <v>0</v>
      </c>
      <c r="SN9" s="33">
        <f>'5 - Project Outputs'!P292</f>
        <v>0</v>
      </c>
      <c r="SO9" s="33">
        <f>'5 - Project Outputs'!Q292</f>
        <v>0</v>
      </c>
      <c r="SP9" s="33">
        <f>'5 - Project Outputs'!R292</f>
        <v>0</v>
      </c>
      <c r="SQ9" s="33">
        <f>'5 - Project Outputs'!S292</f>
        <v>0</v>
      </c>
      <c r="SR9" s="33">
        <f>'5 - Project Outputs'!T292</f>
        <v>0</v>
      </c>
      <c r="SS9" s="33">
        <f>'5 - Project Outputs'!U292</f>
        <v>0</v>
      </c>
      <c r="ST9" s="33">
        <f>'5 - Project Outputs'!V292</f>
        <v>0</v>
      </c>
      <c r="SU9" s="33">
        <f>'5 - Project Outputs'!W292</f>
        <v>0</v>
      </c>
      <c r="SV9" s="33">
        <f>'5 - Project Outputs'!X292</f>
        <v>0</v>
      </c>
      <c r="SW9" s="33" t="str">
        <f>'5 - Project Outputs'!C294</f>
        <v>&lt; Select &gt;</v>
      </c>
      <c r="SX9" s="33" t="str">
        <f>'5 - Project Outputs'!D294</f>
        <v>N/A</v>
      </c>
      <c r="SY9" s="33">
        <f>'5 - Project Outputs'!E294</f>
        <v>0</v>
      </c>
      <c r="SZ9" s="33">
        <f>'5 - Project Outputs'!F294</f>
        <v>0</v>
      </c>
      <c r="TA9" s="33">
        <f>'5 - Project Outputs'!G294</f>
        <v>0</v>
      </c>
      <c r="TB9" s="33">
        <f>'5 - Project Outputs'!H294</f>
        <v>0</v>
      </c>
      <c r="TC9" s="33">
        <f>'5 - Project Outputs'!I294</f>
        <v>0</v>
      </c>
      <c r="TD9" s="33">
        <f>'5 - Project Outputs'!J294</f>
        <v>0</v>
      </c>
      <c r="TE9" s="33">
        <f>'5 - Project Outputs'!K294</f>
        <v>0</v>
      </c>
      <c r="TF9" s="33">
        <f>'5 - Project Outputs'!L294</f>
        <v>0</v>
      </c>
      <c r="TG9" s="33">
        <f>'5 - Project Outputs'!M294</f>
        <v>0</v>
      </c>
      <c r="TH9" s="33">
        <f>'5 - Project Outputs'!N294</f>
        <v>0</v>
      </c>
      <c r="TI9" s="33">
        <f>'5 - Project Outputs'!O294</f>
        <v>0</v>
      </c>
      <c r="TJ9" s="33">
        <f>'5 - Project Outputs'!P294</f>
        <v>0</v>
      </c>
      <c r="TK9" s="33">
        <f>'5 - Project Outputs'!Q294</f>
        <v>0</v>
      </c>
      <c r="TL9" s="33">
        <f>'5 - Project Outputs'!R294</f>
        <v>0</v>
      </c>
      <c r="TM9" s="33">
        <f>'5 - Project Outputs'!S294</f>
        <v>0</v>
      </c>
      <c r="TN9" s="33">
        <f>'5 - Project Outputs'!T294</f>
        <v>0</v>
      </c>
      <c r="TO9" s="33">
        <f>'5 - Project Outputs'!U294</f>
        <v>0</v>
      </c>
      <c r="TP9" s="33">
        <f>'5 - Project Outputs'!V294</f>
        <v>0</v>
      </c>
      <c r="TQ9" s="33">
        <f>'5 - Project Outputs'!W294</f>
        <v>0</v>
      </c>
      <c r="TR9" s="33">
        <f>'5 - Project Outputs'!X294</f>
        <v>0</v>
      </c>
      <c r="TS9" s="33">
        <f>'5 - Project Outputs'!Y294</f>
        <v>0</v>
      </c>
      <c r="TT9" s="33" t="str">
        <f>'5 - Project Outputs'!C295</f>
        <v>&lt; Select &gt;</v>
      </c>
      <c r="TU9" s="33" t="str">
        <f>'5 - Project Outputs'!D295</f>
        <v>N/A</v>
      </c>
      <c r="TV9" s="33">
        <f>'5 - Project Outputs'!E295</f>
        <v>0</v>
      </c>
      <c r="TW9" s="33">
        <f>'5 - Project Outputs'!F295</f>
        <v>0</v>
      </c>
      <c r="TX9" s="33">
        <f>'5 - Project Outputs'!G295</f>
        <v>0</v>
      </c>
      <c r="TY9" s="33">
        <f>'5 - Project Outputs'!H295</f>
        <v>0</v>
      </c>
      <c r="TZ9" s="33">
        <f>'5 - Project Outputs'!I295</f>
        <v>0</v>
      </c>
      <c r="UA9" s="33">
        <f>'5 - Project Outputs'!J295</f>
        <v>0</v>
      </c>
      <c r="UB9" s="33">
        <f>'5 - Project Outputs'!K295</f>
        <v>0</v>
      </c>
      <c r="UC9" s="33">
        <f>'5 - Project Outputs'!L295</f>
        <v>0</v>
      </c>
      <c r="UD9" s="33">
        <f>'5 - Project Outputs'!M295</f>
        <v>0</v>
      </c>
      <c r="UE9" s="33">
        <f>'5 - Project Outputs'!N295</f>
        <v>0</v>
      </c>
      <c r="UF9" s="33">
        <f>'5 - Project Outputs'!O295</f>
        <v>0</v>
      </c>
      <c r="UG9" s="33">
        <f>'5 - Project Outputs'!P295</f>
        <v>0</v>
      </c>
      <c r="UH9" s="33">
        <f>'5 - Project Outputs'!Q295</f>
        <v>0</v>
      </c>
      <c r="UI9" s="33">
        <f>'5 - Project Outputs'!R295</f>
        <v>0</v>
      </c>
      <c r="UJ9" s="33">
        <f>'5 - Project Outputs'!S295</f>
        <v>0</v>
      </c>
      <c r="UK9" s="33">
        <f>'5 - Project Outputs'!T295</f>
        <v>0</v>
      </c>
      <c r="UL9" s="33">
        <f>'5 - Project Outputs'!U295</f>
        <v>0</v>
      </c>
      <c r="UM9" s="33">
        <f>'5 - Project Outputs'!V295</f>
        <v>0</v>
      </c>
      <c r="UN9" s="33">
        <f>'5 - Project Outputs'!W295</f>
        <v>0</v>
      </c>
      <c r="UO9" s="33">
        <f>'5 - Project Outputs'!X295</f>
        <v>0</v>
      </c>
      <c r="UP9" s="33">
        <f>'5 - Project Outputs'!Y295</f>
        <v>0</v>
      </c>
      <c r="UQ9" s="33" t="str">
        <f>'5 - Project Outputs'!C296</f>
        <v>&lt; Select &gt;</v>
      </c>
      <c r="UR9" s="33" t="str">
        <f>'5 - Project Outputs'!D296</f>
        <v>N/A</v>
      </c>
      <c r="US9" s="33">
        <f>'5 - Project Outputs'!E296</f>
        <v>0</v>
      </c>
      <c r="UT9" s="33">
        <f>'5 - Project Outputs'!F296</f>
        <v>0</v>
      </c>
      <c r="UU9" s="33">
        <f>'5 - Project Outputs'!G296</f>
        <v>0</v>
      </c>
      <c r="UV9" s="33">
        <f>'5 - Project Outputs'!H296</f>
        <v>0</v>
      </c>
      <c r="UW9" s="33">
        <f>'5 - Project Outputs'!I296</f>
        <v>0</v>
      </c>
      <c r="UX9" s="33">
        <f>'5 - Project Outputs'!J296</f>
        <v>0</v>
      </c>
      <c r="UY9" s="33">
        <f>'5 - Project Outputs'!K296</f>
        <v>0</v>
      </c>
      <c r="UZ9" s="33">
        <f>'5 - Project Outputs'!L296</f>
        <v>0</v>
      </c>
      <c r="VA9" s="33">
        <f>'5 - Project Outputs'!M296</f>
        <v>0</v>
      </c>
      <c r="VB9" s="33">
        <f>'5 - Project Outputs'!N296</f>
        <v>0</v>
      </c>
      <c r="VC9" s="33">
        <f>'5 - Project Outputs'!O296</f>
        <v>0</v>
      </c>
      <c r="VD9" s="33">
        <f>'5 - Project Outputs'!P296</f>
        <v>0</v>
      </c>
      <c r="VE9" s="33">
        <f>'5 - Project Outputs'!Q296</f>
        <v>0</v>
      </c>
      <c r="VF9" s="33">
        <f>'5 - Project Outputs'!R296</f>
        <v>0</v>
      </c>
      <c r="VG9" s="33">
        <f>'5 - Project Outputs'!S296</f>
        <v>0</v>
      </c>
      <c r="VH9" s="33">
        <f>'5 - Project Outputs'!T296</f>
        <v>0</v>
      </c>
      <c r="VI9" s="33">
        <f>'5 - Project Outputs'!U296</f>
        <v>0</v>
      </c>
      <c r="VJ9" s="33">
        <f>'5 - Project Outputs'!V296</f>
        <v>0</v>
      </c>
      <c r="VK9" s="33">
        <f>'5 - Project Outputs'!W296</f>
        <v>0</v>
      </c>
      <c r="VL9" s="33">
        <f>'5 - Project Outputs'!X296</f>
        <v>0</v>
      </c>
      <c r="VM9" s="33">
        <f>'5 - Project Outputs'!Y296</f>
        <v>0</v>
      </c>
      <c r="VN9" s="33" t="str">
        <f>'5 - Project Outputs'!C297</f>
        <v>&lt; Select &gt;</v>
      </c>
      <c r="VO9" s="33" t="str">
        <f>'5 - Project Outputs'!D297</f>
        <v>N/A</v>
      </c>
      <c r="VP9" s="33">
        <f>'5 - Project Outputs'!E297</f>
        <v>0</v>
      </c>
      <c r="VQ9" s="33">
        <f>'5 - Project Outputs'!F297</f>
        <v>0</v>
      </c>
      <c r="VR9" s="33">
        <f>'5 - Project Outputs'!G297</f>
        <v>0</v>
      </c>
      <c r="VS9" s="33">
        <f>'5 - Project Outputs'!H297</f>
        <v>0</v>
      </c>
      <c r="VT9" s="33">
        <f>'5 - Project Outputs'!I297</f>
        <v>0</v>
      </c>
      <c r="VU9" s="33">
        <f>'5 - Project Outputs'!J297</f>
        <v>0</v>
      </c>
      <c r="VV9" s="33">
        <f>'5 - Project Outputs'!K297</f>
        <v>0</v>
      </c>
      <c r="VW9" s="33">
        <f>'5 - Project Outputs'!L297</f>
        <v>0</v>
      </c>
      <c r="VX9" s="33">
        <f>'5 - Project Outputs'!M297</f>
        <v>0</v>
      </c>
      <c r="VY9" s="33">
        <f>'5 - Project Outputs'!N297</f>
        <v>0</v>
      </c>
      <c r="VZ9" s="33">
        <f>'5 - Project Outputs'!O297</f>
        <v>0</v>
      </c>
      <c r="WA9" s="33">
        <f>'5 - Project Outputs'!P297</f>
        <v>0</v>
      </c>
      <c r="WB9" s="33">
        <f>'5 - Project Outputs'!Q297</f>
        <v>0</v>
      </c>
      <c r="WC9" s="33">
        <f>'5 - Project Outputs'!R297</f>
        <v>0</v>
      </c>
      <c r="WD9" s="33">
        <f>'5 - Project Outputs'!S297</f>
        <v>0</v>
      </c>
      <c r="WE9" s="33">
        <f>'5 - Project Outputs'!T297</f>
        <v>0</v>
      </c>
      <c r="WF9" s="33">
        <f>'5 - Project Outputs'!U297</f>
        <v>0</v>
      </c>
      <c r="WG9" s="33">
        <f>'5 - Project Outputs'!V297</f>
        <v>0</v>
      </c>
      <c r="WH9" s="33">
        <f>'5 - Project Outputs'!W297</f>
        <v>0</v>
      </c>
      <c r="WI9" s="33">
        <f>'5 - Project Outputs'!X297</f>
        <v>0</v>
      </c>
      <c r="WJ9" s="33">
        <f>'5 - Project Outputs'!Y297</f>
        <v>0</v>
      </c>
      <c r="WK9" s="33" t="str">
        <f>'5 - Project Outputs'!C298</f>
        <v>&lt; Select &gt;</v>
      </c>
      <c r="WL9" s="33" t="str">
        <f>'5 - Project Outputs'!D298</f>
        <v>N/A</v>
      </c>
      <c r="WM9" s="33">
        <f>'5 - Project Outputs'!E298</f>
        <v>0</v>
      </c>
      <c r="WN9" s="33">
        <f>'5 - Project Outputs'!F298</f>
        <v>0</v>
      </c>
      <c r="WO9" s="33">
        <f>'5 - Project Outputs'!G298</f>
        <v>0</v>
      </c>
      <c r="WP9" s="33">
        <f>'5 - Project Outputs'!H298</f>
        <v>0</v>
      </c>
      <c r="WQ9" s="33">
        <f>'5 - Project Outputs'!I298</f>
        <v>0</v>
      </c>
      <c r="WR9" s="33">
        <f>'5 - Project Outputs'!J298</f>
        <v>0</v>
      </c>
      <c r="WS9" s="33">
        <f>'5 - Project Outputs'!K298</f>
        <v>0</v>
      </c>
      <c r="WT9" s="33">
        <f>'5 - Project Outputs'!L298</f>
        <v>0</v>
      </c>
      <c r="WU9" s="33">
        <f>'5 - Project Outputs'!M298</f>
        <v>0</v>
      </c>
      <c r="WV9" s="33">
        <f>'5 - Project Outputs'!N298</f>
        <v>0</v>
      </c>
      <c r="WW9" s="33">
        <f>'5 - Project Outputs'!O298</f>
        <v>0</v>
      </c>
      <c r="WX9" s="33">
        <f>'5 - Project Outputs'!P298</f>
        <v>0</v>
      </c>
      <c r="WY9" s="33">
        <f>'5 - Project Outputs'!Q298</f>
        <v>0</v>
      </c>
      <c r="WZ9" s="33">
        <f>'5 - Project Outputs'!R298</f>
        <v>0</v>
      </c>
      <c r="XA9" s="33">
        <f>'5 - Project Outputs'!S298</f>
        <v>0</v>
      </c>
      <c r="XB9" s="33">
        <f>'5 - Project Outputs'!T298</f>
        <v>0</v>
      </c>
      <c r="XC9" s="33">
        <f>'5 - Project Outputs'!U298</f>
        <v>0</v>
      </c>
      <c r="XD9" s="33">
        <f>'5 - Project Outputs'!V298</f>
        <v>0</v>
      </c>
      <c r="XE9" s="33">
        <f>'5 - Project Outputs'!W298</f>
        <v>0</v>
      </c>
      <c r="XF9" s="33">
        <f>'5 - Project Outputs'!X298</f>
        <v>0</v>
      </c>
      <c r="XG9" s="33">
        <f>'5 - Project Outputs'!Y298</f>
        <v>0</v>
      </c>
      <c r="XH9" s="33" t="str">
        <f>'5 - Project Outputs'!C299</f>
        <v>&lt; Select &gt;</v>
      </c>
      <c r="XI9" s="33" t="str">
        <f>'5 - Project Outputs'!D299</f>
        <v>N/A</v>
      </c>
      <c r="XJ9" s="33">
        <f>'5 - Project Outputs'!E299</f>
        <v>0</v>
      </c>
      <c r="XK9" s="33">
        <f>'5 - Project Outputs'!F299</f>
        <v>0</v>
      </c>
      <c r="XL9" s="33">
        <f>'5 - Project Outputs'!G299</f>
        <v>0</v>
      </c>
      <c r="XM9" s="33">
        <f>'5 - Project Outputs'!H299</f>
        <v>0</v>
      </c>
      <c r="XN9" s="33">
        <f>'5 - Project Outputs'!I299</f>
        <v>0</v>
      </c>
      <c r="XO9" s="33">
        <f>'5 - Project Outputs'!J299</f>
        <v>0</v>
      </c>
      <c r="XP9" s="33">
        <f>'5 - Project Outputs'!K299</f>
        <v>0</v>
      </c>
      <c r="XQ9" s="33">
        <f>'5 - Project Outputs'!L299</f>
        <v>0</v>
      </c>
      <c r="XR9" s="33">
        <f>'5 - Project Outputs'!M299</f>
        <v>0</v>
      </c>
      <c r="XS9" s="33">
        <f>'5 - Project Outputs'!N299</f>
        <v>0</v>
      </c>
      <c r="XT9" s="33">
        <f>'5 - Project Outputs'!O299</f>
        <v>0</v>
      </c>
      <c r="XU9" s="33">
        <f>'5 - Project Outputs'!P299</f>
        <v>0</v>
      </c>
      <c r="XV9" s="33">
        <f>'5 - Project Outputs'!Q299</f>
        <v>0</v>
      </c>
      <c r="XW9" s="33">
        <f>'5 - Project Outputs'!R299</f>
        <v>0</v>
      </c>
      <c r="XX9" s="33">
        <f>'5 - Project Outputs'!S299</f>
        <v>0</v>
      </c>
      <c r="XY9" s="33">
        <f>'5 - Project Outputs'!T299</f>
        <v>0</v>
      </c>
      <c r="XZ9" s="33">
        <f>'5 - Project Outputs'!U299</f>
        <v>0</v>
      </c>
      <c r="YA9" s="33">
        <f>'5 - Project Outputs'!V299</f>
        <v>0</v>
      </c>
      <c r="YB9" s="33">
        <f>'5 - Project Outputs'!W299</f>
        <v>0</v>
      </c>
      <c r="YC9" s="33">
        <f>'5 - Project Outputs'!X299</f>
        <v>0</v>
      </c>
      <c r="YD9" s="33">
        <f>'5 - Project Outputs'!Y299</f>
        <v>0</v>
      </c>
      <c r="YE9" s="33" t="str">
        <f>'5 - Project Outputs'!C300</f>
        <v>&lt; Select &gt;</v>
      </c>
      <c r="YF9" s="33" t="str">
        <f>'5 - Project Outputs'!D300</f>
        <v>N/A</v>
      </c>
      <c r="YG9" s="33">
        <f>'5 - Project Outputs'!E300</f>
        <v>0</v>
      </c>
      <c r="YH9" s="33">
        <f>'5 - Project Outputs'!F300</f>
        <v>0</v>
      </c>
      <c r="YI9" s="33">
        <f>'5 - Project Outputs'!G300</f>
        <v>0</v>
      </c>
      <c r="YJ9" s="33">
        <f>'5 - Project Outputs'!H300</f>
        <v>0</v>
      </c>
      <c r="YK9" s="33">
        <f>'5 - Project Outputs'!I300</f>
        <v>0</v>
      </c>
      <c r="YL9" s="33">
        <f>'5 - Project Outputs'!J300</f>
        <v>0</v>
      </c>
      <c r="YM9" s="33">
        <f>'5 - Project Outputs'!K300</f>
        <v>0</v>
      </c>
      <c r="YN9" s="33">
        <f>'5 - Project Outputs'!L300</f>
        <v>0</v>
      </c>
      <c r="YO9" s="33">
        <f>'5 - Project Outputs'!M300</f>
        <v>0</v>
      </c>
      <c r="YP9" s="33">
        <f>'5 - Project Outputs'!N300</f>
        <v>0</v>
      </c>
      <c r="YQ9" s="33">
        <f>'5 - Project Outputs'!O300</f>
        <v>0</v>
      </c>
      <c r="YR9" s="33">
        <f>'5 - Project Outputs'!P300</f>
        <v>0</v>
      </c>
      <c r="YS9" s="33">
        <f>'5 - Project Outputs'!Q300</f>
        <v>0</v>
      </c>
      <c r="YT9" s="33">
        <f>'5 - Project Outputs'!R300</f>
        <v>0</v>
      </c>
      <c r="YU9" s="33">
        <f>'5 - Project Outputs'!S300</f>
        <v>0</v>
      </c>
      <c r="YV9" s="33">
        <f>'5 - Project Outputs'!T300</f>
        <v>0</v>
      </c>
      <c r="YW9" s="33">
        <f>'5 - Project Outputs'!U300</f>
        <v>0</v>
      </c>
      <c r="YX9" s="33">
        <f>'5 - Project Outputs'!V300</f>
        <v>0</v>
      </c>
      <c r="YY9" s="33">
        <f>'5 - Project Outputs'!W300</f>
        <v>0</v>
      </c>
      <c r="YZ9" s="33">
        <f>'5 - Project Outputs'!X300</f>
        <v>0</v>
      </c>
      <c r="ZA9" s="33">
        <f>'5 - Project Outputs'!Y300</f>
        <v>0</v>
      </c>
      <c r="ZB9" s="33" t="str">
        <f>'5 - Project Outputs'!C301</f>
        <v>&lt; Select &gt;</v>
      </c>
      <c r="ZC9" s="33" t="str">
        <f>'5 - Project Outputs'!D301</f>
        <v>N/A</v>
      </c>
      <c r="ZD9" s="33">
        <f>'5 - Project Outputs'!E301</f>
        <v>0</v>
      </c>
      <c r="ZE9" s="33">
        <f>'5 - Project Outputs'!F301</f>
        <v>0</v>
      </c>
      <c r="ZF9" s="33">
        <f>'5 - Project Outputs'!G301</f>
        <v>0</v>
      </c>
      <c r="ZG9" s="33">
        <f>'5 - Project Outputs'!H301</f>
        <v>0</v>
      </c>
      <c r="ZH9" s="33">
        <f>'5 - Project Outputs'!I301</f>
        <v>0</v>
      </c>
      <c r="ZI9" s="33">
        <f>'5 - Project Outputs'!J301</f>
        <v>0</v>
      </c>
      <c r="ZJ9" s="33">
        <f>'5 - Project Outputs'!K301</f>
        <v>0</v>
      </c>
      <c r="ZK9" s="33">
        <f>'5 - Project Outputs'!L301</f>
        <v>0</v>
      </c>
      <c r="ZL9" s="33">
        <f>'5 - Project Outputs'!M301</f>
        <v>0</v>
      </c>
      <c r="ZM9" s="33">
        <f>'5 - Project Outputs'!N301</f>
        <v>0</v>
      </c>
      <c r="ZN9" s="33">
        <f>'5 - Project Outputs'!O301</f>
        <v>0</v>
      </c>
      <c r="ZO9" s="33">
        <f>'5 - Project Outputs'!P301</f>
        <v>0</v>
      </c>
      <c r="ZP9" s="33">
        <f>'5 - Project Outputs'!Q301</f>
        <v>0</v>
      </c>
      <c r="ZQ9" s="33">
        <f>'5 - Project Outputs'!R301</f>
        <v>0</v>
      </c>
      <c r="ZR9" s="33">
        <f>'5 - Project Outputs'!S301</f>
        <v>0</v>
      </c>
      <c r="ZS9" s="33">
        <f>'5 - Project Outputs'!T301</f>
        <v>0</v>
      </c>
      <c r="ZT9" s="33">
        <f>'5 - Project Outputs'!U301</f>
        <v>0</v>
      </c>
      <c r="ZU9" s="33">
        <f>'5 - Project Outputs'!V301</f>
        <v>0</v>
      </c>
      <c r="ZV9" s="33">
        <f>'5 - Project Outputs'!W301</f>
        <v>0</v>
      </c>
      <c r="ZW9" s="33">
        <f>'5 - Project Outputs'!X301</f>
        <v>0</v>
      </c>
      <c r="ZX9" s="33">
        <f>'5 - Project Outputs'!Y301</f>
        <v>0</v>
      </c>
      <c r="ZY9" s="33" t="str">
        <f>'5 - Project Outputs'!C303</f>
        <v>&lt; Select &gt;</v>
      </c>
      <c r="ZZ9" s="33" t="str">
        <f>'5 - Project Outputs'!D303</f>
        <v>N/A</v>
      </c>
      <c r="AAA9" s="33">
        <f>'5 - Project Outputs'!E303</f>
        <v>0</v>
      </c>
      <c r="AAB9" s="33">
        <f>'5 - Project Outputs'!F303</f>
        <v>0</v>
      </c>
      <c r="AAC9" s="33">
        <f>'5 - Project Outputs'!G303</f>
        <v>0</v>
      </c>
      <c r="AAD9" s="33">
        <f>'5 - Project Outputs'!H303</f>
        <v>0</v>
      </c>
      <c r="AAE9" s="33">
        <f>'5 - Project Outputs'!I303</f>
        <v>0</v>
      </c>
      <c r="AAF9" s="33">
        <f>'5 - Project Outputs'!J303</f>
        <v>0</v>
      </c>
      <c r="AAG9" s="33">
        <f>'5 - Project Outputs'!K303</f>
        <v>0</v>
      </c>
      <c r="AAH9" s="33">
        <f>'5 - Project Outputs'!L303</f>
        <v>0</v>
      </c>
      <c r="AAI9" s="33">
        <f>'5 - Project Outputs'!M303</f>
        <v>0</v>
      </c>
      <c r="AAJ9" s="33">
        <f>'5 - Project Outputs'!N303</f>
        <v>0</v>
      </c>
      <c r="AAK9" s="33">
        <f>'5 - Project Outputs'!O303</f>
        <v>0</v>
      </c>
      <c r="AAL9" s="33">
        <f>'5 - Project Outputs'!P303</f>
        <v>0</v>
      </c>
      <c r="AAM9" s="33">
        <f>'5 - Project Outputs'!Q303</f>
        <v>0</v>
      </c>
      <c r="AAN9" s="33">
        <f>'5 - Project Outputs'!R303</f>
        <v>0</v>
      </c>
      <c r="AAO9" s="33">
        <f>'5 - Project Outputs'!S303</f>
        <v>0</v>
      </c>
      <c r="AAP9" s="33">
        <f>'5 - Project Outputs'!T303</f>
        <v>0</v>
      </c>
      <c r="AAQ9" s="33">
        <f>'5 - Project Outputs'!U303</f>
        <v>0</v>
      </c>
      <c r="AAR9" s="33">
        <f>'5 - Project Outputs'!V303</f>
        <v>0</v>
      </c>
      <c r="AAS9" s="33">
        <f>'5 - Project Outputs'!W303</f>
        <v>0</v>
      </c>
      <c r="AAT9" s="33">
        <f>'5 - Project Outputs'!X303</f>
        <v>0</v>
      </c>
      <c r="AAU9" s="33">
        <f>'5 - Project Outputs'!Y303</f>
        <v>0</v>
      </c>
      <c r="AAV9" s="33" t="str">
        <f>'5 - Project Outputs'!C303</f>
        <v>&lt; Select &gt;</v>
      </c>
      <c r="AAW9" s="33" t="str">
        <f>'5 - Project Outputs'!D303</f>
        <v>N/A</v>
      </c>
      <c r="AAX9" s="33">
        <f>'5 - Project Outputs'!E303</f>
        <v>0</v>
      </c>
      <c r="AAY9" s="33">
        <f>'5 - Project Outputs'!F303</f>
        <v>0</v>
      </c>
      <c r="AAZ9" s="33">
        <f>'5 - Project Outputs'!G303</f>
        <v>0</v>
      </c>
      <c r="ABA9" s="33">
        <f>'5 - Project Outputs'!H303</f>
        <v>0</v>
      </c>
      <c r="ABB9" s="33">
        <f>'5 - Project Outputs'!I303</f>
        <v>0</v>
      </c>
      <c r="ABC9" s="33">
        <f>'5 - Project Outputs'!J303</f>
        <v>0</v>
      </c>
      <c r="ABD9" s="33">
        <f>'5 - Project Outputs'!K303</f>
        <v>0</v>
      </c>
      <c r="ABE9" s="33">
        <f>'5 - Project Outputs'!L303</f>
        <v>0</v>
      </c>
      <c r="ABF9" s="33">
        <f>'5 - Project Outputs'!M303</f>
        <v>0</v>
      </c>
      <c r="ABG9" s="33">
        <f>'5 - Project Outputs'!N303</f>
        <v>0</v>
      </c>
      <c r="ABH9" s="33">
        <f>'5 - Project Outputs'!O303</f>
        <v>0</v>
      </c>
      <c r="ABI9" s="33">
        <f>'5 - Project Outputs'!P303</f>
        <v>0</v>
      </c>
      <c r="ABJ9" s="33">
        <f>'5 - Project Outputs'!Q303</f>
        <v>0</v>
      </c>
      <c r="ABK9" s="33">
        <f>'5 - Project Outputs'!R303</f>
        <v>0</v>
      </c>
      <c r="ABL9" s="33">
        <f>'5 - Project Outputs'!S303</f>
        <v>0</v>
      </c>
      <c r="ABM9" s="33">
        <f>'5 - Project Outputs'!T303</f>
        <v>0</v>
      </c>
      <c r="ABN9" s="33">
        <f>'5 - Project Outputs'!U303</f>
        <v>0</v>
      </c>
      <c r="ABO9" s="33">
        <f>'5 - Project Outputs'!V303</f>
        <v>0</v>
      </c>
      <c r="ABP9" s="33">
        <f>'5 - Project Outputs'!W303</f>
        <v>0</v>
      </c>
      <c r="ABQ9" s="33">
        <f>'5 - Project Outputs'!X303</f>
        <v>0</v>
      </c>
      <c r="ABR9" s="33">
        <f>'5 - Project Outputs'!Y303</f>
        <v>0</v>
      </c>
      <c r="ABS9" s="33" t="str">
        <f>'5 - Project Outputs'!C304</f>
        <v>&lt; Select &gt;</v>
      </c>
      <c r="ABT9" s="33" t="str">
        <f>'5 - Project Outputs'!D304</f>
        <v>N/A</v>
      </c>
      <c r="ABU9" s="33">
        <f>'5 - Project Outputs'!E304</f>
        <v>0</v>
      </c>
      <c r="ABV9" s="33">
        <f>'5 - Project Outputs'!F304</f>
        <v>0</v>
      </c>
      <c r="ABW9" s="33">
        <f>'5 - Project Outputs'!G304</f>
        <v>0</v>
      </c>
      <c r="ABX9" s="33">
        <f>'5 - Project Outputs'!H304</f>
        <v>0</v>
      </c>
      <c r="ABY9" s="33">
        <f>'5 - Project Outputs'!I304</f>
        <v>0</v>
      </c>
      <c r="ABZ9" s="33">
        <f>'5 - Project Outputs'!J304</f>
        <v>0</v>
      </c>
      <c r="ACA9" s="33">
        <f>'5 - Project Outputs'!K304</f>
        <v>0</v>
      </c>
      <c r="ACB9" s="33">
        <f>'5 - Project Outputs'!L304</f>
        <v>0</v>
      </c>
      <c r="ACC9" s="33">
        <f>'5 - Project Outputs'!M304</f>
        <v>0</v>
      </c>
      <c r="ACD9" s="33">
        <f>'5 - Project Outputs'!N304</f>
        <v>0</v>
      </c>
      <c r="ACE9" s="33">
        <f>'5 - Project Outputs'!O304</f>
        <v>0</v>
      </c>
      <c r="ACF9" s="33">
        <f>'5 - Project Outputs'!P304</f>
        <v>0</v>
      </c>
      <c r="ACG9" s="33">
        <f>'5 - Project Outputs'!Q304</f>
        <v>0</v>
      </c>
      <c r="ACH9" s="33">
        <f>'5 - Project Outputs'!R304</f>
        <v>0</v>
      </c>
      <c r="ACI9" s="33">
        <f>'5 - Project Outputs'!S304</f>
        <v>0</v>
      </c>
      <c r="ACJ9" s="33">
        <f>'5 - Project Outputs'!T304</f>
        <v>0</v>
      </c>
      <c r="ACK9" s="33">
        <f>'5 - Project Outputs'!U304</f>
        <v>0</v>
      </c>
      <c r="ACL9" s="33">
        <f>'5 - Project Outputs'!V304</f>
        <v>0</v>
      </c>
      <c r="ACM9" s="33">
        <f>'5 - Project Outputs'!W304</f>
        <v>0</v>
      </c>
      <c r="ACN9" s="33">
        <f>'5 - Project Outputs'!X304</f>
        <v>0</v>
      </c>
      <c r="ACO9" s="33">
        <f>'5 - Project Outputs'!Y304</f>
        <v>0</v>
      </c>
      <c r="ACP9" s="33" t="str">
        <f>'5 - Project Outputs'!C305</f>
        <v>&lt; Select &gt;</v>
      </c>
      <c r="ACQ9" s="33" t="str">
        <f>'5 - Project Outputs'!D305</f>
        <v>N/A</v>
      </c>
      <c r="ACR9" s="33">
        <f>'5 - Project Outputs'!E305</f>
        <v>0</v>
      </c>
      <c r="ACS9" s="33">
        <f>'5 - Project Outputs'!F305</f>
        <v>0</v>
      </c>
      <c r="ACT9" s="33">
        <f>'5 - Project Outputs'!G305</f>
        <v>0</v>
      </c>
      <c r="ACU9" s="33">
        <f>'5 - Project Outputs'!H305</f>
        <v>0</v>
      </c>
      <c r="ACV9" s="33">
        <f>'5 - Project Outputs'!I305</f>
        <v>0</v>
      </c>
      <c r="ACW9" s="33">
        <f>'5 - Project Outputs'!J305</f>
        <v>0</v>
      </c>
      <c r="ACX9" s="33">
        <f>'5 - Project Outputs'!K305</f>
        <v>0</v>
      </c>
      <c r="ACY9" s="33">
        <f>'5 - Project Outputs'!L305</f>
        <v>0</v>
      </c>
      <c r="ACZ9" s="33">
        <f>'5 - Project Outputs'!M305</f>
        <v>0</v>
      </c>
      <c r="ADA9" s="33">
        <f>'5 - Project Outputs'!N305</f>
        <v>0</v>
      </c>
      <c r="ADB9" s="33">
        <f>'5 - Project Outputs'!O305</f>
        <v>0</v>
      </c>
      <c r="ADC9" s="33">
        <f>'5 - Project Outputs'!P305</f>
        <v>0</v>
      </c>
      <c r="ADD9" s="33">
        <f>'5 - Project Outputs'!Q305</f>
        <v>0</v>
      </c>
      <c r="ADE9" s="33">
        <f>'5 - Project Outputs'!R305</f>
        <v>0</v>
      </c>
      <c r="ADF9" s="33">
        <f>'5 - Project Outputs'!S305</f>
        <v>0</v>
      </c>
      <c r="ADG9" s="33">
        <f>'5 - Project Outputs'!T305</f>
        <v>0</v>
      </c>
      <c r="ADH9" s="33">
        <f>'5 - Project Outputs'!U305</f>
        <v>0</v>
      </c>
      <c r="ADI9" s="33">
        <f>'5 - Project Outputs'!V305</f>
        <v>0</v>
      </c>
      <c r="ADJ9" s="33">
        <f>'5 - Project Outputs'!W305</f>
        <v>0</v>
      </c>
      <c r="ADK9" s="33">
        <f>'5 - Project Outputs'!X305</f>
        <v>0</v>
      </c>
      <c r="ADL9" s="33">
        <f>'5 - Project Outputs'!Y305</f>
        <v>0</v>
      </c>
      <c r="ADM9" s="33" t="str">
        <f>'5 - Project Outputs'!C306</f>
        <v>&lt; Select &gt;</v>
      </c>
      <c r="ADN9" s="33" t="str">
        <f>'5 - Project Outputs'!D306</f>
        <v>N/A</v>
      </c>
      <c r="ADO9" s="33">
        <f>'5 - Project Outputs'!E306</f>
        <v>0</v>
      </c>
      <c r="ADP9" s="33">
        <f>'5 - Project Outputs'!F306</f>
        <v>0</v>
      </c>
      <c r="ADQ9" s="33">
        <f>'5 - Project Outputs'!G306</f>
        <v>0</v>
      </c>
      <c r="ADR9" s="33">
        <f>'5 - Project Outputs'!H306</f>
        <v>0</v>
      </c>
      <c r="ADS9" s="33">
        <f>'5 - Project Outputs'!I306</f>
        <v>0</v>
      </c>
      <c r="ADT9" s="33">
        <f>'5 - Project Outputs'!J306</f>
        <v>0</v>
      </c>
      <c r="ADU9" s="33">
        <f>'5 - Project Outputs'!K306</f>
        <v>0</v>
      </c>
      <c r="ADV9" s="33">
        <f>'5 - Project Outputs'!L306</f>
        <v>0</v>
      </c>
      <c r="ADW9" s="33">
        <f>'5 - Project Outputs'!M306</f>
        <v>0</v>
      </c>
      <c r="ADX9" s="33">
        <f>'5 - Project Outputs'!N306</f>
        <v>0</v>
      </c>
      <c r="ADY9" s="33">
        <f>'5 - Project Outputs'!O306</f>
        <v>0</v>
      </c>
      <c r="ADZ9" s="33">
        <f>'5 - Project Outputs'!P306</f>
        <v>0</v>
      </c>
      <c r="AEA9" s="33">
        <f>'5 - Project Outputs'!Q306</f>
        <v>0</v>
      </c>
      <c r="AEB9" s="33">
        <f>'5 - Project Outputs'!R306</f>
        <v>0</v>
      </c>
      <c r="AEC9" s="33">
        <f>'5 - Project Outputs'!S306</f>
        <v>0</v>
      </c>
      <c r="AED9" s="33">
        <f>'5 - Project Outputs'!T306</f>
        <v>0</v>
      </c>
      <c r="AEE9" s="33">
        <f>'5 - Project Outputs'!U306</f>
        <v>0</v>
      </c>
      <c r="AEF9" s="33">
        <f>'5 - Project Outputs'!V306</f>
        <v>0</v>
      </c>
      <c r="AEG9" s="33">
        <f>'5 - Project Outputs'!W306</f>
        <v>0</v>
      </c>
      <c r="AEH9" s="33">
        <f>'5 - Project Outputs'!X306</f>
        <v>0</v>
      </c>
      <c r="AEI9" s="33">
        <f>'5 - Project Outputs'!Y306</f>
        <v>0</v>
      </c>
      <c r="AEJ9" s="33" t="str">
        <f>'5 - Project Outputs'!C307</f>
        <v>&lt; Select &gt;</v>
      </c>
      <c r="AEK9" s="33" t="str">
        <f>'5 - Project Outputs'!D307</f>
        <v>N/A</v>
      </c>
      <c r="AEL9" s="33">
        <f>'5 - Project Outputs'!E307</f>
        <v>0</v>
      </c>
      <c r="AEM9" s="33">
        <f>'5 - Project Outputs'!F307</f>
        <v>0</v>
      </c>
      <c r="AEN9" s="33">
        <f>'5 - Project Outputs'!G307</f>
        <v>0</v>
      </c>
      <c r="AEO9" s="33">
        <f>'5 - Project Outputs'!H307</f>
        <v>0</v>
      </c>
      <c r="AEP9" s="33">
        <f>'5 - Project Outputs'!I307</f>
        <v>0</v>
      </c>
      <c r="AEQ9" s="33">
        <f>'5 - Project Outputs'!J307</f>
        <v>0</v>
      </c>
      <c r="AER9" s="33">
        <f>'5 - Project Outputs'!K307</f>
        <v>0</v>
      </c>
      <c r="AES9" s="33">
        <f>'5 - Project Outputs'!L307</f>
        <v>0</v>
      </c>
      <c r="AET9" s="33">
        <f>'5 - Project Outputs'!M307</f>
        <v>0</v>
      </c>
      <c r="AEU9" s="33">
        <f>'5 - Project Outputs'!N307</f>
        <v>0</v>
      </c>
      <c r="AEV9" s="33">
        <f>'5 - Project Outputs'!O307</f>
        <v>0</v>
      </c>
      <c r="AEW9" s="33">
        <f>'5 - Project Outputs'!P307</f>
        <v>0</v>
      </c>
      <c r="AEX9" s="33">
        <f>'5 - Project Outputs'!Q307</f>
        <v>0</v>
      </c>
      <c r="AEY9" s="33">
        <f>'5 - Project Outputs'!R307</f>
        <v>0</v>
      </c>
      <c r="AEZ9" s="33">
        <f>'5 - Project Outputs'!S307</f>
        <v>0</v>
      </c>
      <c r="AFA9" s="33">
        <f>'5 - Project Outputs'!T307</f>
        <v>0</v>
      </c>
      <c r="AFB9" s="33">
        <f>'5 - Project Outputs'!U307</f>
        <v>0</v>
      </c>
      <c r="AFC9" s="33">
        <f>'5 - Project Outputs'!V307</f>
        <v>0</v>
      </c>
      <c r="AFD9" s="33">
        <f>'5 - Project Outputs'!W307</f>
        <v>0</v>
      </c>
      <c r="AFE9" s="33">
        <f>'5 - Project Outputs'!X307</f>
        <v>0</v>
      </c>
      <c r="AFF9" s="33">
        <f>'5 - Project Outputs'!Y307</f>
        <v>0</v>
      </c>
      <c r="AFG9" s="33" t="str">
        <f>'5 - Project Outputs'!C308</f>
        <v>&lt; Select &gt;</v>
      </c>
      <c r="AFH9" s="33" t="str">
        <f>'5 - Project Outputs'!D308</f>
        <v>N/A</v>
      </c>
      <c r="AFI9" s="33">
        <f>'5 - Project Outputs'!E308</f>
        <v>0</v>
      </c>
      <c r="AFJ9" s="33">
        <f>'5 - Project Outputs'!F308</f>
        <v>0</v>
      </c>
      <c r="AFK9" s="33">
        <f>'5 - Project Outputs'!G308</f>
        <v>0</v>
      </c>
      <c r="AFL9" s="33">
        <f>'5 - Project Outputs'!H308</f>
        <v>0</v>
      </c>
      <c r="AFM9" s="33">
        <f>'5 - Project Outputs'!I308</f>
        <v>0</v>
      </c>
      <c r="AFN9" s="33">
        <f>'5 - Project Outputs'!J308</f>
        <v>0</v>
      </c>
      <c r="AFO9" s="33">
        <f>'5 - Project Outputs'!K308</f>
        <v>0</v>
      </c>
      <c r="AFP9" s="33">
        <f>'5 - Project Outputs'!L308</f>
        <v>0</v>
      </c>
      <c r="AFQ9" s="33">
        <f>'5 - Project Outputs'!M308</f>
        <v>0</v>
      </c>
      <c r="AFR9" s="33">
        <f>'5 - Project Outputs'!N308</f>
        <v>0</v>
      </c>
      <c r="AFS9" s="33">
        <f>'5 - Project Outputs'!O308</f>
        <v>0</v>
      </c>
      <c r="AFT9" s="33">
        <f>'5 - Project Outputs'!P308</f>
        <v>0</v>
      </c>
      <c r="AFU9" s="33">
        <f>'5 - Project Outputs'!Q308</f>
        <v>0</v>
      </c>
      <c r="AFV9" s="33">
        <f>'5 - Project Outputs'!R308</f>
        <v>0</v>
      </c>
      <c r="AFW9" s="33">
        <f>'5 - Project Outputs'!S308</f>
        <v>0</v>
      </c>
      <c r="AFX9" s="33">
        <f>'5 - Project Outputs'!T308</f>
        <v>0</v>
      </c>
      <c r="AFY9" s="33">
        <f>'5 - Project Outputs'!U308</f>
        <v>0</v>
      </c>
      <c r="AFZ9" s="33">
        <f>'5 - Project Outputs'!V308</f>
        <v>0</v>
      </c>
      <c r="AGA9" s="33">
        <f>'5 - Project Outputs'!W308</f>
        <v>0</v>
      </c>
      <c r="AGB9" s="33">
        <f>'5 - Project Outputs'!X308</f>
        <v>0</v>
      </c>
      <c r="AGC9" s="33">
        <f>'5 - Project Outputs'!Y308</f>
        <v>0</v>
      </c>
      <c r="AGD9" s="33">
        <f>'5 - Project Outputs'!C310</f>
        <v>0</v>
      </c>
      <c r="AGE9" s="33">
        <f>'5 - Project Outputs'!D310</f>
        <v>0</v>
      </c>
      <c r="AGF9" s="33">
        <f>'5 - Project Outputs'!E310</f>
        <v>0</v>
      </c>
      <c r="AGG9" s="33">
        <f>'5 - Project Outputs'!F310</f>
        <v>0</v>
      </c>
      <c r="AGH9" s="33">
        <f>'5 - Project Outputs'!G310</f>
        <v>0</v>
      </c>
      <c r="AGI9" s="33">
        <f>'5 - Project Outputs'!H310</f>
        <v>0</v>
      </c>
      <c r="AGJ9" s="33">
        <f>'5 - Project Outputs'!I310</f>
        <v>0</v>
      </c>
      <c r="AGK9" s="33">
        <f>'5 - Project Outputs'!J310</f>
        <v>0</v>
      </c>
      <c r="AGL9" s="33">
        <f>'5 - Project Outputs'!K310</f>
        <v>0</v>
      </c>
      <c r="AGM9" s="33">
        <f>'5 - Project Outputs'!L310</f>
        <v>0</v>
      </c>
      <c r="AGN9" s="33">
        <f>'5 - Project Outputs'!M310</f>
        <v>0</v>
      </c>
      <c r="AGO9" s="33">
        <f>'5 - Project Outputs'!N310</f>
        <v>0</v>
      </c>
      <c r="AGP9" s="33">
        <f>'5 - Project Outputs'!O310</f>
        <v>0</v>
      </c>
      <c r="AGQ9" s="33">
        <f>'5 - Project Outputs'!P310</f>
        <v>0</v>
      </c>
      <c r="AGR9" s="33">
        <f>'5 - Project Outputs'!Q310</f>
        <v>0</v>
      </c>
      <c r="AGS9" s="33">
        <f>'5 - Project Outputs'!R310</f>
        <v>0</v>
      </c>
      <c r="AGT9" s="33">
        <f>'5 - Project Outputs'!S310</f>
        <v>0</v>
      </c>
      <c r="AGU9" s="33">
        <f>'5 - Project Outputs'!T310</f>
        <v>0</v>
      </c>
      <c r="AGV9" s="33">
        <f>'5 - Project Outputs'!U310</f>
        <v>0</v>
      </c>
      <c r="AGW9" s="33">
        <f>'5 - Project Outputs'!V310</f>
        <v>0</v>
      </c>
      <c r="AGX9" s="33">
        <f>'5 - Project Outputs'!W310</f>
        <v>0</v>
      </c>
      <c r="AGY9" s="33">
        <f>'5 - Project Outputs'!X310</f>
        <v>0</v>
      </c>
      <c r="AGZ9" s="33">
        <f>'5 - Project Outputs'!C311</f>
        <v>0</v>
      </c>
      <c r="AHA9" s="33">
        <f>'5 - Project Outputs'!D311</f>
        <v>0</v>
      </c>
      <c r="AHB9" s="33">
        <f>'5 - Project Outputs'!E311</f>
        <v>0</v>
      </c>
      <c r="AHC9" s="33">
        <f>'5 - Project Outputs'!F311</f>
        <v>0</v>
      </c>
      <c r="AHD9" s="33">
        <f>'5 - Project Outputs'!G311</f>
        <v>0</v>
      </c>
      <c r="AHE9" s="33">
        <f>'5 - Project Outputs'!H311</f>
        <v>0</v>
      </c>
      <c r="AHF9" s="33">
        <f>'5 - Project Outputs'!I311</f>
        <v>0</v>
      </c>
      <c r="AHG9" s="33">
        <f>'5 - Project Outputs'!J311</f>
        <v>0</v>
      </c>
      <c r="AHH9" s="33">
        <f>'5 - Project Outputs'!K311</f>
        <v>0</v>
      </c>
      <c r="AHI9" s="33">
        <f>'5 - Project Outputs'!L311</f>
        <v>0</v>
      </c>
      <c r="AHJ9" s="33">
        <f>'5 - Project Outputs'!M311</f>
        <v>0</v>
      </c>
      <c r="AHK9" s="33">
        <f>'5 - Project Outputs'!N311</f>
        <v>0</v>
      </c>
      <c r="AHL9" s="33">
        <f>'5 - Project Outputs'!O311</f>
        <v>0</v>
      </c>
      <c r="AHM9" s="33">
        <f>'5 - Project Outputs'!P311</f>
        <v>0</v>
      </c>
      <c r="AHN9" s="33">
        <f>'5 - Project Outputs'!Q311</f>
        <v>0</v>
      </c>
      <c r="AHO9" s="33">
        <f>'5 - Project Outputs'!R311</f>
        <v>0</v>
      </c>
      <c r="AHP9" s="33">
        <f>'5 - Project Outputs'!S311</f>
        <v>0</v>
      </c>
      <c r="AHQ9" s="33">
        <f>'5 - Project Outputs'!T311</f>
        <v>0</v>
      </c>
      <c r="AHR9" s="33">
        <f>'5 - Project Outputs'!U311</f>
        <v>0</v>
      </c>
      <c r="AHS9" s="33">
        <f>'5 - Project Outputs'!V311</f>
        <v>0</v>
      </c>
      <c r="AHT9" s="33">
        <f>'5 - Project Outputs'!W311</f>
        <v>0</v>
      </c>
      <c r="AHU9" s="33">
        <f>'5 - Project Outputs'!X311</f>
        <v>0</v>
      </c>
      <c r="AHV9" s="33">
        <f>'5 - Project Outputs'!C312</f>
        <v>0</v>
      </c>
      <c r="AHW9" s="33">
        <f>'5 - Project Outputs'!D312</f>
        <v>0</v>
      </c>
      <c r="AHX9" s="33">
        <f>'5 - Project Outputs'!E312</f>
        <v>0</v>
      </c>
      <c r="AHY9" s="33">
        <f>'5 - Project Outputs'!F312</f>
        <v>0</v>
      </c>
      <c r="AHZ9" s="33">
        <f>'5 - Project Outputs'!G312</f>
        <v>0</v>
      </c>
      <c r="AIA9" s="33">
        <f>'5 - Project Outputs'!H312</f>
        <v>0</v>
      </c>
      <c r="AIB9" s="33">
        <f>'5 - Project Outputs'!I312</f>
        <v>0</v>
      </c>
      <c r="AIC9" s="33">
        <f>'5 - Project Outputs'!J312</f>
        <v>0</v>
      </c>
      <c r="AID9" s="33">
        <f>'5 - Project Outputs'!K312</f>
        <v>0</v>
      </c>
      <c r="AIE9" s="33">
        <f>'5 - Project Outputs'!L312</f>
        <v>0</v>
      </c>
      <c r="AIF9" s="33">
        <f>'5 - Project Outputs'!M312</f>
        <v>0</v>
      </c>
      <c r="AIG9" s="33">
        <f>'5 - Project Outputs'!N312</f>
        <v>0</v>
      </c>
      <c r="AIH9" s="33">
        <f>'5 - Project Outputs'!O312</f>
        <v>0</v>
      </c>
      <c r="AII9" s="33">
        <f>'5 - Project Outputs'!P312</f>
        <v>0</v>
      </c>
      <c r="AIJ9" s="33">
        <f>'5 - Project Outputs'!Q312</f>
        <v>0</v>
      </c>
      <c r="AIK9" s="33">
        <f>'5 - Project Outputs'!R312</f>
        <v>0</v>
      </c>
      <c r="AIL9" s="33">
        <f>'5 - Project Outputs'!S312</f>
        <v>0</v>
      </c>
      <c r="AIM9" s="33">
        <f>'5 - Project Outputs'!T312</f>
        <v>0</v>
      </c>
      <c r="AIN9" s="33">
        <f>'5 - Project Outputs'!U312</f>
        <v>0</v>
      </c>
      <c r="AIO9" s="33">
        <f>'5 - Project Outputs'!V312</f>
        <v>0</v>
      </c>
      <c r="AIP9" s="33">
        <f>'5 - Project Outputs'!W312</f>
        <v>0</v>
      </c>
      <c r="AIQ9" s="33">
        <f>'5 - Project Outputs'!X312</f>
        <v>0</v>
      </c>
      <c r="AIR9" s="33">
        <f>'5 - Project Outputs'!C313</f>
        <v>0</v>
      </c>
      <c r="AIS9" s="33">
        <f>'5 - Project Outputs'!D313</f>
        <v>0</v>
      </c>
      <c r="AIT9" s="33">
        <f>'5 - Project Outputs'!E313</f>
        <v>0</v>
      </c>
      <c r="AIU9" s="33">
        <f>'5 - Project Outputs'!F313</f>
        <v>0</v>
      </c>
      <c r="AIV9" s="33">
        <f>'5 - Project Outputs'!G313</f>
        <v>0</v>
      </c>
      <c r="AIW9" s="33">
        <f>'5 - Project Outputs'!H313</f>
        <v>0</v>
      </c>
      <c r="AIX9" s="33">
        <f>'5 - Project Outputs'!I313</f>
        <v>0</v>
      </c>
      <c r="AIY9" s="33">
        <f>'5 - Project Outputs'!J313</f>
        <v>0</v>
      </c>
      <c r="AIZ9" s="33">
        <f>'5 - Project Outputs'!K313</f>
        <v>0</v>
      </c>
      <c r="AJA9" s="33">
        <f>'5 - Project Outputs'!L313</f>
        <v>0</v>
      </c>
      <c r="AJB9" s="33">
        <f>'5 - Project Outputs'!M313</f>
        <v>0</v>
      </c>
      <c r="AJC9" s="33">
        <f>'5 - Project Outputs'!N313</f>
        <v>0</v>
      </c>
      <c r="AJD9" s="33">
        <f>'5 - Project Outputs'!O313</f>
        <v>0</v>
      </c>
      <c r="AJE9" s="33">
        <f>'5 - Project Outputs'!P313</f>
        <v>0</v>
      </c>
      <c r="AJF9" s="33">
        <f>'5 - Project Outputs'!Q313</f>
        <v>0</v>
      </c>
      <c r="AJG9" s="33">
        <f>'5 - Project Outputs'!R313</f>
        <v>0</v>
      </c>
      <c r="AJH9" s="33">
        <f>'5 - Project Outputs'!S313</f>
        <v>0</v>
      </c>
      <c r="AJI9" s="33">
        <f>'5 - Project Outputs'!T313</f>
        <v>0</v>
      </c>
      <c r="AJJ9" s="33">
        <f>'5 - Project Outputs'!U313</f>
        <v>0</v>
      </c>
      <c r="AJK9" s="33">
        <f>'5 - Project Outputs'!V313</f>
        <v>0</v>
      </c>
      <c r="AJL9" s="33">
        <f>'5 - Project Outputs'!W313</f>
        <v>0</v>
      </c>
      <c r="AJM9" s="33">
        <f>'5 - Project Outputs'!X313</f>
        <v>0</v>
      </c>
      <c r="AJN9" s="33">
        <f>'5 - Project Outputs'!C314</f>
        <v>0</v>
      </c>
      <c r="AJO9" s="33">
        <f>'5 - Project Outputs'!D314</f>
        <v>0</v>
      </c>
      <c r="AJP9" s="33">
        <f>'5 - Project Outputs'!E314</f>
        <v>0</v>
      </c>
      <c r="AJQ9" s="33">
        <f>'5 - Project Outputs'!F314</f>
        <v>0</v>
      </c>
      <c r="AJR9" s="33">
        <f>'5 - Project Outputs'!G314</f>
        <v>0</v>
      </c>
      <c r="AJS9" s="33">
        <f>'5 - Project Outputs'!H314</f>
        <v>0</v>
      </c>
      <c r="AJT9" s="33">
        <f>'5 - Project Outputs'!I314</f>
        <v>0</v>
      </c>
      <c r="AJU9" s="33">
        <f>'5 - Project Outputs'!J314</f>
        <v>0</v>
      </c>
      <c r="AJV9" s="33">
        <f>'5 - Project Outputs'!K314</f>
        <v>0</v>
      </c>
      <c r="AJW9" s="33">
        <f>'5 - Project Outputs'!L314</f>
        <v>0</v>
      </c>
      <c r="AJX9" s="33">
        <f>'5 - Project Outputs'!M314</f>
        <v>0</v>
      </c>
      <c r="AJY9" s="33">
        <f>'5 - Project Outputs'!N314</f>
        <v>0</v>
      </c>
      <c r="AJZ9" s="33">
        <f>'5 - Project Outputs'!O314</f>
        <v>0</v>
      </c>
      <c r="AKA9" s="33">
        <f>'5 - Project Outputs'!P314</f>
        <v>0</v>
      </c>
      <c r="AKB9" s="33">
        <f>'5 - Project Outputs'!Q314</f>
        <v>0</v>
      </c>
      <c r="AKC9" s="33">
        <f>'5 - Project Outputs'!R314</f>
        <v>0</v>
      </c>
      <c r="AKD9" s="33">
        <f>'5 - Project Outputs'!S314</f>
        <v>0</v>
      </c>
      <c r="AKE9" s="33">
        <f>'5 - Project Outputs'!T314</f>
        <v>0</v>
      </c>
      <c r="AKF9" s="33">
        <f>'5 - Project Outputs'!U314</f>
        <v>0</v>
      </c>
      <c r="AKG9" s="33">
        <f>'5 - Project Outputs'!V314</f>
        <v>0</v>
      </c>
      <c r="AKH9" s="33">
        <f>'5 - Project Outputs'!W314</f>
        <v>0</v>
      </c>
      <c r="AKI9" s="33">
        <f>'5 - Project Outputs'!X314</f>
        <v>0</v>
      </c>
      <c r="AKJ9" s="33">
        <f>'5 - Project Outputs'!C315</f>
        <v>0</v>
      </c>
      <c r="AKK9" s="33">
        <f>'5 - Project Outputs'!D315</f>
        <v>0</v>
      </c>
      <c r="AKL9" s="33">
        <f>'5 - Project Outputs'!E315</f>
        <v>0</v>
      </c>
      <c r="AKM9" s="33">
        <f>'5 - Project Outputs'!F315</f>
        <v>0</v>
      </c>
      <c r="AKN9" s="33">
        <f>'5 - Project Outputs'!G315</f>
        <v>0</v>
      </c>
      <c r="AKO9" s="33">
        <f>'5 - Project Outputs'!H315</f>
        <v>0</v>
      </c>
      <c r="AKP9" s="33">
        <f>'5 - Project Outputs'!I315</f>
        <v>0</v>
      </c>
      <c r="AKQ9" s="33">
        <f>'5 - Project Outputs'!J315</f>
        <v>0</v>
      </c>
      <c r="AKR9" s="33">
        <f>'5 - Project Outputs'!K315</f>
        <v>0</v>
      </c>
      <c r="AKS9" s="33">
        <f>'5 - Project Outputs'!L315</f>
        <v>0</v>
      </c>
      <c r="AKT9" s="33">
        <f>'5 - Project Outputs'!M315</f>
        <v>0</v>
      </c>
      <c r="AKU9" s="33">
        <f>'5 - Project Outputs'!N315</f>
        <v>0</v>
      </c>
      <c r="AKV9" s="33">
        <f>'5 - Project Outputs'!O315</f>
        <v>0</v>
      </c>
      <c r="AKW9" s="33">
        <f>'5 - Project Outputs'!P315</f>
        <v>0</v>
      </c>
      <c r="AKX9" s="33">
        <f>'5 - Project Outputs'!Q315</f>
        <v>0</v>
      </c>
      <c r="AKY9" s="33">
        <f>'5 - Project Outputs'!R315</f>
        <v>0</v>
      </c>
      <c r="AKZ9" s="33">
        <f>'5 - Project Outputs'!S315</f>
        <v>0</v>
      </c>
      <c r="ALA9" s="33">
        <f>'5 - Project Outputs'!T315</f>
        <v>0</v>
      </c>
      <c r="ALB9" s="33">
        <f>'5 - Project Outputs'!U315</f>
        <v>0</v>
      </c>
      <c r="ALC9" s="33">
        <f>'5 - Project Outputs'!V315</f>
        <v>0</v>
      </c>
      <c r="ALD9" s="33">
        <f>'5 - Project Outputs'!W315</f>
        <v>0</v>
      </c>
      <c r="ALE9" s="33">
        <f>'5 - Project Outputs'!X315</f>
        <v>0</v>
      </c>
      <c r="ALF9" s="33">
        <f>'5 - Project Outputs'!C316</f>
        <v>0</v>
      </c>
      <c r="ALG9" s="33">
        <f>'5 - Project Outputs'!D316</f>
        <v>0</v>
      </c>
      <c r="ALH9" s="33">
        <f>'5 - Project Outputs'!E316</f>
        <v>0</v>
      </c>
      <c r="ALI9" s="33">
        <f>'5 - Project Outputs'!F316</f>
        <v>0</v>
      </c>
      <c r="ALJ9" s="33">
        <f>'5 - Project Outputs'!G316</f>
        <v>0</v>
      </c>
      <c r="ALK9" s="33">
        <f>'5 - Project Outputs'!H316</f>
        <v>0</v>
      </c>
      <c r="ALL9" s="33">
        <f>'5 - Project Outputs'!I316</f>
        <v>0</v>
      </c>
      <c r="ALM9" s="33">
        <f>'5 - Project Outputs'!J316</f>
        <v>0</v>
      </c>
      <c r="ALN9" s="33">
        <f>'5 - Project Outputs'!K316</f>
        <v>0</v>
      </c>
      <c r="ALO9" s="33">
        <f>'5 - Project Outputs'!L316</f>
        <v>0</v>
      </c>
      <c r="ALP9" s="33">
        <f>'5 - Project Outputs'!M316</f>
        <v>0</v>
      </c>
      <c r="ALQ9" s="33">
        <f>'5 - Project Outputs'!N316</f>
        <v>0</v>
      </c>
      <c r="ALR9" s="33">
        <f>'5 - Project Outputs'!O316</f>
        <v>0</v>
      </c>
      <c r="ALS9" s="33">
        <f>'5 - Project Outputs'!P316</f>
        <v>0</v>
      </c>
      <c r="ALT9" s="33">
        <f>'5 - Project Outputs'!Q316</f>
        <v>0</v>
      </c>
      <c r="ALU9" s="33">
        <f>'5 - Project Outputs'!R316</f>
        <v>0</v>
      </c>
      <c r="ALV9" s="33">
        <f>'5 - Project Outputs'!S316</f>
        <v>0</v>
      </c>
      <c r="ALW9" s="33">
        <f>'5 - Project Outputs'!T316</f>
        <v>0</v>
      </c>
      <c r="ALX9" s="33">
        <f>'5 - Project Outputs'!U316</f>
        <v>0</v>
      </c>
      <c r="ALY9" s="33">
        <f>'5 - Project Outputs'!V316</f>
        <v>0</v>
      </c>
      <c r="ALZ9" s="33">
        <f>'5 - Project Outputs'!W316</f>
        <v>0</v>
      </c>
      <c r="AMA9" s="33">
        <f>'5 - Project Outputs'!X316</f>
        <v>0</v>
      </c>
      <c r="AMB9" s="33">
        <f>'5 - Project Outputs'!C317</f>
        <v>0</v>
      </c>
      <c r="AMC9" s="33">
        <f>'5 - Project Outputs'!D317</f>
        <v>0</v>
      </c>
      <c r="AMD9" s="33">
        <f>'5 - Project Outputs'!E317</f>
        <v>0</v>
      </c>
      <c r="AME9" s="33">
        <f>'5 - Project Outputs'!F317</f>
        <v>0</v>
      </c>
      <c r="AMF9" s="33">
        <f>'5 - Project Outputs'!G317</f>
        <v>0</v>
      </c>
      <c r="AMG9" s="33">
        <f>'5 - Project Outputs'!H317</f>
        <v>0</v>
      </c>
      <c r="AMH9" s="33">
        <f>'5 - Project Outputs'!I317</f>
        <v>0</v>
      </c>
      <c r="AMI9" s="33">
        <f>'5 - Project Outputs'!J317</f>
        <v>0</v>
      </c>
      <c r="AMJ9" s="33">
        <f>'5 - Project Outputs'!K317</f>
        <v>0</v>
      </c>
      <c r="AMK9" s="33">
        <f>'5 - Project Outputs'!L317</f>
        <v>0</v>
      </c>
      <c r="AML9" s="33">
        <f>'5 - Project Outputs'!M317</f>
        <v>0</v>
      </c>
      <c r="AMM9" s="33">
        <f>'5 - Project Outputs'!N317</f>
        <v>0</v>
      </c>
      <c r="AMN9" s="33">
        <f>'5 - Project Outputs'!O317</f>
        <v>0</v>
      </c>
      <c r="AMO9" s="33">
        <f>'5 - Project Outputs'!P317</f>
        <v>0</v>
      </c>
      <c r="AMP9" s="33">
        <f>'5 - Project Outputs'!Q317</f>
        <v>0</v>
      </c>
      <c r="AMQ9" s="33">
        <f>'5 - Project Outputs'!R317</f>
        <v>0</v>
      </c>
      <c r="AMR9" s="33">
        <f>'5 - Project Outputs'!S317</f>
        <v>0</v>
      </c>
      <c r="AMS9" s="33">
        <f>'5 - Project Outputs'!T317</f>
        <v>0</v>
      </c>
      <c r="AMT9" s="33">
        <f>'5 - Project Outputs'!U317</f>
        <v>0</v>
      </c>
      <c r="AMU9" s="33">
        <f>'5 - Project Outputs'!V317</f>
        <v>0</v>
      </c>
      <c r="AMV9" s="33">
        <f>'5 - Project Outputs'!W317</f>
        <v>0</v>
      </c>
      <c r="AMW9" s="33">
        <f>'5 - Project Outputs'!X317</f>
        <v>0</v>
      </c>
      <c r="AMX9" s="33">
        <f>'5 - Project Outputs'!C318</f>
        <v>0</v>
      </c>
      <c r="AMY9" s="33">
        <f>'5 - Project Outputs'!D318</f>
        <v>0</v>
      </c>
      <c r="AMZ9" s="33">
        <f>'5 - Project Outputs'!E318</f>
        <v>0</v>
      </c>
      <c r="ANA9" s="33">
        <f>'5 - Project Outputs'!F318</f>
        <v>0</v>
      </c>
      <c r="ANB9" s="33">
        <f>'5 - Project Outputs'!G318</f>
        <v>0</v>
      </c>
      <c r="ANC9" s="33">
        <f>'5 - Project Outputs'!H318</f>
        <v>0</v>
      </c>
      <c r="AND9" s="33">
        <f>'5 - Project Outputs'!I318</f>
        <v>0</v>
      </c>
      <c r="ANE9" s="33">
        <f>'5 - Project Outputs'!J318</f>
        <v>0</v>
      </c>
      <c r="ANF9" s="33">
        <f>'5 - Project Outputs'!K318</f>
        <v>0</v>
      </c>
      <c r="ANG9" s="33">
        <f>'5 - Project Outputs'!L318</f>
        <v>0</v>
      </c>
      <c r="ANH9" s="33">
        <f>'5 - Project Outputs'!M318</f>
        <v>0</v>
      </c>
      <c r="ANI9" s="33">
        <f>'5 - Project Outputs'!N318</f>
        <v>0</v>
      </c>
      <c r="ANJ9" s="33">
        <f>'5 - Project Outputs'!O318</f>
        <v>0</v>
      </c>
      <c r="ANK9" s="33">
        <f>'5 - Project Outputs'!P318</f>
        <v>0</v>
      </c>
      <c r="ANL9" s="33">
        <f>'5 - Project Outputs'!Q318</f>
        <v>0</v>
      </c>
      <c r="ANM9" s="33">
        <f>'5 - Project Outputs'!R318</f>
        <v>0</v>
      </c>
      <c r="ANN9" s="33">
        <f>'5 - Project Outputs'!S318</f>
        <v>0</v>
      </c>
      <c r="ANO9" s="33">
        <f>'5 - Project Outputs'!T318</f>
        <v>0</v>
      </c>
      <c r="ANP9" s="33">
        <f>'5 - Project Outputs'!U318</f>
        <v>0</v>
      </c>
      <c r="ANQ9" s="33">
        <f>'5 - Project Outputs'!V318</f>
        <v>0</v>
      </c>
      <c r="ANR9" s="33">
        <f>'5 - Project Outputs'!W318</f>
        <v>0</v>
      </c>
      <c r="ANS9" s="33">
        <f>'5 - Project Outputs'!X318</f>
        <v>0</v>
      </c>
      <c r="ANT9" s="33">
        <f>'5 - Project Outputs'!C319</f>
        <v>0</v>
      </c>
      <c r="ANU9" s="33">
        <f>'5 - Project Outputs'!D319</f>
        <v>0</v>
      </c>
      <c r="ANV9" s="33">
        <f>'5 - Project Outputs'!E319</f>
        <v>0</v>
      </c>
      <c r="ANW9" s="33">
        <f>'5 - Project Outputs'!F319</f>
        <v>0</v>
      </c>
      <c r="ANX9" s="33">
        <f>'5 - Project Outputs'!G319</f>
        <v>0</v>
      </c>
      <c r="ANY9" s="33">
        <f>'5 - Project Outputs'!H319</f>
        <v>0</v>
      </c>
      <c r="ANZ9" s="33">
        <f>'5 - Project Outputs'!I319</f>
        <v>0</v>
      </c>
      <c r="AOA9" s="33">
        <f>'5 - Project Outputs'!J319</f>
        <v>0</v>
      </c>
      <c r="AOB9" s="33">
        <f>'5 - Project Outputs'!K319</f>
        <v>0</v>
      </c>
      <c r="AOC9" s="33">
        <f>'5 - Project Outputs'!L319</f>
        <v>0</v>
      </c>
      <c r="AOD9" s="33">
        <f>'5 - Project Outputs'!M319</f>
        <v>0</v>
      </c>
      <c r="AOE9" s="33">
        <f>'5 - Project Outputs'!N319</f>
        <v>0</v>
      </c>
      <c r="AOF9" s="33">
        <f>'5 - Project Outputs'!O319</f>
        <v>0</v>
      </c>
      <c r="AOG9" s="33">
        <f>'5 - Project Outputs'!P319</f>
        <v>0</v>
      </c>
      <c r="AOH9" s="33">
        <f>'5 - Project Outputs'!Q319</f>
        <v>0</v>
      </c>
      <c r="AOI9" s="33">
        <f>'5 - Project Outputs'!R319</f>
        <v>0</v>
      </c>
      <c r="AOJ9" s="33">
        <f>'5 - Project Outputs'!S319</f>
        <v>0</v>
      </c>
      <c r="AOK9" s="33">
        <f>'5 - Project Outputs'!T319</f>
        <v>0</v>
      </c>
      <c r="AOL9" s="33">
        <f>'5 - Project Outputs'!U319</f>
        <v>0</v>
      </c>
      <c r="AOM9" s="33">
        <f>'5 - Project Outputs'!V319</f>
        <v>0</v>
      </c>
      <c r="AON9" s="33">
        <f>'5 - Project Outputs'!W319</f>
        <v>0</v>
      </c>
      <c r="AOO9" s="33">
        <f>'5 - Project Outputs'!X319</f>
        <v>0</v>
      </c>
      <c r="CZK9" s="33">
        <f>'7 - Risk Register'!C80</f>
        <v>0</v>
      </c>
      <c r="CZL9" s="33">
        <f>'7 - Risk Register'!D80</f>
        <v>0</v>
      </c>
      <c r="CZM9" s="33">
        <f>'7 - Risk Register'!E80</f>
        <v>0</v>
      </c>
      <c r="CZN9" s="33">
        <f>'7 - Risk Register'!F80</f>
        <v>0</v>
      </c>
      <c r="CZO9" s="33">
        <f>'7 - Risk Register'!G80</f>
        <v>0</v>
      </c>
      <c r="CZP9" s="33">
        <f>'7 - Risk Register'!H80</f>
        <v>0</v>
      </c>
      <c r="CZQ9" s="33">
        <f>'7 - Risk Register'!I80</f>
        <v>0</v>
      </c>
      <c r="CZR9" s="33" t="str">
        <f>'7 - Risk Register'!J80</f>
        <v/>
      </c>
      <c r="CZS9" s="33">
        <f>'7 - Risk Register'!K80</f>
        <v>0</v>
      </c>
      <c r="CZT9" s="33">
        <f>'7 - Risk Register'!L80</f>
        <v>0</v>
      </c>
      <c r="CZU9" s="33">
        <f>'7 - Risk Register'!M80</f>
        <v>0</v>
      </c>
      <c r="CZV9" s="33" t="str">
        <f>'7 - Risk Register'!N80</f>
        <v/>
      </c>
      <c r="CZW9" s="33">
        <f>'7 - Risk Register'!O80</f>
        <v>0</v>
      </c>
      <c r="CZX9" s="33">
        <f>'7 - Risk Register'!P80</f>
        <v>0</v>
      </c>
      <c r="CZY9" s="33">
        <f>'7 - Risk Register'!C81</f>
        <v>0</v>
      </c>
      <c r="CZZ9" s="33">
        <f>'7 - Risk Register'!D81</f>
        <v>0</v>
      </c>
      <c r="DAA9" s="33">
        <f>'7 - Risk Register'!E81</f>
        <v>0</v>
      </c>
      <c r="DAB9" s="33">
        <f>'7 - Risk Register'!F81</f>
        <v>0</v>
      </c>
      <c r="DAC9" s="33">
        <f>'7 - Risk Register'!G81</f>
        <v>0</v>
      </c>
      <c r="DAD9" s="33">
        <f>'7 - Risk Register'!H81</f>
        <v>0</v>
      </c>
      <c r="DAE9" s="33">
        <f>'7 - Risk Register'!I81</f>
        <v>0</v>
      </c>
      <c r="DAF9" s="33" t="str">
        <f>'7 - Risk Register'!J81</f>
        <v/>
      </c>
      <c r="DAG9" s="33">
        <f>'7 - Risk Register'!K81</f>
        <v>0</v>
      </c>
      <c r="DAH9" s="33">
        <f>'7 - Risk Register'!L81</f>
        <v>0</v>
      </c>
      <c r="DAI9" s="33">
        <f>'7 - Risk Register'!M81</f>
        <v>0</v>
      </c>
      <c r="DAJ9" s="33" t="str">
        <f>'7 - Risk Register'!N81</f>
        <v/>
      </c>
      <c r="DAK9" s="33">
        <f>'7 - Risk Register'!O81</f>
        <v>0</v>
      </c>
      <c r="DAL9" s="33">
        <f>'7 - Risk Register'!P81</f>
        <v>0</v>
      </c>
      <c r="DAM9" s="33">
        <f>'7 - Risk Register'!C82</f>
        <v>0</v>
      </c>
      <c r="DAN9" s="33">
        <f>'7 - Risk Register'!D82</f>
        <v>0</v>
      </c>
      <c r="DAO9" s="33">
        <f>'7 - Risk Register'!E82</f>
        <v>0</v>
      </c>
      <c r="DAP9" s="33">
        <f>'7 - Risk Register'!F82</f>
        <v>0</v>
      </c>
      <c r="DAQ9" s="33">
        <f>'7 - Risk Register'!G82</f>
        <v>0</v>
      </c>
      <c r="DAR9" s="33">
        <f>'7 - Risk Register'!H82</f>
        <v>0</v>
      </c>
      <c r="DAS9" s="33">
        <f>'7 - Risk Register'!I82</f>
        <v>0</v>
      </c>
      <c r="DAT9" s="33" t="str">
        <f>'7 - Risk Register'!J82</f>
        <v/>
      </c>
      <c r="DAU9" s="33">
        <f>'7 - Risk Register'!K82</f>
        <v>0</v>
      </c>
      <c r="DAV9" s="33">
        <f>'7 - Risk Register'!L82</f>
        <v>0</v>
      </c>
      <c r="DAW9" s="33">
        <f>'7 - Risk Register'!M82</f>
        <v>0</v>
      </c>
      <c r="DAX9" s="33" t="str">
        <f>'7 - Risk Register'!N82</f>
        <v/>
      </c>
      <c r="DAY9" s="33">
        <f>'7 - Risk Register'!O82</f>
        <v>0</v>
      </c>
      <c r="DAZ9" s="33">
        <f>'7 - Risk Register'!P82</f>
        <v>0</v>
      </c>
    </row>
    <row r="10" spans="1:2762" s="33" customFormat="1" x14ac:dyDescent="0.35">
      <c r="A10" s="469" t="s">
        <v>3423</v>
      </c>
      <c r="R10" s="475" t="str">
        <f>'Project Lookup'!$C$11</f>
        <v/>
      </c>
      <c r="S10" s="33" t="str">
        <f>'Project Lookup'!$E$11</f>
        <v/>
      </c>
      <c r="T10" s="33" t="str">
        <f>'2 - Project Admin'!F35</f>
        <v>&lt; Select &gt;</v>
      </c>
      <c r="U10" s="33" t="str">
        <f>'2 - Project Admin'!G35</f>
        <v>&lt; Select &gt;</v>
      </c>
      <c r="V10" s="33">
        <f>'2 - Project Admin'!H35</f>
        <v>0</v>
      </c>
      <c r="W10" s="33">
        <f>'2 - Project Admin'!I35</f>
        <v>0</v>
      </c>
      <c r="X10" s="33" t="str">
        <f>'2 - Project Admin'!J35</f>
        <v>&lt; Select &gt;</v>
      </c>
      <c r="Y10" s="33">
        <f>'2 - Project Admin'!K35</f>
        <v>0</v>
      </c>
      <c r="Z10" s="33">
        <f>'2 - Project Admin'!L35</f>
        <v>0</v>
      </c>
      <c r="AJ10" s="477">
        <f>'3 - Programme Progress'!D28</f>
        <v>0</v>
      </c>
      <c r="AK10" s="33">
        <f>'3 - Programme Progress'!E28</f>
        <v>0</v>
      </c>
      <c r="AL10" s="33" t="e">
        <f>'3 - Programme Progress'!#REF!</f>
        <v>#REF!</v>
      </c>
      <c r="AM10" s="33" t="str">
        <f>'3 - Programme Progress'!F28</f>
        <v>&lt; Select &gt;</v>
      </c>
      <c r="AN10" s="33" t="str">
        <f>'3 - Programme Progress'!J28</f>
        <v>&lt; Select &gt;</v>
      </c>
      <c r="AO10" s="33" t="str">
        <f>'3 - Programme Progress'!K28</f>
        <v>&lt; Select &gt;</v>
      </c>
      <c r="AP10" s="33" t="str">
        <f>'3 - Programme Progress'!L28</f>
        <v>&lt; Select &gt;</v>
      </c>
      <c r="AQ10" s="33">
        <f>'3 - Programme Progress'!M28</f>
        <v>0</v>
      </c>
      <c r="AR10" s="33">
        <f>'3 - Programme Progress'!N28</f>
        <v>0</v>
      </c>
      <c r="AS10" s="33">
        <f>'3 - Programme Progress'!O28</f>
        <v>0</v>
      </c>
      <c r="AU10" s="478"/>
      <c r="AV10" s="478"/>
      <c r="AW10" s="478"/>
      <c r="AX10" s="478"/>
      <c r="AY10" s="478"/>
      <c r="AZ10" s="478"/>
      <c r="BA10" s="478"/>
      <c r="BB10" s="478"/>
      <c r="BC10" s="478"/>
      <c r="BD10" s="478"/>
      <c r="BE10" s="478"/>
      <c r="BF10" s="478"/>
      <c r="BG10" s="478"/>
      <c r="BH10" s="478"/>
      <c r="BI10" s="478"/>
      <c r="BJ10" s="478"/>
      <c r="BK10" s="478"/>
      <c r="BS10" s="33">
        <f>'4a - Funding Profiles'!F262</f>
        <v>0</v>
      </c>
      <c r="BT10" s="33">
        <f>'4a - Funding Profiles'!G262</f>
        <v>0</v>
      </c>
      <c r="BU10" s="33">
        <f>'4a - Funding Profiles'!H262</f>
        <v>0</v>
      </c>
      <c r="BV10" s="33">
        <f>'4a - Funding Profiles'!I262</f>
        <v>0</v>
      </c>
      <c r="BW10" s="33">
        <f>'4a - Funding Profiles'!J262</f>
        <v>0</v>
      </c>
      <c r="BX10" s="33">
        <f>'4a - Funding Profiles'!K262</f>
        <v>0</v>
      </c>
      <c r="BY10" s="33">
        <f>'4a - Funding Profiles'!L262</f>
        <v>0</v>
      </c>
      <c r="BZ10" s="33">
        <f>'4a - Funding Profiles'!M262</f>
        <v>0</v>
      </c>
      <c r="CA10" s="33">
        <f>'4a - Funding Profiles'!N262</f>
        <v>0</v>
      </c>
      <c r="CB10" s="33">
        <f>'4a - Funding Profiles'!O262</f>
        <v>0</v>
      </c>
      <c r="CC10" s="33">
        <f>'4a - Funding Profiles'!P262</f>
        <v>0</v>
      </c>
      <c r="CD10" s="33">
        <f>'4a - Funding Profiles'!Q262</f>
        <v>0</v>
      </c>
      <c r="CE10" s="33">
        <f>'4a - Funding Profiles'!R262</f>
        <v>0</v>
      </c>
      <c r="CF10" s="33">
        <f>'4a - Funding Profiles'!S262</f>
        <v>0</v>
      </c>
      <c r="CG10" s="33">
        <f>'4a - Funding Profiles'!T262</f>
        <v>0</v>
      </c>
      <c r="CH10" s="33">
        <f>'4a - Funding Profiles'!U262</f>
        <v>0</v>
      </c>
      <c r="CI10" s="33">
        <f>'4a - Funding Profiles'!V262</f>
        <v>0</v>
      </c>
      <c r="CJ10" s="33">
        <f>'4a - Funding Profiles'!W262</f>
        <v>0</v>
      </c>
      <c r="CK10" s="33">
        <f>'4a - Funding Profiles'!X262</f>
        <v>0</v>
      </c>
      <c r="CL10" s="33">
        <f>'4a - Funding Profiles'!Y262</f>
        <v>0</v>
      </c>
      <c r="CM10" s="33">
        <f>'4a - Funding Profiles'!Z262</f>
        <v>0</v>
      </c>
      <c r="CN10" s="33">
        <f>'4a - Funding Profiles'!F263</f>
        <v>0</v>
      </c>
      <c r="CO10" s="33">
        <f>'4a - Funding Profiles'!G263</f>
        <v>0</v>
      </c>
      <c r="CP10" s="33">
        <f>'4a - Funding Profiles'!H263</f>
        <v>0</v>
      </c>
      <c r="CQ10" s="33">
        <f>'4a - Funding Profiles'!I263</f>
        <v>0</v>
      </c>
      <c r="CR10" s="33">
        <f>'4a - Funding Profiles'!J263</f>
        <v>0</v>
      </c>
      <c r="CS10" s="33">
        <f>'4a - Funding Profiles'!K263</f>
        <v>0</v>
      </c>
      <c r="CT10" s="33">
        <f>'4a - Funding Profiles'!L263</f>
        <v>0</v>
      </c>
      <c r="CU10" s="33">
        <f>'4a - Funding Profiles'!M263</f>
        <v>0</v>
      </c>
      <c r="CV10" s="33">
        <f>'4a - Funding Profiles'!N263</f>
        <v>0</v>
      </c>
      <c r="CW10" s="33">
        <f>'4a - Funding Profiles'!O263</f>
        <v>0</v>
      </c>
      <c r="CX10" s="33">
        <f>'4a - Funding Profiles'!P263</f>
        <v>0</v>
      </c>
      <c r="CY10" s="33">
        <f>'4a - Funding Profiles'!Q263</f>
        <v>0</v>
      </c>
      <c r="CZ10" s="33">
        <f>'4a - Funding Profiles'!R263</f>
        <v>0</v>
      </c>
      <c r="DA10" s="33">
        <f>'4a - Funding Profiles'!S263</f>
        <v>0</v>
      </c>
      <c r="DB10" s="33">
        <f>'4a - Funding Profiles'!T263</f>
        <v>0</v>
      </c>
      <c r="DC10" s="33">
        <f>'4a - Funding Profiles'!U263</f>
        <v>0</v>
      </c>
      <c r="DD10" s="33">
        <f>'4a - Funding Profiles'!V263</f>
        <v>0</v>
      </c>
      <c r="DE10" s="33">
        <f>'4a - Funding Profiles'!W263</f>
        <v>0</v>
      </c>
      <c r="DF10" s="33">
        <f>'4a - Funding Profiles'!X263</f>
        <v>0</v>
      </c>
      <c r="DG10" s="33">
        <f>'4a - Funding Profiles'!Y263</f>
        <v>0</v>
      </c>
      <c r="DH10" s="33">
        <f>'4a - Funding Profiles'!Z263</f>
        <v>0</v>
      </c>
      <c r="DI10" s="33">
        <f>'4a - Funding Profiles'!F264</f>
        <v>0</v>
      </c>
      <c r="DJ10" s="33">
        <f>'4a - Funding Profiles'!G264</f>
        <v>0</v>
      </c>
      <c r="DK10" s="33">
        <f>'4a - Funding Profiles'!H264</f>
        <v>0</v>
      </c>
      <c r="DL10" s="33">
        <f>'4a - Funding Profiles'!I264</f>
        <v>0</v>
      </c>
      <c r="DM10" s="33">
        <f>'4a - Funding Profiles'!J264</f>
        <v>0</v>
      </c>
      <c r="DN10" s="33">
        <f>'4a - Funding Profiles'!K264</f>
        <v>0</v>
      </c>
      <c r="DO10" s="33">
        <f>'4a - Funding Profiles'!L264</f>
        <v>0</v>
      </c>
      <c r="DP10" s="33">
        <f>'4a - Funding Profiles'!M264</f>
        <v>0</v>
      </c>
      <c r="DQ10" s="33">
        <f>'4a - Funding Profiles'!N264</f>
        <v>0</v>
      </c>
      <c r="DR10" s="33">
        <f>'4a - Funding Profiles'!O264</f>
        <v>0</v>
      </c>
      <c r="DS10" s="33">
        <f>'4a - Funding Profiles'!P264</f>
        <v>0</v>
      </c>
      <c r="DT10" s="33">
        <f>'4a - Funding Profiles'!Q264</f>
        <v>0</v>
      </c>
      <c r="DU10" s="33">
        <f>'4a - Funding Profiles'!R264</f>
        <v>0</v>
      </c>
      <c r="DV10" s="33">
        <f>'4a - Funding Profiles'!S264</f>
        <v>0</v>
      </c>
      <c r="DW10" s="33">
        <f>'4a - Funding Profiles'!T264</f>
        <v>0</v>
      </c>
      <c r="DX10" s="33">
        <f>'4a - Funding Profiles'!U264</f>
        <v>0</v>
      </c>
      <c r="DY10" s="33">
        <f>'4a - Funding Profiles'!V264</f>
        <v>0</v>
      </c>
      <c r="DZ10" s="33">
        <f>'4a - Funding Profiles'!W264</f>
        <v>0</v>
      </c>
      <c r="EA10" s="33">
        <f>'4a - Funding Profiles'!X264</f>
        <v>0</v>
      </c>
      <c r="EB10" s="33">
        <f>'4a - Funding Profiles'!Y264</f>
        <v>0</v>
      </c>
      <c r="EC10" s="33">
        <f>'4a - Funding Profiles'!Z264</f>
        <v>0</v>
      </c>
      <c r="ED10" s="33">
        <f>'4a - Funding Profiles'!F265</f>
        <v>0</v>
      </c>
      <c r="EE10" s="33">
        <f>'4a - Funding Profiles'!G265</f>
        <v>0</v>
      </c>
      <c r="EF10" s="33">
        <f>'4a - Funding Profiles'!H265</f>
        <v>0</v>
      </c>
      <c r="EG10" s="33">
        <f>'4a - Funding Profiles'!I265</f>
        <v>0</v>
      </c>
      <c r="EH10" s="33">
        <f>'4a - Funding Profiles'!J265</f>
        <v>0</v>
      </c>
      <c r="EI10" s="33">
        <f>'4a - Funding Profiles'!K265</f>
        <v>0</v>
      </c>
      <c r="EJ10" s="33">
        <f>'4a - Funding Profiles'!L265</f>
        <v>0</v>
      </c>
      <c r="EK10" s="33">
        <f>'4a - Funding Profiles'!M265</f>
        <v>0</v>
      </c>
      <c r="EL10" s="33">
        <f>'4a - Funding Profiles'!N265</f>
        <v>0</v>
      </c>
      <c r="EM10" s="33">
        <f>'4a - Funding Profiles'!O265</f>
        <v>0</v>
      </c>
      <c r="EN10" s="33">
        <f>'4a - Funding Profiles'!P265</f>
        <v>0</v>
      </c>
      <c r="EO10" s="33">
        <f>'4a - Funding Profiles'!Q265</f>
        <v>0</v>
      </c>
      <c r="EP10" s="33">
        <f>'4a - Funding Profiles'!R265</f>
        <v>0</v>
      </c>
      <c r="EQ10" s="33">
        <f>'4a - Funding Profiles'!S265</f>
        <v>0</v>
      </c>
      <c r="ER10" s="33">
        <f>'4a - Funding Profiles'!T265</f>
        <v>0</v>
      </c>
      <c r="ES10" s="33">
        <f>'4a - Funding Profiles'!U265</f>
        <v>0</v>
      </c>
      <c r="ET10" s="33">
        <f>'4a - Funding Profiles'!V265</f>
        <v>0</v>
      </c>
      <c r="EU10" s="33">
        <f>'4a - Funding Profiles'!W265</f>
        <v>0</v>
      </c>
      <c r="EV10" s="33">
        <f>'4a - Funding Profiles'!X265</f>
        <v>0</v>
      </c>
      <c r="EW10" s="33">
        <f>'4a - Funding Profiles'!Y265</f>
        <v>0</v>
      </c>
      <c r="EX10" s="33">
        <f>'4a - Funding Profiles'!Z265</f>
        <v>0</v>
      </c>
      <c r="EY10" s="33">
        <f>'4a - Funding Profiles'!F266</f>
        <v>0</v>
      </c>
      <c r="EZ10" s="33">
        <f>'4a - Funding Profiles'!G266</f>
        <v>0</v>
      </c>
      <c r="FA10" s="33">
        <f>'4a - Funding Profiles'!H266</f>
        <v>0</v>
      </c>
      <c r="FB10" s="33">
        <f>'4a - Funding Profiles'!I266</f>
        <v>0</v>
      </c>
      <c r="FC10" s="33">
        <f>'4a - Funding Profiles'!J266</f>
        <v>0</v>
      </c>
      <c r="FD10" s="33">
        <f>'4a - Funding Profiles'!K266</f>
        <v>0</v>
      </c>
      <c r="FE10" s="33">
        <f>'4a - Funding Profiles'!L266</f>
        <v>0</v>
      </c>
      <c r="FF10" s="33">
        <f>'4a - Funding Profiles'!M266</f>
        <v>0</v>
      </c>
      <c r="FG10" s="33">
        <f>'4a - Funding Profiles'!N266</f>
        <v>0</v>
      </c>
      <c r="FH10" s="33">
        <f>'4a - Funding Profiles'!O266</f>
        <v>0</v>
      </c>
      <c r="FI10" s="33">
        <f>'4a - Funding Profiles'!P266</f>
        <v>0</v>
      </c>
      <c r="FJ10" s="33">
        <f>'4a - Funding Profiles'!Q266</f>
        <v>0</v>
      </c>
      <c r="FK10" s="33">
        <f>'4a - Funding Profiles'!R266</f>
        <v>0</v>
      </c>
      <c r="FL10" s="33">
        <f>'4a - Funding Profiles'!S266</f>
        <v>0</v>
      </c>
      <c r="FM10" s="33">
        <f>'4a - Funding Profiles'!T266</f>
        <v>0</v>
      </c>
      <c r="FN10" s="33">
        <f>'4a - Funding Profiles'!U266</f>
        <v>0</v>
      </c>
      <c r="FO10" s="33">
        <f>'4a - Funding Profiles'!V266</f>
        <v>0</v>
      </c>
      <c r="FP10" s="33">
        <f>'4a - Funding Profiles'!W266</f>
        <v>0</v>
      </c>
      <c r="FQ10" s="33">
        <f>'4a - Funding Profiles'!X266</f>
        <v>0</v>
      </c>
      <c r="FR10" s="33">
        <f>'4a - Funding Profiles'!Y266</f>
        <v>0</v>
      </c>
      <c r="FS10" s="33">
        <f>'4a - Funding Profiles'!Z266</f>
        <v>0</v>
      </c>
      <c r="FT10" s="33">
        <f>'4a - Funding Profiles'!F267</f>
        <v>0</v>
      </c>
      <c r="FU10" s="33">
        <f>'4a - Funding Profiles'!G267</f>
        <v>0</v>
      </c>
      <c r="FV10" s="33">
        <f>'4a - Funding Profiles'!H267</f>
        <v>0</v>
      </c>
      <c r="FW10" s="33">
        <f>'4a - Funding Profiles'!I267</f>
        <v>0</v>
      </c>
      <c r="FX10" s="33">
        <f>'4a - Funding Profiles'!J267</f>
        <v>0</v>
      </c>
      <c r="FY10" s="33">
        <f>'4a - Funding Profiles'!K267</f>
        <v>0</v>
      </c>
      <c r="FZ10" s="33">
        <f>'4a - Funding Profiles'!L267</f>
        <v>0</v>
      </c>
      <c r="GA10" s="33">
        <f>'4a - Funding Profiles'!M267</f>
        <v>0</v>
      </c>
      <c r="GB10" s="33">
        <f>'4a - Funding Profiles'!N267</f>
        <v>0</v>
      </c>
      <c r="GC10" s="33">
        <f>'4a - Funding Profiles'!O267</f>
        <v>0</v>
      </c>
      <c r="GD10" s="33">
        <f>'4a - Funding Profiles'!P267</f>
        <v>0</v>
      </c>
      <c r="GE10" s="33">
        <f>'4a - Funding Profiles'!Q267</f>
        <v>0</v>
      </c>
      <c r="GF10" s="33">
        <f>'4a - Funding Profiles'!R267</f>
        <v>0</v>
      </c>
      <c r="GG10" s="33">
        <f>'4a - Funding Profiles'!S267</f>
        <v>0</v>
      </c>
      <c r="GH10" s="33">
        <f>'4a - Funding Profiles'!T267</f>
        <v>0</v>
      </c>
      <c r="GI10" s="33">
        <f>'4a - Funding Profiles'!U267</f>
        <v>0</v>
      </c>
      <c r="GJ10" s="33">
        <f>'4a - Funding Profiles'!V267</f>
        <v>0</v>
      </c>
      <c r="GK10" s="33">
        <f>'4a - Funding Profiles'!W267</f>
        <v>0</v>
      </c>
      <c r="GL10" s="33">
        <f>'4a - Funding Profiles'!X267</f>
        <v>0</v>
      </c>
      <c r="GM10" s="33">
        <f>'4a - Funding Profiles'!Y267</f>
        <v>0</v>
      </c>
      <c r="GN10" s="33">
        <f>'4a - Funding Profiles'!Z267</f>
        <v>0</v>
      </c>
      <c r="GO10" s="33">
        <f>'4a - Funding Profiles'!F268</f>
        <v>0</v>
      </c>
      <c r="GP10" s="33">
        <f>'4a - Funding Profiles'!G268</f>
        <v>0</v>
      </c>
      <c r="GQ10" s="33">
        <f>'4a - Funding Profiles'!H268</f>
        <v>0</v>
      </c>
      <c r="GR10" s="33">
        <f>'4a - Funding Profiles'!I268</f>
        <v>0</v>
      </c>
      <c r="GS10" s="33">
        <f>'4a - Funding Profiles'!J268</f>
        <v>0</v>
      </c>
      <c r="GT10" s="33">
        <f>'4a - Funding Profiles'!K268</f>
        <v>0</v>
      </c>
      <c r="GU10" s="33">
        <f>'4a - Funding Profiles'!L268</f>
        <v>0</v>
      </c>
      <c r="GV10" s="33">
        <f>'4a - Funding Profiles'!M268</f>
        <v>0</v>
      </c>
      <c r="GW10" s="33">
        <f>'4a - Funding Profiles'!N268</f>
        <v>0</v>
      </c>
      <c r="GX10" s="33">
        <f>'4a - Funding Profiles'!O268</f>
        <v>0</v>
      </c>
      <c r="GY10" s="33">
        <f>'4a - Funding Profiles'!P268</f>
        <v>0</v>
      </c>
      <c r="GZ10" s="33">
        <f>'4a - Funding Profiles'!Q268</f>
        <v>0</v>
      </c>
      <c r="HA10" s="33">
        <f>'4a - Funding Profiles'!R268</f>
        <v>0</v>
      </c>
      <c r="HB10" s="33">
        <f>'4a - Funding Profiles'!S268</f>
        <v>0</v>
      </c>
      <c r="HC10" s="33">
        <f>'4a - Funding Profiles'!T268</f>
        <v>0</v>
      </c>
      <c r="HD10" s="33">
        <f>'4a - Funding Profiles'!U268</f>
        <v>0</v>
      </c>
      <c r="HE10" s="33">
        <f>'4a - Funding Profiles'!V268</f>
        <v>0</v>
      </c>
      <c r="HF10" s="33">
        <f>'4a - Funding Profiles'!W268</f>
        <v>0</v>
      </c>
      <c r="HG10" s="33">
        <f>'4a - Funding Profiles'!X268</f>
        <v>0</v>
      </c>
      <c r="HH10" s="33">
        <f>'4a - Funding Profiles'!Y268</f>
        <v>0</v>
      </c>
      <c r="HI10" s="33">
        <f>'4a - Funding Profiles'!Z268</f>
        <v>0</v>
      </c>
      <c r="HJ10" s="33">
        <f>'4a - Funding Profiles'!F269</f>
        <v>0</v>
      </c>
      <c r="HK10" s="33">
        <f>'4a - Funding Profiles'!G269</f>
        <v>0</v>
      </c>
      <c r="HL10" s="33">
        <f>'4a - Funding Profiles'!H269</f>
        <v>0</v>
      </c>
      <c r="HM10" s="33">
        <f>'4a - Funding Profiles'!I269</f>
        <v>0</v>
      </c>
      <c r="HN10" s="33">
        <f>'4a - Funding Profiles'!J269</f>
        <v>0</v>
      </c>
      <c r="HO10" s="33">
        <f>'4a - Funding Profiles'!K269</f>
        <v>0</v>
      </c>
      <c r="HP10" s="33">
        <f>'4a - Funding Profiles'!L269</f>
        <v>0</v>
      </c>
      <c r="HQ10" s="33">
        <f>'4a - Funding Profiles'!M269</f>
        <v>0</v>
      </c>
      <c r="HR10" s="33">
        <f>'4a - Funding Profiles'!N269</f>
        <v>0</v>
      </c>
      <c r="HS10" s="33">
        <f>'4a - Funding Profiles'!O269</f>
        <v>0</v>
      </c>
      <c r="HT10" s="33">
        <f>'4a - Funding Profiles'!P269</f>
        <v>0</v>
      </c>
      <c r="HU10" s="33">
        <f>'4a - Funding Profiles'!Q269</f>
        <v>0</v>
      </c>
      <c r="HV10" s="33">
        <f>'4a - Funding Profiles'!R269</f>
        <v>0</v>
      </c>
      <c r="HW10" s="33">
        <f>'4a - Funding Profiles'!S269</f>
        <v>0</v>
      </c>
      <c r="HX10" s="33">
        <f>'4a - Funding Profiles'!T269</f>
        <v>0</v>
      </c>
      <c r="HY10" s="33">
        <f>'4a - Funding Profiles'!U269</f>
        <v>0</v>
      </c>
      <c r="HZ10" s="33">
        <f>'4a - Funding Profiles'!V269</f>
        <v>0</v>
      </c>
      <c r="IA10" s="33">
        <f>'4a - Funding Profiles'!W269</f>
        <v>0</v>
      </c>
      <c r="IB10" s="33">
        <f>'4a - Funding Profiles'!X269</f>
        <v>0</v>
      </c>
      <c r="IC10" s="33">
        <f>'4a - Funding Profiles'!Y269</f>
        <v>0</v>
      </c>
      <c r="ID10" s="33">
        <f>'4a - Funding Profiles'!Z269</f>
        <v>0</v>
      </c>
      <c r="KP10" s="33">
        <f>'4a - Funding Profiles'!C274</f>
        <v>0</v>
      </c>
      <c r="KQ10" s="33">
        <f>'4a - Funding Profiles'!D274</f>
        <v>0</v>
      </c>
      <c r="KR10" s="33">
        <f>'4a - Funding Profiles'!E274</f>
        <v>0</v>
      </c>
      <c r="KS10" s="33">
        <f>'4a - Funding Profiles'!F274</f>
        <v>0</v>
      </c>
      <c r="KT10" s="33">
        <f>'4a - Funding Profiles'!G274</f>
        <v>0</v>
      </c>
      <c r="KU10" s="33">
        <f>'4a - Funding Profiles'!H274</f>
        <v>0</v>
      </c>
      <c r="KV10" s="33">
        <f>'4a - Funding Profiles'!I274</f>
        <v>0</v>
      </c>
      <c r="KW10" s="33">
        <f>'4a - Funding Profiles'!J274</f>
        <v>0</v>
      </c>
      <c r="KX10" s="33">
        <f>'4a - Funding Profiles'!K274</f>
        <v>0</v>
      </c>
      <c r="KY10" s="33">
        <f>'4a - Funding Profiles'!L274</f>
        <v>0</v>
      </c>
      <c r="KZ10" s="33">
        <f>'4a - Funding Profiles'!M274</f>
        <v>0</v>
      </c>
      <c r="LA10" s="33">
        <f>'4a - Funding Profiles'!N274</f>
        <v>0</v>
      </c>
      <c r="LB10" s="33">
        <f>'4a - Funding Profiles'!O274</f>
        <v>0</v>
      </c>
      <c r="LC10" s="33">
        <f>'4a - Funding Profiles'!P274</f>
        <v>0</v>
      </c>
      <c r="LD10" s="33">
        <f>'4a - Funding Profiles'!Q274</f>
        <v>0</v>
      </c>
      <c r="LE10" s="33">
        <f>'4a - Funding Profiles'!R274</f>
        <v>0</v>
      </c>
      <c r="LF10" s="33">
        <f>'4a - Funding Profiles'!S274</f>
        <v>0</v>
      </c>
      <c r="LG10" s="33">
        <f>'4a - Funding Profiles'!T274</f>
        <v>0</v>
      </c>
      <c r="LH10" s="33">
        <f>'4a - Funding Profiles'!U274</f>
        <v>0</v>
      </c>
      <c r="LI10" s="33">
        <f>'4a - Funding Profiles'!V274</f>
        <v>0</v>
      </c>
      <c r="LJ10" s="33">
        <f>'4a - Funding Profiles'!W274</f>
        <v>0</v>
      </c>
      <c r="LK10" s="33">
        <f>'4a - Funding Profiles'!X274</f>
        <v>0</v>
      </c>
      <c r="LL10" s="33">
        <f>'4a - Funding Profiles'!Y274</f>
        <v>0</v>
      </c>
      <c r="LM10" s="33">
        <f>'4a - Funding Profiles'!Z274</f>
        <v>0</v>
      </c>
      <c r="LN10" s="33">
        <f>'4a - Funding Profiles'!C275</f>
        <v>0</v>
      </c>
      <c r="LO10" s="33">
        <f>'4a - Funding Profiles'!D275</f>
        <v>0</v>
      </c>
      <c r="LP10" s="33">
        <f>'4a - Funding Profiles'!E275</f>
        <v>0</v>
      </c>
      <c r="LQ10" s="33">
        <f>'4a - Funding Profiles'!F275</f>
        <v>0</v>
      </c>
      <c r="LR10" s="33">
        <f>'4a - Funding Profiles'!G275</f>
        <v>0</v>
      </c>
      <c r="LS10" s="33">
        <f>'4a - Funding Profiles'!H275</f>
        <v>0</v>
      </c>
      <c r="LT10" s="33">
        <f>'4a - Funding Profiles'!I275</f>
        <v>0</v>
      </c>
      <c r="LU10" s="33">
        <f>'4a - Funding Profiles'!J275</f>
        <v>0</v>
      </c>
      <c r="LV10" s="33">
        <f>'4a - Funding Profiles'!K275</f>
        <v>0</v>
      </c>
      <c r="LW10" s="33">
        <f>'4a - Funding Profiles'!L275</f>
        <v>0</v>
      </c>
      <c r="LX10" s="33">
        <f>'4a - Funding Profiles'!M275</f>
        <v>0</v>
      </c>
      <c r="LY10" s="33">
        <f>'4a - Funding Profiles'!N275</f>
        <v>0</v>
      </c>
      <c r="LZ10" s="33">
        <f>'4a - Funding Profiles'!O275</f>
        <v>0</v>
      </c>
      <c r="MA10" s="33">
        <f>'4a - Funding Profiles'!P275</f>
        <v>0</v>
      </c>
      <c r="MB10" s="33">
        <f>'4a - Funding Profiles'!Q275</f>
        <v>0</v>
      </c>
      <c r="MC10" s="33">
        <f>'4a - Funding Profiles'!R275</f>
        <v>0</v>
      </c>
      <c r="MD10" s="33">
        <f>'4a - Funding Profiles'!S275</f>
        <v>0</v>
      </c>
      <c r="ME10" s="33">
        <f>'4a - Funding Profiles'!T275</f>
        <v>0</v>
      </c>
      <c r="MF10" s="33">
        <f>'4a - Funding Profiles'!U275</f>
        <v>0</v>
      </c>
      <c r="MG10" s="33">
        <f>'4a - Funding Profiles'!V275</f>
        <v>0</v>
      </c>
      <c r="MH10" s="33">
        <f>'4a - Funding Profiles'!W275</f>
        <v>0</v>
      </c>
      <c r="MI10" s="33">
        <f>'4a - Funding Profiles'!X275</f>
        <v>0</v>
      </c>
      <c r="MJ10" s="33">
        <f>'4a - Funding Profiles'!Y275</f>
        <v>0</v>
      </c>
      <c r="MK10" s="33">
        <f>'4a - Funding Profiles'!Z275</f>
        <v>0</v>
      </c>
      <c r="ML10" s="33">
        <f>'4a - Funding Profiles'!C276</f>
        <v>0</v>
      </c>
      <c r="MM10" s="33">
        <f>'4a - Funding Profiles'!D276</f>
        <v>0</v>
      </c>
      <c r="MN10" s="33">
        <f>'4a - Funding Profiles'!E276</f>
        <v>0</v>
      </c>
      <c r="MO10" s="33">
        <f>'4a - Funding Profiles'!F276</f>
        <v>0</v>
      </c>
      <c r="MP10" s="33">
        <f>'4a - Funding Profiles'!G276</f>
        <v>0</v>
      </c>
      <c r="MQ10" s="33">
        <f>'4a - Funding Profiles'!H276</f>
        <v>0</v>
      </c>
      <c r="MR10" s="33">
        <f>'4a - Funding Profiles'!I276</f>
        <v>0</v>
      </c>
      <c r="MS10" s="33">
        <f>'4a - Funding Profiles'!J276</f>
        <v>0</v>
      </c>
      <c r="MT10" s="33">
        <f>'4a - Funding Profiles'!K276</f>
        <v>0</v>
      </c>
      <c r="MU10" s="33">
        <f>'4a - Funding Profiles'!L276</f>
        <v>0</v>
      </c>
      <c r="MV10" s="33">
        <f>'4a - Funding Profiles'!M276</f>
        <v>0</v>
      </c>
      <c r="MW10" s="33">
        <f>'4a - Funding Profiles'!N276</f>
        <v>0</v>
      </c>
      <c r="MX10" s="33">
        <f>'4a - Funding Profiles'!O276</f>
        <v>0</v>
      </c>
      <c r="MY10" s="33">
        <f>'4a - Funding Profiles'!P276</f>
        <v>0</v>
      </c>
      <c r="MZ10" s="33">
        <f>'4a - Funding Profiles'!Q276</f>
        <v>0</v>
      </c>
      <c r="NA10" s="33">
        <f>'4a - Funding Profiles'!R276</f>
        <v>0</v>
      </c>
      <c r="NB10" s="33">
        <f>'4a - Funding Profiles'!S276</f>
        <v>0</v>
      </c>
      <c r="NC10" s="33">
        <f>'4a - Funding Profiles'!T276</f>
        <v>0</v>
      </c>
      <c r="ND10" s="33">
        <f>'4a - Funding Profiles'!U276</f>
        <v>0</v>
      </c>
      <c r="NE10" s="33">
        <f>'4a - Funding Profiles'!V276</f>
        <v>0</v>
      </c>
      <c r="NF10" s="33">
        <f>'4a - Funding Profiles'!W276</f>
        <v>0</v>
      </c>
      <c r="NG10" s="33">
        <f>'4a - Funding Profiles'!X276</f>
        <v>0</v>
      </c>
      <c r="NH10" s="33">
        <f>'4a - Funding Profiles'!Y276</f>
        <v>0</v>
      </c>
      <c r="NI10" s="33">
        <f>'4a - Funding Profiles'!Z276</f>
        <v>0</v>
      </c>
      <c r="NJ10" s="33">
        <f>'4a - Funding Profiles'!C277</f>
        <v>0</v>
      </c>
      <c r="NK10" s="33">
        <f>'4a - Funding Profiles'!D277</f>
        <v>0</v>
      </c>
      <c r="NL10" s="33">
        <f>'4a - Funding Profiles'!E277</f>
        <v>0</v>
      </c>
      <c r="NM10" s="33">
        <f>'4a - Funding Profiles'!F277</f>
        <v>0</v>
      </c>
      <c r="NN10" s="33">
        <f>'4a - Funding Profiles'!G277</f>
        <v>0</v>
      </c>
      <c r="NO10" s="33">
        <f>'4a - Funding Profiles'!H277</f>
        <v>0</v>
      </c>
      <c r="NP10" s="33">
        <f>'4a - Funding Profiles'!I277</f>
        <v>0</v>
      </c>
      <c r="NQ10" s="33">
        <f>'4a - Funding Profiles'!J277</f>
        <v>0</v>
      </c>
      <c r="NR10" s="33">
        <f>'4a - Funding Profiles'!K277</f>
        <v>0</v>
      </c>
      <c r="NS10" s="33">
        <f>'4a - Funding Profiles'!L277</f>
        <v>0</v>
      </c>
      <c r="NT10" s="33">
        <f>'4a - Funding Profiles'!M277</f>
        <v>0</v>
      </c>
      <c r="NU10" s="33">
        <f>'4a - Funding Profiles'!N277</f>
        <v>0</v>
      </c>
      <c r="NV10" s="33">
        <f>'4a - Funding Profiles'!O277</f>
        <v>0</v>
      </c>
      <c r="NW10" s="33">
        <f>'4a - Funding Profiles'!P277</f>
        <v>0</v>
      </c>
      <c r="NX10" s="33">
        <f>'4a - Funding Profiles'!Q277</f>
        <v>0</v>
      </c>
      <c r="NY10" s="33">
        <f>'4a - Funding Profiles'!R277</f>
        <v>0</v>
      </c>
      <c r="NZ10" s="33">
        <f>'4a - Funding Profiles'!S277</f>
        <v>0</v>
      </c>
      <c r="OA10" s="33">
        <f>'4a - Funding Profiles'!T277</f>
        <v>0</v>
      </c>
      <c r="OB10" s="33">
        <f>'4a - Funding Profiles'!U277</f>
        <v>0</v>
      </c>
      <c r="OC10" s="33">
        <f>'4a - Funding Profiles'!V277</f>
        <v>0</v>
      </c>
      <c r="OD10" s="33">
        <f>'4a - Funding Profiles'!W277</f>
        <v>0</v>
      </c>
      <c r="OE10" s="33">
        <f>'4a - Funding Profiles'!X277</f>
        <v>0</v>
      </c>
      <c r="OF10" s="33">
        <f>'4a - Funding Profiles'!Y277</f>
        <v>0</v>
      </c>
      <c r="OG10" s="33">
        <f>'4a - Funding Profiles'!Z277</f>
        <v>0</v>
      </c>
      <c r="OH10" s="33">
        <f>'4a - Funding Profiles'!C278</f>
        <v>0</v>
      </c>
      <c r="OI10" s="33">
        <f>'4a - Funding Profiles'!D278</f>
        <v>0</v>
      </c>
      <c r="OJ10" s="33">
        <f>'4a - Funding Profiles'!E278</f>
        <v>0</v>
      </c>
      <c r="OK10" s="33">
        <f>'4a - Funding Profiles'!F278</f>
        <v>0</v>
      </c>
      <c r="OL10" s="33">
        <f>'4a - Funding Profiles'!G278</f>
        <v>0</v>
      </c>
      <c r="OM10" s="33">
        <f>'4a - Funding Profiles'!H278</f>
        <v>0</v>
      </c>
      <c r="ON10" s="33">
        <f>'4a - Funding Profiles'!I278</f>
        <v>0</v>
      </c>
      <c r="OO10" s="33">
        <f>'4a - Funding Profiles'!J278</f>
        <v>0</v>
      </c>
      <c r="OP10" s="33">
        <f>'4a - Funding Profiles'!K278</f>
        <v>0</v>
      </c>
      <c r="OQ10" s="33">
        <f>'4a - Funding Profiles'!L278</f>
        <v>0</v>
      </c>
      <c r="OR10" s="33">
        <f>'4a - Funding Profiles'!M278</f>
        <v>0</v>
      </c>
      <c r="OS10" s="33">
        <f>'4a - Funding Profiles'!N278</f>
        <v>0</v>
      </c>
      <c r="OT10" s="33">
        <f>'4a - Funding Profiles'!O278</f>
        <v>0</v>
      </c>
      <c r="OU10" s="33">
        <f>'4a - Funding Profiles'!P278</f>
        <v>0</v>
      </c>
      <c r="OV10" s="33">
        <f>'4a - Funding Profiles'!Q278</f>
        <v>0</v>
      </c>
      <c r="OW10" s="33">
        <f>'4a - Funding Profiles'!R278</f>
        <v>0</v>
      </c>
      <c r="OX10" s="33">
        <f>'4a - Funding Profiles'!S278</f>
        <v>0</v>
      </c>
      <c r="OY10" s="33">
        <f>'4a - Funding Profiles'!T278</f>
        <v>0</v>
      </c>
      <c r="OZ10" s="33">
        <f>'4a - Funding Profiles'!U278</f>
        <v>0</v>
      </c>
      <c r="PA10" s="33">
        <f>'4a - Funding Profiles'!V278</f>
        <v>0</v>
      </c>
      <c r="PB10" s="33">
        <f>'4a - Funding Profiles'!W278</f>
        <v>0</v>
      </c>
      <c r="PC10" s="33">
        <f>'4a - Funding Profiles'!X278</f>
        <v>0</v>
      </c>
      <c r="PD10" s="33">
        <f>'4a - Funding Profiles'!Y278</f>
        <v>0</v>
      </c>
      <c r="PE10" s="33">
        <f>'4a - Funding Profiles'!Z278</f>
        <v>0</v>
      </c>
      <c r="PF10" s="33">
        <f>'4a - Funding Profiles'!F279</f>
        <v>0</v>
      </c>
      <c r="QA10" s="33">
        <f>'4a - Funding Profiles'!C283</f>
        <v>0</v>
      </c>
      <c r="QB10" s="33">
        <f>'4b - PSI'!E21</f>
        <v>0</v>
      </c>
      <c r="QC10" s="33">
        <f>'4b - PSI'!F21</f>
        <v>0</v>
      </c>
      <c r="QD10" s="33">
        <f>'4b - PSI'!G21</f>
        <v>0</v>
      </c>
      <c r="QE10" s="33">
        <f>'4b - PSI'!H21</f>
        <v>0</v>
      </c>
      <c r="QF10" s="33">
        <f>'4b - PSI'!I21</f>
        <v>0</v>
      </c>
      <c r="QG10" s="33">
        <f>'4b - PSI'!J21</f>
        <v>0</v>
      </c>
      <c r="QH10" s="33" t="str">
        <f>'5 - Project Outputs'!C321</f>
        <v>Project 9: Not Applicable</v>
      </c>
      <c r="QI10" s="33" t="str">
        <f>'5 - Project Outputs'!C328</f>
        <v># of temporary FT jobs supported</v>
      </c>
      <c r="QJ10" s="33" t="str">
        <f>'5 - Project Outputs'!D328</f>
        <v>Number</v>
      </c>
      <c r="QK10" s="33">
        <f>'5 - Project Outputs'!E328</f>
        <v>0</v>
      </c>
      <c r="QL10" s="33">
        <f>'5 - Project Outputs'!F328</f>
        <v>0</v>
      </c>
      <c r="QM10" s="33">
        <f>'5 - Project Outputs'!G328</f>
        <v>0</v>
      </c>
      <c r="QN10" s="33">
        <f>'5 - Project Outputs'!H328</f>
        <v>0</v>
      </c>
      <c r="QO10" s="33">
        <f>'5 - Project Outputs'!I328</f>
        <v>0</v>
      </c>
      <c r="QP10" s="33">
        <f>'5 - Project Outputs'!J328</f>
        <v>0</v>
      </c>
      <c r="QQ10" s="33">
        <f>'5 - Project Outputs'!K328</f>
        <v>0</v>
      </c>
      <c r="QR10" s="33">
        <f>'5 - Project Outputs'!L328</f>
        <v>0</v>
      </c>
      <c r="QS10" s="33">
        <f>'5 - Project Outputs'!M328</f>
        <v>0</v>
      </c>
      <c r="QT10" s="33">
        <f>'5 - Project Outputs'!N328</f>
        <v>0</v>
      </c>
      <c r="QU10" s="33">
        <f>'5 - Project Outputs'!O328</f>
        <v>0</v>
      </c>
      <c r="QV10" s="33">
        <f>'5 - Project Outputs'!P328</f>
        <v>0</v>
      </c>
      <c r="QW10" s="33">
        <f>'5 - Project Outputs'!Q328</f>
        <v>0</v>
      </c>
      <c r="QX10" s="33">
        <f>'5 - Project Outputs'!R328</f>
        <v>0</v>
      </c>
      <c r="QY10" s="33">
        <f>'5 - Project Outputs'!S328</f>
        <v>0</v>
      </c>
      <c r="QZ10" s="33">
        <f>'5 - Project Outputs'!T328</f>
        <v>0</v>
      </c>
      <c r="RA10" s="33">
        <f>'5 - Project Outputs'!U328</f>
        <v>0</v>
      </c>
      <c r="RB10" s="33">
        <f>'5 - Project Outputs'!V328</f>
        <v>0</v>
      </c>
      <c r="RC10" s="33">
        <f>'5 - Project Outputs'!W328</f>
        <v>0</v>
      </c>
      <c r="RD10" s="33">
        <f>'5 - Project Outputs'!X328</f>
        <v>0</v>
      </c>
      <c r="RE10" s="33" t="str">
        <f>'5 - Project Outputs'!C329</f>
        <v># of full-time equivalent (FTE) permanent jobs created through the project</v>
      </c>
      <c r="RF10" s="33" t="str">
        <f>'5 - Project Outputs'!D329</f>
        <v>Number of FTE jobs</v>
      </c>
      <c r="RG10" s="33">
        <f>'5 - Project Outputs'!E329</f>
        <v>0</v>
      </c>
      <c r="RH10" s="33">
        <f>'5 - Project Outputs'!F329</f>
        <v>0</v>
      </c>
      <c r="RI10" s="33">
        <f>'5 - Project Outputs'!G329</f>
        <v>0</v>
      </c>
      <c r="RJ10" s="33">
        <f>'5 - Project Outputs'!H329</f>
        <v>0</v>
      </c>
      <c r="RK10" s="33">
        <f>'5 - Project Outputs'!I329</f>
        <v>0</v>
      </c>
      <c r="RL10" s="33">
        <f>'5 - Project Outputs'!J329</f>
        <v>0</v>
      </c>
      <c r="RM10" s="33">
        <f>'5 - Project Outputs'!K329</f>
        <v>0</v>
      </c>
      <c r="RN10" s="33">
        <f>'5 - Project Outputs'!L329</f>
        <v>0</v>
      </c>
      <c r="RO10" s="33">
        <f>'5 - Project Outputs'!M329</f>
        <v>0</v>
      </c>
      <c r="RP10" s="33">
        <f>'5 - Project Outputs'!N329</f>
        <v>0</v>
      </c>
      <c r="RQ10" s="33">
        <f>'5 - Project Outputs'!O329</f>
        <v>0</v>
      </c>
      <c r="RR10" s="33">
        <f>'5 - Project Outputs'!P329</f>
        <v>0</v>
      </c>
      <c r="RS10" s="33">
        <f>'5 - Project Outputs'!Q329</f>
        <v>0</v>
      </c>
      <c r="RT10" s="33">
        <f>'5 - Project Outputs'!R329</f>
        <v>0</v>
      </c>
      <c r="RU10" s="33">
        <f>'5 - Project Outputs'!S329</f>
        <v>0</v>
      </c>
      <c r="RV10" s="33">
        <f>'5 - Project Outputs'!T329</f>
        <v>0</v>
      </c>
      <c r="RW10" s="33">
        <f>'5 - Project Outputs'!U329</f>
        <v>0</v>
      </c>
      <c r="RX10" s="33">
        <f>'5 - Project Outputs'!V329</f>
        <v>0</v>
      </c>
      <c r="RY10" s="33">
        <f>'5 - Project Outputs'!W329</f>
        <v>0</v>
      </c>
      <c r="RZ10" s="33">
        <f>'5 - Project Outputs'!X329</f>
        <v>0</v>
      </c>
      <c r="SA10" s="33" t="str">
        <f>'5 - Project Outputs'!C330</f>
        <v># of full-time equivalent (FTE) permanent jobs safeguarded through the project</v>
      </c>
      <c r="SB10" s="33" t="str">
        <f>'5 - Project Outputs'!D330</f>
        <v>Number of FTE jobs</v>
      </c>
      <c r="SC10" s="33">
        <f>'5 - Project Outputs'!E330</f>
        <v>0</v>
      </c>
      <c r="SD10" s="33">
        <f>'5 - Project Outputs'!F330</f>
        <v>0</v>
      </c>
      <c r="SE10" s="33">
        <f>'5 - Project Outputs'!G330</f>
        <v>0</v>
      </c>
      <c r="SF10" s="33">
        <f>'5 - Project Outputs'!H330</f>
        <v>0</v>
      </c>
      <c r="SG10" s="33">
        <f>'5 - Project Outputs'!I330</f>
        <v>0</v>
      </c>
      <c r="SH10" s="33">
        <f>'5 - Project Outputs'!J330</f>
        <v>0</v>
      </c>
      <c r="SI10" s="33">
        <f>'5 - Project Outputs'!K330</f>
        <v>0</v>
      </c>
      <c r="SJ10" s="33">
        <f>'5 - Project Outputs'!L330</f>
        <v>0</v>
      </c>
      <c r="SK10" s="33">
        <f>'5 - Project Outputs'!M330</f>
        <v>0</v>
      </c>
      <c r="SL10" s="33">
        <f>'5 - Project Outputs'!N330</f>
        <v>0</v>
      </c>
      <c r="SM10" s="33">
        <f>'5 - Project Outputs'!O330</f>
        <v>0</v>
      </c>
      <c r="SN10" s="33">
        <f>'5 - Project Outputs'!P330</f>
        <v>0</v>
      </c>
      <c r="SO10" s="33">
        <f>'5 - Project Outputs'!Q330</f>
        <v>0</v>
      </c>
      <c r="SP10" s="33">
        <f>'5 - Project Outputs'!R330</f>
        <v>0</v>
      </c>
      <c r="SQ10" s="33">
        <f>'5 - Project Outputs'!S330</f>
        <v>0</v>
      </c>
      <c r="SR10" s="33">
        <f>'5 - Project Outputs'!T330</f>
        <v>0</v>
      </c>
      <c r="SS10" s="33">
        <f>'5 - Project Outputs'!U330</f>
        <v>0</v>
      </c>
      <c r="ST10" s="33">
        <f>'5 - Project Outputs'!V330</f>
        <v>0</v>
      </c>
      <c r="SU10" s="33">
        <f>'5 - Project Outputs'!W330</f>
        <v>0</v>
      </c>
      <c r="SV10" s="33">
        <f>'5 - Project Outputs'!X330</f>
        <v>0</v>
      </c>
      <c r="SW10" s="33" t="str">
        <f>'5 - Project Outputs'!C332</f>
        <v>&lt; Select &gt;</v>
      </c>
      <c r="SX10" s="33" t="str">
        <f>'5 - Project Outputs'!D332</f>
        <v>N/A</v>
      </c>
      <c r="SY10" s="33">
        <f>'5 - Project Outputs'!E332</f>
        <v>0</v>
      </c>
      <c r="SZ10" s="33">
        <f>'5 - Project Outputs'!F332</f>
        <v>0</v>
      </c>
      <c r="TA10" s="33">
        <f>'5 - Project Outputs'!G332</f>
        <v>0</v>
      </c>
      <c r="TB10" s="33">
        <f>'5 - Project Outputs'!H332</f>
        <v>0</v>
      </c>
      <c r="TC10" s="33">
        <f>'5 - Project Outputs'!I332</f>
        <v>0</v>
      </c>
      <c r="TD10" s="33">
        <f>'5 - Project Outputs'!J332</f>
        <v>0</v>
      </c>
      <c r="TE10" s="33">
        <f>'5 - Project Outputs'!K332</f>
        <v>0</v>
      </c>
      <c r="TF10" s="33">
        <f>'5 - Project Outputs'!L332</f>
        <v>0</v>
      </c>
      <c r="TG10" s="33">
        <f>'5 - Project Outputs'!M332</f>
        <v>0</v>
      </c>
      <c r="TH10" s="33">
        <f>'5 - Project Outputs'!N332</f>
        <v>0</v>
      </c>
      <c r="TI10" s="33">
        <f>'5 - Project Outputs'!O332</f>
        <v>0</v>
      </c>
      <c r="TJ10" s="33">
        <f>'5 - Project Outputs'!P332</f>
        <v>0</v>
      </c>
      <c r="TK10" s="33">
        <f>'5 - Project Outputs'!Q332</f>
        <v>0</v>
      </c>
      <c r="TL10" s="33">
        <f>'5 - Project Outputs'!R332</f>
        <v>0</v>
      </c>
      <c r="TM10" s="33">
        <f>'5 - Project Outputs'!S332</f>
        <v>0</v>
      </c>
      <c r="TN10" s="33">
        <f>'5 - Project Outputs'!T332</f>
        <v>0</v>
      </c>
      <c r="TO10" s="33">
        <f>'5 - Project Outputs'!U332</f>
        <v>0</v>
      </c>
      <c r="TP10" s="33">
        <f>'5 - Project Outputs'!V332</f>
        <v>0</v>
      </c>
      <c r="TQ10" s="33">
        <f>'5 - Project Outputs'!W332</f>
        <v>0</v>
      </c>
      <c r="TR10" s="33">
        <f>'5 - Project Outputs'!X332</f>
        <v>0</v>
      </c>
      <c r="TS10" s="33">
        <f>'5 - Project Outputs'!Y332</f>
        <v>0</v>
      </c>
      <c r="TT10" s="33" t="str">
        <f>'5 - Project Outputs'!C333</f>
        <v>&lt; Select &gt;</v>
      </c>
      <c r="TU10" s="33" t="str">
        <f>'5 - Project Outputs'!D333</f>
        <v>N/A</v>
      </c>
      <c r="TV10" s="33">
        <f>'5 - Project Outputs'!E333</f>
        <v>0</v>
      </c>
      <c r="TW10" s="33">
        <f>'5 - Project Outputs'!F333</f>
        <v>0</v>
      </c>
      <c r="TX10" s="33">
        <f>'5 - Project Outputs'!G333</f>
        <v>0</v>
      </c>
      <c r="TY10" s="33">
        <f>'5 - Project Outputs'!H333</f>
        <v>0</v>
      </c>
      <c r="TZ10" s="33">
        <f>'5 - Project Outputs'!I333</f>
        <v>0</v>
      </c>
      <c r="UA10" s="33">
        <f>'5 - Project Outputs'!J333</f>
        <v>0</v>
      </c>
      <c r="UB10" s="33">
        <f>'5 - Project Outputs'!K333</f>
        <v>0</v>
      </c>
      <c r="UC10" s="33">
        <f>'5 - Project Outputs'!L333</f>
        <v>0</v>
      </c>
      <c r="UD10" s="33">
        <f>'5 - Project Outputs'!M333</f>
        <v>0</v>
      </c>
      <c r="UE10" s="33">
        <f>'5 - Project Outputs'!N333</f>
        <v>0</v>
      </c>
      <c r="UF10" s="33">
        <f>'5 - Project Outputs'!O333</f>
        <v>0</v>
      </c>
      <c r="UG10" s="33">
        <f>'5 - Project Outputs'!P333</f>
        <v>0</v>
      </c>
      <c r="UH10" s="33">
        <f>'5 - Project Outputs'!Q333</f>
        <v>0</v>
      </c>
      <c r="UI10" s="33">
        <f>'5 - Project Outputs'!R333</f>
        <v>0</v>
      </c>
      <c r="UJ10" s="33">
        <f>'5 - Project Outputs'!S333</f>
        <v>0</v>
      </c>
      <c r="UK10" s="33">
        <f>'5 - Project Outputs'!T333</f>
        <v>0</v>
      </c>
      <c r="UL10" s="33">
        <f>'5 - Project Outputs'!U333</f>
        <v>0</v>
      </c>
      <c r="UM10" s="33">
        <f>'5 - Project Outputs'!V333</f>
        <v>0</v>
      </c>
      <c r="UN10" s="33">
        <f>'5 - Project Outputs'!W333</f>
        <v>0</v>
      </c>
      <c r="UO10" s="33">
        <f>'5 - Project Outputs'!X333</f>
        <v>0</v>
      </c>
      <c r="UP10" s="33">
        <f>'5 - Project Outputs'!Y333</f>
        <v>0</v>
      </c>
      <c r="UQ10" s="33" t="str">
        <f>'5 - Project Outputs'!C334</f>
        <v>&lt; Select &gt;</v>
      </c>
      <c r="UR10" s="33" t="str">
        <f>'5 - Project Outputs'!D334</f>
        <v>N/A</v>
      </c>
      <c r="US10" s="33">
        <f>'5 - Project Outputs'!E334</f>
        <v>0</v>
      </c>
      <c r="UT10" s="33">
        <f>'5 - Project Outputs'!F334</f>
        <v>0</v>
      </c>
      <c r="UU10" s="33">
        <f>'5 - Project Outputs'!G334</f>
        <v>0</v>
      </c>
      <c r="UV10" s="33">
        <f>'5 - Project Outputs'!H334</f>
        <v>0</v>
      </c>
      <c r="UW10" s="33">
        <f>'5 - Project Outputs'!I334</f>
        <v>0</v>
      </c>
      <c r="UX10" s="33">
        <f>'5 - Project Outputs'!J334</f>
        <v>0</v>
      </c>
      <c r="UY10" s="33">
        <f>'5 - Project Outputs'!K334</f>
        <v>0</v>
      </c>
      <c r="UZ10" s="33">
        <f>'5 - Project Outputs'!L334</f>
        <v>0</v>
      </c>
      <c r="VA10" s="33">
        <f>'5 - Project Outputs'!M334</f>
        <v>0</v>
      </c>
      <c r="VB10" s="33">
        <f>'5 - Project Outputs'!N334</f>
        <v>0</v>
      </c>
      <c r="VC10" s="33">
        <f>'5 - Project Outputs'!O334</f>
        <v>0</v>
      </c>
      <c r="VD10" s="33">
        <f>'5 - Project Outputs'!P334</f>
        <v>0</v>
      </c>
      <c r="VE10" s="33">
        <f>'5 - Project Outputs'!Q334</f>
        <v>0</v>
      </c>
      <c r="VF10" s="33">
        <f>'5 - Project Outputs'!R334</f>
        <v>0</v>
      </c>
      <c r="VG10" s="33">
        <f>'5 - Project Outputs'!S334</f>
        <v>0</v>
      </c>
      <c r="VH10" s="33">
        <f>'5 - Project Outputs'!T334</f>
        <v>0</v>
      </c>
      <c r="VI10" s="33">
        <f>'5 - Project Outputs'!U334</f>
        <v>0</v>
      </c>
      <c r="VJ10" s="33">
        <f>'5 - Project Outputs'!V334</f>
        <v>0</v>
      </c>
      <c r="VK10" s="33">
        <f>'5 - Project Outputs'!W334</f>
        <v>0</v>
      </c>
      <c r="VL10" s="33">
        <f>'5 - Project Outputs'!X334</f>
        <v>0</v>
      </c>
      <c r="VM10" s="33">
        <f>'5 - Project Outputs'!Y334</f>
        <v>0</v>
      </c>
      <c r="VN10" s="33" t="str">
        <f>'5 - Project Outputs'!C335</f>
        <v>&lt; Select &gt;</v>
      </c>
      <c r="VO10" s="33" t="str">
        <f>'5 - Project Outputs'!D335</f>
        <v>N/A</v>
      </c>
      <c r="VP10" s="33">
        <f>'5 - Project Outputs'!E335</f>
        <v>0</v>
      </c>
      <c r="VQ10" s="33">
        <f>'5 - Project Outputs'!F335</f>
        <v>0</v>
      </c>
      <c r="VR10" s="33">
        <f>'5 - Project Outputs'!G335</f>
        <v>0</v>
      </c>
      <c r="VS10" s="33">
        <f>'5 - Project Outputs'!H335</f>
        <v>0</v>
      </c>
      <c r="VT10" s="33">
        <f>'5 - Project Outputs'!I335</f>
        <v>0</v>
      </c>
      <c r="VU10" s="33">
        <f>'5 - Project Outputs'!J335</f>
        <v>0</v>
      </c>
      <c r="VV10" s="33">
        <f>'5 - Project Outputs'!K335</f>
        <v>0</v>
      </c>
      <c r="VW10" s="33">
        <f>'5 - Project Outputs'!L335</f>
        <v>0</v>
      </c>
      <c r="VX10" s="33">
        <f>'5 - Project Outputs'!M335</f>
        <v>0</v>
      </c>
      <c r="VY10" s="33">
        <f>'5 - Project Outputs'!N335</f>
        <v>0</v>
      </c>
      <c r="VZ10" s="33">
        <f>'5 - Project Outputs'!O335</f>
        <v>0</v>
      </c>
      <c r="WA10" s="33">
        <f>'5 - Project Outputs'!P335</f>
        <v>0</v>
      </c>
      <c r="WB10" s="33">
        <f>'5 - Project Outputs'!Q335</f>
        <v>0</v>
      </c>
      <c r="WC10" s="33">
        <f>'5 - Project Outputs'!R335</f>
        <v>0</v>
      </c>
      <c r="WD10" s="33">
        <f>'5 - Project Outputs'!S335</f>
        <v>0</v>
      </c>
      <c r="WE10" s="33">
        <f>'5 - Project Outputs'!T335</f>
        <v>0</v>
      </c>
      <c r="WF10" s="33">
        <f>'5 - Project Outputs'!U335</f>
        <v>0</v>
      </c>
      <c r="WG10" s="33">
        <f>'5 - Project Outputs'!V335</f>
        <v>0</v>
      </c>
      <c r="WH10" s="33">
        <f>'5 - Project Outputs'!W335</f>
        <v>0</v>
      </c>
      <c r="WI10" s="33">
        <f>'5 - Project Outputs'!X335</f>
        <v>0</v>
      </c>
      <c r="WJ10" s="33">
        <f>'5 - Project Outputs'!Y335</f>
        <v>0</v>
      </c>
      <c r="WK10" s="33" t="str">
        <f>'5 - Project Outputs'!C336</f>
        <v>&lt; Select &gt;</v>
      </c>
      <c r="WL10" s="33" t="str">
        <f>'5 - Project Outputs'!D336</f>
        <v>N/A</v>
      </c>
      <c r="WM10" s="33">
        <f>'5 - Project Outputs'!E336</f>
        <v>0</v>
      </c>
      <c r="WN10" s="33">
        <f>'5 - Project Outputs'!F336</f>
        <v>0</v>
      </c>
      <c r="WO10" s="33">
        <f>'5 - Project Outputs'!G336</f>
        <v>0</v>
      </c>
      <c r="WP10" s="33">
        <f>'5 - Project Outputs'!H336</f>
        <v>0</v>
      </c>
      <c r="WQ10" s="33">
        <f>'5 - Project Outputs'!I336</f>
        <v>0</v>
      </c>
      <c r="WR10" s="33">
        <f>'5 - Project Outputs'!J336</f>
        <v>0</v>
      </c>
      <c r="WS10" s="33">
        <f>'5 - Project Outputs'!K336</f>
        <v>0</v>
      </c>
      <c r="WT10" s="33">
        <f>'5 - Project Outputs'!L336</f>
        <v>0</v>
      </c>
      <c r="WU10" s="33">
        <f>'5 - Project Outputs'!M336</f>
        <v>0</v>
      </c>
      <c r="WV10" s="33">
        <f>'5 - Project Outputs'!N336</f>
        <v>0</v>
      </c>
      <c r="WW10" s="33">
        <f>'5 - Project Outputs'!O336</f>
        <v>0</v>
      </c>
      <c r="WX10" s="33">
        <f>'5 - Project Outputs'!P336</f>
        <v>0</v>
      </c>
      <c r="WY10" s="33">
        <f>'5 - Project Outputs'!Q336</f>
        <v>0</v>
      </c>
      <c r="WZ10" s="33">
        <f>'5 - Project Outputs'!R336</f>
        <v>0</v>
      </c>
      <c r="XA10" s="33">
        <f>'5 - Project Outputs'!S336</f>
        <v>0</v>
      </c>
      <c r="XB10" s="33">
        <f>'5 - Project Outputs'!T336</f>
        <v>0</v>
      </c>
      <c r="XC10" s="33">
        <f>'5 - Project Outputs'!U336</f>
        <v>0</v>
      </c>
      <c r="XD10" s="33">
        <f>'5 - Project Outputs'!V336</f>
        <v>0</v>
      </c>
      <c r="XE10" s="33">
        <f>'5 - Project Outputs'!W336</f>
        <v>0</v>
      </c>
      <c r="XF10" s="33">
        <f>'5 - Project Outputs'!X336</f>
        <v>0</v>
      </c>
      <c r="XG10" s="33">
        <f>'5 - Project Outputs'!Y336</f>
        <v>0</v>
      </c>
      <c r="XH10" s="33" t="str">
        <f>'5 - Project Outputs'!C337</f>
        <v>&lt; Select &gt;</v>
      </c>
      <c r="XI10" s="33" t="str">
        <f>'5 - Project Outputs'!D337</f>
        <v>N/A</v>
      </c>
      <c r="XJ10" s="33">
        <f>'5 - Project Outputs'!E337</f>
        <v>0</v>
      </c>
      <c r="XK10" s="33">
        <f>'5 - Project Outputs'!F337</f>
        <v>0</v>
      </c>
      <c r="XL10" s="33">
        <f>'5 - Project Outputs'!G337</f>
        <v>0</v>
      </c>
      <c r="XM10" s="33">
        <f>'5 - Project Outputs'!H337</f>
        <v>0</v>
      </c>
      <c r="XN10" s="33">
        <f>'5 - Project Outputs'!I337</f>
        <v>0</v>
      </c>
      <c r="XO10" s="33">
        <f>'5 - Project Outputs'!J337</f>
        <v>0</v>
      </c>
      <c r="XP10" s="33">
        <f>'5 - Project Outputs'!K337</f>
        <v>0</v>
      </c>
      <c r="XQ10" s="33">
        <f>'5 - Project Outputs'!L337</f>
        <v>0</v>
      </c>
      <c r="XR10" s="33">
        <f>'5 - Project Outputs'!M337</f>
        <v>0</v>
      </c>
      <c r="XS10" s="33">
        <f>'5 - Project Outputs'!N337</f>
        <v>0</v>
      </c>
      <c r="XT10" s="33">
        <f>'5 - Project Outputs'!O337</f>
        <v>0</v>
      </c>
      <c r="XU10" s="33">
        <f>'5 - Project Outputs'!P337</f>
        <v>0</v>
      </c>
      <c r="XV10" s="33">
        <f>'5 - Project Outputs'!Q337</f>
        <v>0</v>
      </c>
      <c r="XW10" s="33">
        <f>'5 - Project Outputs'!R337</f>
        <v>0</v>
      </c>
      <c r="XX10" s="33">
        <f>'5 - Project Outputs'!S337</f>
        <v>0</v>
      </c>
      <c r="XY10" s="33">
        <f>'5 - Project Outputs'!T337</f>
        <v>0</v>
      </c>
      <c r="XZ10" s="33">
        <f>'5 - Project Outputs'!U337</f>
        <v>0</v>
      </c>
      <c r="YA10" s="33">
        <f>'5 - Project Outputs'!V337</f>
        <v>0</v>
      </c>
      <c r="YB10" s="33">
        <f>'5 - Project Outputs'!W337</f>
        <v>0</v>
      </c>
      <c r="YC10" s="33">
        <f>'5 - Project Outputs'!X337</f>
        <v>0</v>
      </c>
      <c r="YD10" s="33">
        <f>'5 - Project Outputs'!Y337</f>
        <v>0</v>
      </c>
      <c r="YE10" s="33" t="str">
        <f>'5 - Project Outputs'!C338</f>
        <v>&lt; Select &gt;</v>
      </c>
      <c r="YF10" s="33" t="str">
        <f>'5 - Project Outputs'!D338</f>
        <v>N/A</v>
      </c>
      <c r="YG10" s="33">
        <f>'5 - Project Outputs'!E338</f>
        <v>0</v>
      </c>
      <c r="YH10" s="33">
        <f>'5 - Project Outputs'!F338</f>
        <v>0</v>
      </c>
      <c r="YI10" s="33">
        <f>'5 - Project Outputs'!G338</f>
        <v>0</v>
      </c>
      <c r="YJ10" s="33">
        <f>'5 - Project Outputs'!H338</f>
        <v>0</v>
      </c>
      <c r="YK10" s="33">
        <f>'5 - Project Outputs'!I338</f>
        <v>0</v>
      </c>
      <c r="YL10" s="33">
        <f>'5 - Project Outputs'!J338</f>
        <v>0</v>
      </c>
      <c r="YM10" s="33">
        <f>'5 - Project Outputs'!K338</f>
        <v>0</v>
      </c>
      <c r="YN10" s="33">
        <f>'5 - Project Outputs'!L338</f>
        <v>0</v>
      </c>
      <c r="YO10" s="33">
        <f>'5 - Project Outputs'!M338</f>
        <v>0</v>
      </c>
      <c r="YP10" s="33">
        <f>'5 - Project Outputs'!N338</f>
        <v>0</v>
      </c>
      <c r="YQ10" s="33">
        <f>'5 - Project Outputs'!O338</f>
        <v>0</v>
      </c>
      <c r="YR10" s="33">
        <f>'5 - Project Outputs'!P338</f>
        <v>0</v>
      </c>
      <c r="YS10" s="33">
        <f>'5 - Project Outputs'!Q338</f>
        <v>0</v>
      </c>
      <c r="YT10" s="33">
        <f>'5 - Project Outputs'!R338</f>
        <v>0</v>
      </c>
      <c r="YU10" s="33">
        <f>'5 - Project Outputs'!S338</f>
        <v>0</v>
      </c>
      <c r="YV10" s="33">
        <f>'5 - Project Outputs'!T338</f>
        <v>0</v>
      </c>
      <c r="YW10" s="33">
        <f>'5 - Project Outputs'!U338</f>
        <v>0</v>
      </c>
      <c r="YX10" s="33">
        <f>'5 - Project Outputs'!V338</f>
        <v>0</v>
      </c>
      <c r="YY10" s="33">
        <f>'5 - Project Outputs'!W338</f>
        <v>0</v>
      </c>
      <c r="YZ10" s="33">
        <f>'5 - Project Outputs'!X338</f>
        <v>0</v>
      </c>
      <c r="ZA10" s="33">
        <f>'5 - Project Outputs'!Y338</f>
        <v>0</v>
      </c>
      <c r="ZB10" s="33" t="str">
        <f>'5 - Project Outputs'!C339</f>
        <v>&lt; Select &gt;</v>
      </c>
      <c r="ZC10" s="33" t="str">
        <f>'5 - Project Outputs'!D339</f>
        <v>N/A</v>
      </c>
      <c r="ZD10" s="33">
        <f>'5 - Project Outputs'!E339</f>
        <v>0</v>
      </c>
      <c r="ZE10" s="33">
        <f>'5 - Project Outputs'!F339</f>
        <v>0</v>
      </c>
      <c r="ZF10" s="33">
        <f>'5 - Project Outputs'!G339</f>
        <v>0</v>
      </c>
      <c r="ZG10" s="33">
        <f>'5 - Project Outputs'!H339</f>
        <v>0</v>
      </c>
      <c r="ZH10" s="33">
        <f>'5 - Project Outputs'!I339</f>
        <v>0</v>
      </c>
      <c r="ZI10" s="33">
        <f>'5 - Project Outputs'!J339</f>
        <v>0</v>
      </c>
      <c r="ZJ10" s="33">
        <f>'5 - Project Outputs'!K339</f>
        <v>0</v>
      </c>
      <c r="ZK10" s="33">
        <f>'5 - Project Outputs'!L339</f>
        <v>0</v>
      </c>
      <c r="ZL10" s="33">
        <f>'5 - Project Outputs'!M339</f>
        <v>0</v>
      </c>
      <c r="ZM10" s="33">
        <f>'5 - Project Outputs'!N339</f>
        <v>0</v>
      </c>
      <c r="ZN10" s="33">
        <f>'5 - Project Outputs'!O339</f>
        <v>0</v>
      </c>
      <c r="ZO10" s="33">
        <f>'5 - Project Outputs'!P339</f>
        <v>0</v>
      </c>
      <c r="ZP10" s="33">
        <f>'5 - Project Outputs'!Q339</f>
        <v>0</v>
      </c>
      <c r="ZQ10" s="33">
        <f>'5 - Project Outputs'!R339</f>
        <v>0</v>
      </c>
      <c r="ZR10" s="33">
        <f>'5 - Project Outputs'!S339</f>
        <v>0</v>
      </c>
      <c r="ZS10" s="33">
        <f>'5 - Project Outputs'!T339</f>
        <v>0</v>
      </c>
      <c r="ZT10" s="33">
        <f>'5 - Project Outputs'!U339</f>
        <v>0</v>
      </c>
      <c r="ZU10" s="33">
        <f>'5 - Project Outputs'!V339</f>
        <v>0</v>
      </c>
      <c r="ZV10" s="33">
        <f>'5 - Project Outputs'!W339</f>
        <v>0</v>
      </c>
      <c r="ZW10" s="33">
        <f>'5 - Project Outputs'!X339</f>
        <v>0</v>
      </c>
      <c r="ZX10" s="33">
        <f>'5 - Project Outputs'!Y339</f>
        <v>0</v>
      </c>
      <c r="ZY10" s="33" t="str">
        <f>'5 - Project Outputs'!C340</f>
        <v>&lt; Select &gt;</v>
      </c>
      <c r="ZZ10" s="33" t="str">
        <f>'5 - Project Outputs'!D340</f>
        <v>N/A</v>
      </c>
      <c r="AAA10" s="33">
        <f>'5 - Project Outputs'!E340</f>
        <v>0</v>
      </c>
      <c r="AAB10" s="33">
        <f>'5 - Project Outputs'!F340</f>
        <v>0</v>
      </c>
      <c r="AAC10" s="33">
        <f>'5 - Project Outputs'!G340</f>
        <v>0</v>
      </c>
      <c r="AAD10" s="33">
        <f>'5 - Project Outputs'!H340</f>
        <v>0</v>
      </c>
      <c r="AAE10" s="33">
        <f>'5 - Project Outputs'!I340</f>
        <v>0</v>
      </c>
      <c r="AAF10" s="33">
        <f>'5 - Project Outputs'!J340</f>
        <v>0</v>
      </c>
      <c r="AAG10" s="33">
        <f>'5 - Project Outputs'!K340</f>
        <v>0</v>
      </c>
      <c r="AAH10" s="33">
        <f>'5 - Project Outputs'!L340</f>
        <v>0</v>
      </c>
      <c r="AAI10" s="33">
        <f>'5 - Project Outputs'!M340</f>
        <v>0</v>
      </c>
      <c r="AAJ10" s="33">
        <f>'5 - Project Outputs'!N340</f>
        <v>0</v>
      </c>
      <c r="AAK10" s="33">
        <f>'5 - Project Outputs'!O340</f>
        <v>0</v>
      </c>
      <c r="AAL10" s="33">
        <f>'5 - Project Outputs'!P340</f>
        <v>0</v>
      </c>
      <c r="AAM10" s="33">
        <f>'5 - Project Outputs'!Q340</f>
        <v>0</v>
      </c>
      <c r="AAN10" s="33">
        <f>'5 - Project Outputs'!R340</f>
        <v>0</v>
      </c>
      <c r="AAO10" s="33">
        <f>'5 - Project Outputs'!S340</f>
        <v>0</v>
      </c>
      <c r="AAP10" s="33">
        <f>'5 - Project Outputs'!T340</f>
        <v>0</v>
      </c>
      <c r="AAQ10" s="33">
        <f>'5 - Project Outputs'!U340</f>
        <v>0</v>
      </c>
      <c r="AAR10" s="33">
        <f>'5 - Project Outputs'!V340</f>
        <v>0</v>
      </c>
      <c r="AAS10" s="33">
        <f>'5 - Project Outputs'!W340</f>
        <v>0</v>
      </c>
      <c r="AAT10" s="33">
        <f>'5 - Project Outputs'!X340</f>
        <v>0</v>
      </c>
      <c r="AAU10" s="33">
        <f>'5 - Project Outputs'!Y340</f>
        <v>0</v>
      </c>
      <c r="AAV10" s="33" t="str">
        <f>'5 - Project Outputs'!C341</f>
        <v>&lt; Select &gt;</v>
      </c>
      <c r="AAW10" s="33" t="str">
        <f>'5 - Project Outputs'!D341</f>
        <v>N/A</v>
      </c>
      <c r="AAX10" s="33">
        <f>'5 - Project Outputs'!E341</f>
        <v>0</v>
      </c>
      <c r="AAY10" s="33">
        <f>'5 - Project Outputs'!F341</f>
        <v>0</v>
      </c>
      <c r="AAZ10" s="33">
        <f>'5 - Project Outputs'!G341</f>
        <v>0</v>
      </c>
      <c r="ABA10" s="33">
        <f>'5 - Project Outputs'!H341</f>
        <v>0</v>
      </c>
      <c r="ABB10" s="33">
        <f>'5 - Project Outputs'!I341</f>
        <v>0</v>
      </c>
      <c r="ABC10" s="33">
        <f>'5 - Project Outputs'!J341</f>
        <v>0</v>
      </c>
      <c r="ABD10" s="33">
        <f>'5 - Project Outputs'!K341</f>
        <v>0</v>
      </c>
      <c r="ABE10" s="33">
        <f>'5 - Project Outputs'!L341</f>
        <v>0</v>
      </c>
      <c r="ABF10" s="33">
        <f>'5 - Project Outputs'!M341</f>
        <v>0</v>
      </c>
      <c r="ABG10" s="33">
        <f>'5 - Project Outputs'!N341</f>
        <v>0</v>
      </c>
      <c r="ABH10" s="33">
        <f>'5 - Project Outputs'!O341</f>
        <v>0</v>
      </c>
      <c r="ABI10" s="33">
        <f>'5 - Project Outputs'!P341</f>
        <v>0</v>
      </c>
      <c r="ABJ10" s="33">
        <f>'5 - Project Outputs'!Q341</f>
        <v>0</v>
      </c>
      <c r="ABK10" s="33">
        <f>'5 - Project Outputs'!R341</f>
        <v>0</v>
      </c>
      <c r="ABL10" s="33">
        <f>'5 - Project Outputs'!S341</f>
        <v>0</v>
      </c>
      <c r="ABM10" s="33">
        <f>'5 - Project Outputs'!T341</f>
        <v>0</v>
      </c>
      <c r="ABN10" s="33">
        <f>'5 - Project Outputs'!U341</f>
        <v>0</v>
      </c>
      <c r="ABO10" s="33">
        <f>'5 - Project Outputs'!V341</f>
        <v>0</v>
      </c>
      <c r="ABP10" s="33">
        <f>'5 - Project Outputs'!W341</f>
        <v>0</v>
      </c>
      <c r="ABQ10" s="33">
        <f>'5 - Project Outputs'!X341</f>
        <v>0</v>
      </c>
      <c r="ABR10" s="33">
        <f>'5 - Project Outputs'!Y341</f>
        <v>0</v>
      </c>
      <c r="ABS10" s="33" t="str">
        <f>'5 - Project Outputs'!C342</f>
        <v>&lt; Select &gt;</v>
      </c>
      <c r="ABT10" s="33" t="str">
        <f>'5 - Project Outputs'!D342</f>
        <v>N/A</v>
      </c>
      <c r="ABU10" s="33">
        <f>'5 - Project Outputs'!E342</f>
        <v>0</v>
      </c>
      <c r="ABV10" s="33">
        <f>'5 - Project Outputs'!F342</f>
        <v>0</v>
      </c>
      <c r="ABW10" s="33">
        <f>'5 - Project Outputs'!G342</f>
        <v>0</v>
      </c>
      <c r="ABX10" s="33">
        <f>'5 - Project Outputs'!H342</f>
        <v>0</v>
      </c>
      <c r="ABY10" s="33">
        <f>'5 - Project Outputs'!I342</f>
        <v>0</v>
      </c>
      <c r="ABZ10" s="33">
        <f>'5 - Project Outputs'!J342</f>
        <v>0</v>
      </c>
      <c r="ACA10" s="33">
        <f>'5 - Project Outputs'!K342</f>
        <v>0</v>
      </c>
      <c r="ACB10" s="33">
        <f>'5 - Project Outputs'!L342</f>
        <v>0</v>
      </c>
      <c r="ACC10" s="33">
        <f>'5 - Project Outputs'!M342</f>
        <v>0</v>
      </c>
      <c r="ACD10" s="33">
        <f>'5 - Project Outputs'!N342</f>
        <v>0</v>
      </c>
      <c r="ACE10" s="33">
        <f>'5 - Project Outputs'!O342</f>
        <v>0</v>
      </c>
      <c r="ACF10" s="33">
        <f>'5 - Project Outputs'!P342</f>
        <v>0</v>
      </c>
      <c r="ACG10" s="33">
        <f>'5 - Project Outputs'!Q342</f>
        <v>0</v>
      </c>
      <c r="ACH10" s="33">
        <f>'5 - Project Outputs'!R342</f>
        <v>0</v>
      </c>
      <c r="ACI10" s="33">
        <f>'5 - Project Outputs'!S342</f>
        <v>0</v>
      </c>
      <c r="ACJ10" s="33">
        <f>'5 - Project Outputs'!T342</f>
        <v>0</v>
      </c>
      <c r="ACK10" s="33">
        <f>'5 - Project Outputs'!U342</f>
        <v>0</v>
      </c>
      <c r="ACL10" s="33">
        <f>'5 - Project Outputs'!V342</f>
        <v>0</v>
      </c>
      <c r="ACM10" s="33">
        <f>'5 - Project Outputs'!W342</f>
        <v>0</v>
      </c>
      <c r="ACN10" s="33">
        <f>'5 - Project Outputs'!X342</f>
        <v>0</v>
      </c>
      <c r="ACO10" s="33">
        <f>'5 - Project Outputs'!Y342</f>
        <v>0</v>
      </c>
      <c r="ACP10" s="33" t="str">
        <f>'5 - Project Outputs'!C343</f>
        <v>&lt; Select &gt;</v>
      </c>
      <c r="ACQ10" s="33" t="str">
        <f>'5 - Project Outputs'!D343</f>
        <v>N/A</v>
      </c>
      <c r="ACR10" s="33">
        <f>'5 - Project Outputs'!E343</f>
        <v>0</v>
      </c>
      <c r="ACS10" s="33">
        <f>'5 - Project Outputs'!F343</f>
        <v>0</v>
      </c>
      <c r="ACT10" s="33">
        <f>'5 - Project Outputs'!G343</f>
        <v>0</v>
      </c>
      <c r="ACU10" s="33">
        <f>'5 - Project Outputs'!H343</f>
        <v>0</v>
      </c>
      <c r="ACV10" s="33">
        <f>'5 - Project Outputs'!I343</f>
        <v>0</v>
      </c>
      <c r="ACW10" s="33">
        <f>'5 - Project Outputs'!J343</f>
        <v>0</v>
      </c>
      <c r="ACX10" s="33">
        <f>'5 - Project Outputs'!K343</f>
        <v>0</v>
      </c>
      <c r="ACY10" s="33">
        <f>'5 - Project Outputs'!L343</f>
        <v>0</v>
      </c>
      <c r="ACZ10" s="33">
        <f>'5 - Project Outputs'!M343</f>
        <v>0</v>
      </c>
      <c r="ADA10" s="33">
        <f>'5 - Project Outputs'!N343</f>
        <v>0</v>
      </c>
      <c r="ADB10" s="33">
        <f>'5 - Project Outputs'!O343</f>
        <v>0</v>
      </c>
      <c r="ADC10" s="33">
        <f>'5 - Project Outputs'!P343</f>
        <v>0</v>
      </c>
      <c r="ADD10" s="33">
        <f>'5 - Project Outputs'!Q343</f>
        <v>0</v>
      </c>
      <c r="ADE10" s="33">
        <f>'5 - Project Outputs'!R343</f>
        <v>0</v>
      </c>
      <c r="ADF10" s="33">
        <f>'5 - Project Outputs'!S343</f>
        <v>0</v>
      </c>
      <c r="ADG10" s="33">
        <f>'5 - Project Outputs'!T343</f>
        <v>0</v>
      </c>
      <c r="ADH10" s="33">
        <f>'5 - Project Outputs'!U343</f>
        <v>0</v>
      </c>
      <c r="ADI10" s="33">
        <f>'5 - Project Outputs'!V343</f>
        <v>0</v>
      </c>
      <c r="ADJ10" s="33">
        <f>'5 - Project Outputs'!W343</f>
        <v>0</v>
      </c>
      <c r="ADK10" s="33">
        <f>'5 - Project Outputs'!X343</f>
        <v>0</v>
      </c>
      <c r="ADL10" s="33">
        <f>'5 - Project Outputs'!Y343</f>
        <v>0</v>
      </c>
      <c r="ADM10" s="33" t="str">
        <f>'5 - Project Outputs'!C344</f>
        <v>&lt; Select &gt;</v>
      </c>
      <c r="ADN10" s="33" t="str">
        <f>'5 - Project Outputs'!D344</f>
        <v>N/A</v>
      </c>
      <c r="ADO10" s="33">
        <f>'5 - Project Outputs'!E344</f>
        <v>0</v>
      </c>
      <c r="ADP10" s="33">
        <f>'5 - Project Outputs'!F344</f>
        <v>0</v>
      </c>
      <c r="ADQ10" s="33">
        <f>'5 - Project Outputs'!G344</f>
        <v>0</v>
      </c>
      <c r="ADR10" s="33">
        <f>'5 - Project Outputs'!H344</f>
        <v>0</v>
      </c>
      <c r="ADS10" s="33">
        <f>'5 - Project Outputs'!I344</f>
        <v>0</v>
      </c>
      <c r="ADT10" s="33">
        <f>'5 - Project Outputs'!J344</f>
        <v>0</v>
      </c>
      <c r="ADU10" s="33">
        <f>'5 - Project Outputs'!K344</f>
        <v>0</v>
      </c>
      <c r="ADV10" s="33">
        <f>'5 - Project Outputs'!L344</f>
        <v>0</v>
      </c>
      <c r="ADW10" s="33">
        <f>'5 - Project Outputs'!M344</f>
        <v>0</v>
      </c>
      <c r="ADX10" s="33">
        <f>'5 - Project Outputs'!N344</f>
        <v>0</v>
      </c>
      <c r="ADY10" s="33">
        <f>'5 - Project Outputs'!O344</f>
        <v>0</v>
      </c>
      <c r="ADZ10" s="33">
        <f>'5 - Project Outputs'!P344</f>
        <v>0</v>
      </c>
      <c r="AEA10" s="33">
        <f>'5 - Project Outputs'!Q344</f>
        <v>0</v>
      </c>
      <c r="AEB10" s="33">
        <f>'5 - Project Outputs'!R344</f>
        <v>0</v>
      </c>
      <c r="AEC10" s="33">
        <f>'5 - Project Outputs'!S344</f>
        <v>0</v>
      </c>
      <c r="AED10" s="33">
        <f>'5 - Project Outputs'!T344</f>
        <v>0</v>
      </c>
      <c r="AEE10" s="33">
        <f>'5 - Project Outputs'!U344</f>
        <v>0</v>
      </c>
      <c r="AEF10" s="33">
        <f>'5 - Project Outputs'!V344</f>
        <v>0</v>
      </c>
      <c r="AEG10" s="33">
        <f>'5 - Project Outputs'!W344</f>
        <v>0</v>
      </c>
      <c r="AEH10" s="33">
        <f>'5 - Project Outputs'!X344</f>
        <v>0</v>
      </c>
      <c r="AEI10" s="33">
        <f>'5 - Project Outputs'!Y344</f>
        <v>0</v>
      </c>
      <c r="AEJ10" s="33" t="str">
        <f>'5 - Project Outputs'!C345</f>
        <v>&lt; Select &gt;</v>
      </c>
      <c r="AEK10" s="33" t="str">
        <f>'5 - Project Outputs'!D345</f>
        <v>N/A</v>
      </c>
      <c r="AEL10" s="33">
        <f>'5 - Project Outputs'!E345</f>
        <v>0</v>
      </c>
      <c r="AEM10" s="33">
        <f>'5 - Project Outputs'!F345</f>
        <v>0</v>
      </c>
      <c r="AEN10" s="33">
        <f>'5 - Project Outputs'!G345</f>
        <v>0</v>
      </c>
      <c r="AEO10" s="33">
        <f>'5 - Project Outputs'!H345</f>
        <v>0</v>
      </c>
      <c r="AEP10" s="33">
        <f>'5 - Project Outputs'!I345</f>
        <v>0</v>
      </c>
      <c r="AEQ10" s="33">
        <f>'5 - Project Outputs'!J345</f>
        <v>0</v>
      </c>
      <c r="AER10" s="33">
        <f>'5 - Project Outputs'!K345</f>
        <v>0</v>
      </c>
      <c r="AES10" s="33">
        <f>'5 - Project Outputs'!L345</f>
        <v>0</v>
      </c>
      <c r="AET10" s="33">
        <f>'5 - Project Outputs'!M345</f>
        <v>0</v>
      </c>
      <c r="AEU10" s="33">
        <f>'5 - Project Outputs'!N345</f>
        <v>0</v>
      </c>
      <c r="AEV10" s="33">
        <f>'5 - Project Outputs'!O345</f>
        <v>0</v>
      </c>
      <c r="AEW10" s="33">
        <f>'5 - Project Outputs'!P345</f>
        <v>0</v>
      </c>
      <c r="AEX10" s="33">
        <f>'5 - Project Outputs'!Q345</f>
        <v>0</v>
      </c>
      <c r="AEY10" s="33">
        <f>'5 - Project Outputs'!R345</f>
        <v>0</v>
      </c>
      <c r="AEZ10" s="33">
        <f>'5 - Project Outputs'!S345</f>
        <v>0</v>
      </c>
      <c r="AFA10" s="33">
        <f>'5 - Project Outputs'!T345</f>
        <v>0</v>
      </c>
      <c r="AFB10" s="33">
        <f>'5 - Project Outputs'!U345</f>
        <v>0</v>
      </c>
      <c r="AFC10" s="33">
        <f>'5 - Project Outputs'!V345</f>
        <v>0</v>
      </c>
      <c r="AFD10" s="33">
        <f>'5 - Project Outputs'!W345</f>
        <v>0</v>
      </c>
      <c r="AFE10" s="33">
        <f>'5 - Project Outputs'!X345</f>
        <v>0</v>
      </c>
      <c r="AFF10" s="33">
        <f>'5 - Project Outputs'!Y345</f>
        <v>0</v>
      </c>
      <c r="AFG10" s="33" t="str">
        <f>'5 - Project Outputs'!C346</f>
        <v>&lt; Select &gt;</v>
      </c>
      <c r="AFH10" s="33" t="str">
        <f>'5 - Project Outputs'!D346</f>
        <v>N/A</v>
      </c>
      <c r="AFI10" s="33">
        <f>'5 - Project Outputs'!E346</f>
        <v>0</v>
      </c>
      <c r="AFJ10" s="33">
        <f>'5 - Project Outputs'!F346</f>
        <v>0</v>
      </c>
      <c r="AFK10" s="33">
        <f>'5 - Project Outputs'!G346</f>
        <v>0</v>
      </c>
      <c r="AFL10" s="33">
        <f>'5 - Project Outputs'!H346</f>
        <v>0</v>
      </c>
      <c r="AFM10" s="33">
        <f>'5 - Project Outputs'!I346</f>
        <v>0</v>
      </c>
      <c r="AFN10" s="33">
        <f>'5 - Project Outputs'!J346</f>
        <v>0</v>
      </c>
      <c r="AFO10" s="33">
        <f>'5 - Project Outputs'!K346</f>
        <v>0</v>
      </c>
      <c r="AFP10" s="33">
        <f>'5 - Project Outputs'!L346</f>
        <v>0</v>
      </c>
      <c r="AFQ10" s="33">
        <f>'5 - Project Outputs'!M346</f>
        <v>0</v>
      </c>
      <c r="AFR10" s="33">
        <f>'5 - Project Outputs'!N346</f>
        <v>0</v>
      </c>
      <c r="AFS10" s="33">
        <f>'5 - Project Outputs'!O346</f>
        <v>0</v>
      </c>
      <c r="AFT10" s="33">
        <f>'5 - Project Outputs'!P346</f>
        <v>0</v>
      </c>
      <c r="AFU10" s="33">
        <f>'5 - Project Outputs'!Q346</f>
        <v>0</v>
      </c>
      <c r="AFV10" s="33">
        <f>'5 - Project Outputs'!R346</f>
        <v>0</v>
      </c>
      <c r="AFW10" s="33">
        <f>'5 - Project Outputs'!S346</f>
        <v>0</v>
      </c>
      <c r="AFX10" s="33">
        <f>'5 - Project Outputs'!T346</f>
        <v>0</v>
      </c>
      <c r="AFY10" s="33">
        <f>'5 - Project Outputs'!U346</f>
        <v>0</v>
      </c>
      <c r="AFZ10" s="33">
        <f>'5 - Project Outputs'!V346</f>
        <v>0</v>
      </c>
      <c r="AGA10" s="33">
        <f>'5 - Project Outputs'!W346</f>
        <v>0</v>
      </c>
      <c r="AGB10" s="33">
        <f>'5 - Project Outputs'!X346</f>
        <v>0</v>
      </c>
      <c r="AGC10" s="33">
        <f>'5 - Project Outputs'!Y346</f>
        <v>0</v>
      </c>
      <c r="AGD10" s="33">
        <f>'5 - Project Outputs'!C348</f>
        <v>0</v>
      </c>
      <c r="AGE10" s="33">
        <f>'5 - Project Outputs'!D348</f>
        <v>0</v>
      </c>
      <c r="AGF10" s="33">
        <f>'5 - Project Outputs'!E348</f>
        <v>0</v>
      </c>
      <c r="AGG10" s="33">
        <f>'5 - Project Outputs'!F348</f>
        <v>0</v>
      </c>
      <c r="AGH10" s="33">
        <f>'5 - Project Outputs'!G348</f>
        <v>0</v>
      </c>
      <c r="AGI10" s="33">
        <f>'5 - Project Outputs'!H348</f>
        <v>0</v>
      </c>
      <c r="AGJ10" s="33">
        <f>'5 - Project Outputs'!I348</f>
        <v>0</v>
      </c>
      <c r="AGK10" s="33">
        <f>'5 - Project Outputs'!J348</f>
        <v>0</v>
      </c>
      <c r="AGL10" s="33">
        <f>'5 - Project Outputs'!K348</f>
        <v>0</v>
      </c>
      <c r="AGM10" s="33">
        <f>'5 - Project Outputs'!L348</f>
        <v>0</v>
      </c>
      <c r="AGN10" s="33">
        <f>'5 - Project Outputs'!M348</f>
        <v>0</v>
      </c>
      <c r="AGO10" s="33">
        <f>'5 - Project Outputs'!N348</f>
        <v>0</v>
      </c>
      <c r="AGP10" s="33">
        <f>'5 - Project Outputs'!O348</f>
        <v>0</v>
      </c>
      <c r="AGQ10" s="33">
        <f>'5 - Project Outputs'!P348</f>
        <v>0</v>
      </c>
      <c r="AGR10" s="33">
        <f>'5 - Project Outputs'!Q348</f>
        <v>0</v>
      </c>
      <c r="AGS10" s="33">
        <f>'5 - Project Outputs'!R348</f>
        <v>0</v>
      </c>
      <c r="AGT10" s="33">
        <f>'5 - Project Outputs'!S348</f>
        <v>0</v>
      </c>
      <c r="AGU10" s="33">
        <f>'5 - Project Outputs'!T348</f>
        <v>0</v>
      </c>
      <c r="AGV10" s="33">
        <f>'5 - Project Outputs'!U348</f>
        <v>0</v>
      </c>
      <c r="AGW10" s="33">
        <f>'5 - Project Outputs'!V348</f>
        <v>0</v>
      </c>
      <c r="AGX10" s="33">
        <f>'5 - Project Outputs'!W348</f>
        <v>0</v>
      </c>
      <c r="AGY10" s="33">
        <f>'5 - Project Outputs'!X348</f>
        <v>0</v>
      </c>
      <c r="AGZ10" s="33">
        <f>'5 - Project Outputs'!C349</f>
        <v>0</v>
      </c>
      <c r="AHA10" s="33">
        <f>'5 - Project Outputs'!D349</f>
        <v>0</v>
      </c>
      <c r="AHB10" s="33">
        <f>'5 - Project Outputs'!E349</f>
        <v>0</v>
      </c>
      <c r="AHC10" s="33">
        <f>'5 - Project Outputs'!F349</f>
        <v>0</v>
      </c>
      <c r="AHD10" s="33">
        <f>'5 - Project Outputs'!G349</f>
        <v>0</v>
      </c>
      <c r="AHE10" s="33">
        <f>'5 - Project Outputs'!H349</f>
        <v>0</v>
      </c>
      <c r="AHF10" s="33">
        <f>'5 - Project Outputs'!I349</f>
        <v>0</v>
      </c>
      <c r="AHG10" s="33">
        <f>'5 - Project Outputs'!J349</f>
        <v>0</v>
      </c>
      <c r="AHH10" s="33">
        <f>'5 - Project Outputs'!K349</f>
        <v>0</v>
      </c>
      <c r="AHI10" s="33">
        <f>'5 - Project Outputs'!L349</f>
        <v>0</v>
      </c>
      <c r="AHJ10" s="33">
        <f>'5 - Project Outputs'!M349</f>
        <v>0</v>
      </c>
      <c r="AHK10" s="33">
        <f>'5 - Project Outputs'!N349</f>
        <v>0</v>
      </c>
      <c r="AHL10" s="33">
        <f>'5 - Project Outputs'!O349</f>
        <v>0</v>
      </c>
      <c r="AHM10" s="33">
        <f>'5 - Project Outputs'!P349</f>
        <v>0</v>
      </c>
      <c r="AHN10" s="33">
        <f>'5 - Project Outputs'!Q349</f>
        <v>0</v>
      </c>
      <c r="AHO10" s="33">
        <f>'5 - Project Outputs'!R349</f>
        <v>0</v>
      </c>
      <c r="AHP10" s="33">
        <f>'5 - Project Outputs'!S349</f>
        <v>0</v>
      </c>
      <c r="AHQ10" s="33">
        <f>'5 - Project Outputs'!T349</f>
        <v>0</v>
      </c>
      <c r="AHR10" s="33">
        <f>'5 - Project Outputs'!U349</f>
        <v>0</v>
      </c>
      <c r="AHS10" s="33">
        <f>'5 - Project Outputs'!V349</f>
        <v>0</v>
      </c>
      <c r="AHT10" s="33">
        <f>'5 - Project Outputs'!W349</f>
        <v>0</v>
      </c>
      <c r="AHU10" s="33">
        <f>'5 - Project Outputs'!X349</f>
        <v>0</v>
      </c>
      <c r="AHV10" s="33">
        <f>'5 - Project Outputs'!C350</f>
        <v>0</v>
      </c>
      <c r="AHW10" s="33">
        <f>'5 - Project Outputs'!D350</f>
        <v>0</v>
      </c>
      <c r="AHX10" s="33">
        <f>'5 - Project Outputs'!E350</f>
        <v>0</v>
      </c>
      <c r="AHY10" s="33">
        <f>'5 - Project Outputs'!F350</f>
        <v>0</v>
      </c>
      <c r="AHZ10" s="33">
        <f>'5 - Project Outputs'!G350</f>
        <v>0</v>
      </c>
      <c r="AIA10" s="33">
        <f>'5 - Project Outputs'!H350</f>
        <v>0</v>
      </c>
      <c r="AIB10" s="33">
        <f>'5 - Project Outputs'!I350</f>
        <v>0</v>
      </c>
      <c r="AIC10" s="33">
        <f>'5 - Project Outputs'!J350</f>
        <v>0</v>
      </c>
      <c r="AID10" s="33">
        <f>'5 - Project Outputs'!K350</f>
        <v>0</v>
      </c>
      <c r="AIE10" s="33">
        <f>'5 - Project Outputs'!L350</f>
        <v>0</v>
      </c>
      <c r="AIF10" s="33">
        <f>'5 - Project Outputs'!M350</f>
        <v>0</v>
      </c>
      <c r="AIG10" s="33">
        <f>'5 - Project Outputs'!N350</f>
        <v>0</v>
      </c>
      <c r="AIH10" s="33">
        <f>'5 - Project Outputs'!O350</f>
        <v>0</v>
      </c>
      <c r="AII10" s="33">
        <f>'5 - Project Outputs'!P350</f>
        <v>0</v>
      </c>
      <c r="AIJ10" s="33">
        <f>'5 - Project Outputs'!Q350</f>
        <v>0</v>
      </c>
      <c r="AIK10" s="33">
        <f>'5 - Project Outputs'!R350</f>
        <v>0</v>
      </c>
      <c r="AIL10" s="33">
        <f>'5 - Project Outputs'!S350</f>
        <v>0</v>
      </c>
      <c r="AIM10" s="33">
        <f>'5 - Project Outputs'!T350</f>
        <v>0</v>
      </c>
      <c r="AIN10" s="33">
        <f>'5 - Project Outputs'!U350</f>
        <v>0</v>
      </c>
      <c r="AIO10" s="33">
        <f>'5 - Project Outputs'!V350</f>
        <v>0</v>
      </c>
      <c r="AIP10" s="33">
        <f>'5 - Project Outputs'!W350</f>
        <v>0</v>
      </c>
      <c r="AIQ10" s="33">
        <f>'5 - Project Outputs'!X350</f>
        <v>0</v>
      </c>
      <c r="AIR10" s="33">
        <f>'5 - Project Outputs'!C351</f>
        <v>0</v>
      </c>
      <c r="AIS10" s="33">
        <f>'5 - Project Outputs'!D351</f>
        <v>0</v>
      </c>
      <c r="AIT10" s="33">
        <f>'5 - Project Outputs'!E351</f>
        <v>0</v>
      </c>
      <c r="AIU10" s="33">
        <f>'5 - Project Outputs'!F351</f>
        <v>0</v>
      </c>
      <c r="AIV10" s="33">
        <f>'5 - Project Outputs'!G351</f>
        <v>0</v>
      </c>
      <c r="AIW10" s="33">
        <f>'5 - Project Outputs'!H351</f>
        <v>0</v>
      </c>
      <c r="AIX10" s="33">
        <f>'5 - Project Outputs'!I351</f>
        <v>0</v>
      </c>
      <c r="AIY10" s="33">
        <f>'5 - Project Outputs'!J351</f>
        <v>0</v>
      </c>
      <c r="AIZ10" s="33">
        <f>'5 - Project Outputs'!K351</f>
        <v>0</v>
      </c>
      <c r="AJA10" s="33">
        <f>'5 - Project Outputs'!L351</f>
        <v>0</v>
      </c>
      <c r="AJB10" s="33">
        <f>'5 - Project Outputs'!M351</f>
        <v>0</v>
      </c>
      <c r="AJC10" s="33">
        <f>'5 - Project Outputs'!N351</f>
        <v>0</v>
      </c>
      <c r="AJD10" s="33">
        <f>'5 - Project Outputs'!O351</f>
        <v>0</v>
      </c>
      <c r="AJE10" s="33">
        <f>'5 - Project Outputs'!P351</f>
        <v>0</v>
      </c>
      <c r="AJF10" s="33">
        <f>'5 - Project Outputs'!Q351</f>
        <v>0</v>
      </c>
      <c r="AJG10" s="33">
        <f>'5 - Project Outputs'!R351</f>
        <v>0</v>
      </c>
      <c r="AJH10" s="33">
        <f>'5 - Project Outputs'!S351</f>
        <v>0</v>
      </c>
      <c r="AJI10" s="33">
        <f>'5 - Project Outputs'!T351</f>
        <v>0</v>
      </c>
      <c r="AJJ10" s="33">
        <f>'5 - Project Outputs'!U351</f>
        <v>0</v>
      </c>
      <c r="AJK10" s="33">
        <f>'5 - Project Outputs'!V351</f>
        <v>0</v>
      </c>
      <c r="AJL10" s="33">
        <f>'5 - Project Outputs'!W351</f>
        <v>0</v>
      </c>
      <c r="AJM10" s="33">
        <f>'5 - Project Outputs'!X351</f>
        <v>0</v>
      </c>
      <c r="AJN10" s="33">
        <f>'5 - Project Outputs'!C352</f>
        <v>0</v>
      </c>
      <c r="AJO10" s="33">
        <f>'5 - Project Outputs'!D352</f>
        <v>0</v>
      </c>
      <c r="AJP10" s="33">
        <f>'5 - Project Outputs'!E352</f>
        <v>0</v>
      </c>
      <c r="AJQ10" s="33">
        <f>'5 - Project Outputs'!F352</f>
        <v>0</v>
      </c>
      <c r="AJR10" s="33">
        <f>'5 - Project Outputs'!G352</f>
        <v>0</v>
      </c>
      <c r="AJS10" s="33">
        <f>'5 - Project Outputs'!H352</f>
        <v>0</v>
      </c>
      <c r="AJT10" s="33">
        <f>'5 - Project Outputs'!I352</f>
        <v>0</v>
      </c>
      <c r="AJU10" s="33">
        <f>'5 - Project Outputs'!J352</f>
        <v>0</v>
      </c>
      <c r="AJV10" s="33">
        <f>'5 - Project Outputs'!K352</f>
        <v>0</v>
      </c>
      <c r="AJW10" s="33">
        <f>'5 - Project Outputs'!L352</f>
        <v>0</v>
      </c>
      <c r="AJX10" s="33">
        <f>'5 - Project Outputs'!M352</f>
        <v>0</v>
      </c>
      <c r="AJY10" s="33">
        <f>'5 - Project Outputs'!N352</f>
        <v>0</v>
      </c>
      <c r="AJZ10" s="33">
        <f>'5 - Project Outputs'!O352</f>
        <v>0</v>
      </c>
      <c r="AKA10" s="33">
        <f>'5 - Project Outputs'!P352</f>
        <v>0</v>
      </c>
      <c r="AKB10" s="33">
        <f>'5 - Project Outputs'!Q352</f>
        <v>0</v>
      </c>
      <c r="AKC10" s="33">
        <f>'5 - Project Outputs'!R352</f>
        <v>0</v>
      </c>
      <c r="AKD10" s="33">
        <f>'5 - Project Outputs'!S352</f>
        <v>0</v>
      </c>
      <c r="AKE10" s="33">
        <f>'5 - Project Outputs'!T352</f>
        <v>0</v>
      </c>
      <c r="AKF10" s="33">
        <f>'5 - Project Outputs'!U352</f>
        <v>0</v>
      </c>
      <c r="AKG10" s="33">
        <f>'5 - Project Outputs'!V352</f>
        <v>0</v>
      </c>
      <c r="AKH10" s="33">
        <f>'5 - Project Outputs'!W352</f>
        <v>0</v>
      </c>
      <c r="AKI10" s="33">
        <f>'5 - Project Outputs'!X352</f>
        <v>0</v>
      </c>
      <c r="AKJ10" s="33">
        <f>'5 - Project Outputs'!C353</f>
        <v>0</v>
      </c>
      <c r="AKK10" s="33">
        <f>'5 - Project Outputs'!D353</f>
        <v>0</v>
      </c>
      <c r="AKL10" s="33">
        <f>'5 - Project Outputs'!E353</f>
        <v>0</v>
      </c>
      <c r="AKM10" s="33">
        <f>'5 - Project Outputs'!F353</f>
        <v>0</v>
      </c>
      <c r="AKN10" s="33">
        <f>'5 - Project Outputs'!G353</f>
        <v>0</v>
      </c>
      <c r="AKO10" s="33">
        <f>'5 - Project Outputs'!H353</f>
        <v>0</v>
      </c>
      <c r="AKP10" s="33">
        <f>'5 - Project Outputs'!I353</f>
        <v>0</v>
      </c>
      <c r="AKQ10" s="33">
        <f>'5 - Project Outputs'!J353</f>
        <v>0</v>
      </c>
      <c r="AKR10" s="33">
        <f>'5 - Project Outputs'!K353</f>
        <v>0</v>
      </c>
      <c r="AKS10" s="33">
        <f>'5 - Project Outputs'!L353</f>
        <v>0</v>
      </c>
      <c r="AKT10" s="33">
        <f>'5 - Project Outputs'!M353</f>
        <v>0</v>
      </c>
      <c r="AKU10" s="33">
        <f>'5 - Project Outputs'!N353</f>
        <v>0</v>
      </c>
      <c r="AKV10" s="33">
        <f>'5 - Project Outputs'!O353</f>
        <v>0</v>
      </c>
      <c r="AKW10" s="33">
        <f>'5 - Project Outputs'!P353</f>
        <v>0</v>
      </c>
      <c r="AKX10" s="33">
        <f>'5 - Project Outputs'!Q353</f>
        <v>0</v>
      </c>
      <c r="AKY10" s="33">
        <f>'5 - Project Outputs'!R353</f>
        <v>0</v>
      </c>
      <c r="AKZ10" s="33">
        <f>'5 - Project Outputs'!S353</f>
        <v>0</v>
      </c>
      <c r="ALA10" s="33">
        <f>'5 - Project Outputs'!T353</f>
        <v>0</v>
      </c>
      <c r="ALB10" s="33">
        <f>'5 - Project Outputs'!U353</f>
        <v>0</v>
      </c>
      <c r="ALC10" s="33">
        <f>'5 - Project Outputs'!V353</f>
        <v>0</v>
      </c>
      <c r="ALD10" s="33">
        <f>'5 - Project Outputs'!W353</f>
        <v>0</v>
      </c>
      <c r="ALE10" s="33">
        <f>'5 - Project Outputs'!X353</f>
        <v>0</v>
      </c>
      <c r="ALF10" s="33">
        <f>'5 - Project Outputs'!C354</f>
        <v>0</v>
      </c>
      <c r="ALG10" s="33">
        <f>'5 - Project Outputs'!D354</f>
        <v>0</v>
      </c>
      <c r="ALH10" s="33">
        <f>'5 - Project Outputs'!E354</f>
        <v>0</v>
      </c>
      <c r="ALI10" s="33">
        <f>'5 - Project Outputs'!F354</f>
        <v>0</v>
      </c>
      <c r="ALJ10" s="33">
        <f>'5 - Project Outputs'!G354</f>
        <v>0</v>
      </c>
      <c r="ALK10" s="33">
        <f>'5 - Project Outputs'!H354</f>
        <v>0</v>
      </c>
      <c r="ALL10" s="33">
        <f>'5 - Project Outputs'!I354</f>
        <v>0</v>
      </c>
      <c r="ALM10" s="33">
        <f>'5 - Project Outputs'!J354</f>
        <v>0</v>
      </c>
      <c r="ALN10" s="33">
        <f>'5 - Project Outputs'!K354</f>
        <v>0</v>
      </c>
      <c r="ALO10" s="33">
        <f>'5 - Project Outputs'!L354</f>
        <v>0</v>
      </c>
      <c r="ALP10" s="33">
        <f>'5 - Project Outputs'!M354</f>
        <v>0</v>
      </c>
      <c r="ALQ10" s="33">
        <f>'5 - Project Outputs'!N354</f>
        <v>0</v>
      </c>
      <c r="ALR10" s="33">
        <f>'5 - Project Outputs'!O354</f>
        <v>0</v>
      </c>
      <c r="ALS10" s="33">
        <f>'5 - Project Outputs'!P354</f>
        <v>0</v>
      </c>
      <c r="ALT10" s="33">
        <f>'5 - Project Outputs'!Q354</f>
        <v>0</v>
      </c>
      <c r="ALU10" s="33">
        <f>'5 - Project Outputs'!R354</f>
        <v>0</v>
      </c>
      <c r="ALV10" s="33">
        <f>'5 - Project Outputs'!S354</f>
        <v>0</v>
      </c>
      <c r="ALW10" s="33">
        <f>'5 - Project Outputs'!T354</f>
        <v>0</v>
      </c>
      <c r="ALX10" s="33">
        <f>'5 - Project Outputs'!U354</f>
        <v>0</v>
      </c>
      <c r="ALY10" s="33">
        <f>'5 - Project Outputs'!V354</f>
        <v>0</v>
      </c>
      <c r="ALZ10" s="33">
        <f>'5 - Project Outputs'!W354</f>
        <v>0</v>
      </c>
      <c r="AMA10" s="33">
        <f>'5 - Project Outputs'!X354</f>
        <v>0</v>
      </c>
      <c r="AMB10" s="33">
        <f>'5 - Project Outputs'!C355</f>
        <v>0</v>
      </c>
      <c r="AMC10" s="33">
        <f>'5 - Project Outputs'!D355</f>
        <v>0</v>
      </c>
      <c r="AMD10" s="33">
        <f>'5 - Project Outputs'!E355</f>
        <v>0</v>
      </c>
      <c r="AME10" s="33">
        <f>'5 - Project Outputs'!F355</f>
        <v>0</v>
      </c>
      <c r="AMF10" s="33">
        <f>'5 - Project Outputs'!G355</f>
        <v>0</v>
      </c>
      <c r="AMG10" s="33">
        <f>'5 - Project Outputs'!H355</f>
        <v>0</v>
      </c>
      <c r="AMH10" s="33">
        <f>'5 - Project Outputs'!I355</f>
        <v>0</v>
      </c>
      <c r="AMI10" s="33">
        <f>'5 - Project Outputs'!J355</f>
        <v>0</v>
      </c>
      <c r="AMJ10" s="33">
        <f>'5 - Project Outputs'!K355</f>
        <v>0</v>
      </c>
      <c r="AMK10" s="33">
        <f>'5 - Project Outputs'!L355</f>
        <v>0</v>
      </c>
      <c r="AML10" s="33">
        <f>'5 - Project Outputs'!M355</f>
        <v>0</v>
      </c>
      <c r="AMM10" s="33">
        <f>'5 - Project Outputs'!N355</f>
        <v>0</v>
      </c>
      <c r="AMN10" s="33">
        <f>'5 - Project Outputs'!O355</f>
        <v>0</v>
      </c>
      <c r="AMO10" s="33">
        <f>'5 - Project Outputs'!P355</f>
        <v>0</v>
      </c>
      <c r="AMP10" s="33">
        <f>'5 - Project Outputs'!Q355</f>
        <v>0</v>
      </c>
      <c r="AMQ10" s="33">
        <f>'5 - Project Outputs'!R355</f>
        <v>0</v>
      </c>
      <c r="AMR10" s="33">
        <f>'5 - Project Outputs'!S355</f>
        <v>0</v>
      </c>
      <c r="AMS10" s="33">
        <f>'5 - Project Outputs'!T355</f>
        <v>0</v>
      </c>
      <c r="AMT10" s="33">
        <f>'5 - Project Outputs'!U355</f>
        <v>0</v>
      </c>
      <c r="AMU10" s="33">
        <f>'5 - Project Outputs'!V355</f>
        <v>0</v>
      </c>
      <c r="AMV10" s="33">
        <f>'5 - Project Outputs'!W355</f>
        <v>0</v>
      </c>
      <c r="AMW10" s="33">
        <f>'5 - Project Outputs'!X355</f>
        <v>0</v>
      </c>
      <c r="AMX10" s="33">
        <f>'5 - Project Outputs'!C356</f>
        <v>0</v>
      </c>
      <c r="AMY10" s="33">
        <f>'5 - Project Outputs'!D356</f>
        <v>0</v>
      </c>
      <c r="AMZ10" s="33">
        <f>'5 - Project Outputs'!E356</f>
        <v>0</v>
      </c>
      <c r="ANA10" s="33">
        <f>'5 - Project Outputs'!F356</f>
        <v>0</v>
      </c>
      <c r="ANB10" s="33">
        <f>'5 - Project Outputs'!G356</f>
        <v>0</v>
      </c>
      <c r="ANC10" s="33">
        <f>'5 - Project Outputs'!H356</f>
        <v>0</v>
      </c>
      <c r="AND10" s="33">
        <f>'5 - Project Outputs'!I356</f>
        <v>0</v>
      </c>
      <c r="ANE10" s="33">
        <f>'5 - Project Outputs'!J356</f>
        <v>0</v>
      </c>
      <c r="ANF10" s="33">
        <f>'5 - Project Outputs'!K356</f>
        <v>0</v>
      </c>
      <c r="ANG10" s="33">
        <f>'5 - Project Outputs'!L356</f>
        <v>0</v>
      </c>
      <c r="ANH10" s="33">
        <f>'5 - Project Outputs'!M356</f>
        <v>0</v>
      </c>
      <c r="ANI10" s="33">
        <f>'5 - Project Outputs'!N356</f>
        <v>0</v>
      </c>
      <c r="ANJ10" s="33">
        <f>'5 - Project Outputs'!O356</f>
        <v>0</v>
      </c>
      <c r="ANK10" s="33">
        <f>'5 - Project Outputs'!P356</f>
        <v>0</v>
      </c>
      <c r="ANL10" s="33">
        <f>'5 - Project Outputs'!Q356</f>
        <v>0</v>
      </c>
      <c r="ANM10" s="33">
        <f>'5 - Project Outputs'!R356</f>
        <v>0</v>
      </c>
      <c r="ANN10" s="33">
        <f>'5 - Project Outputs'!S356</f>
        <v>0</v>
      </c>
      <c r="ANO10" s="33">
        <f>'5 - Project Outputs'!T356</f>
        <v>0</v>
      </c>
      <c r="ANP10" s="33">
        <f>'5 - Project Outputs'!U356</f>
        <v>0</v>
      </c>
      <c r="ANQ10" s="33">
        <f>'5 - Project Outputs'!V356</f>
        <v>0</v>
      </c>
      <c r="ANR10" s="33">
        <f>'5 - Project Outputs'!W356</f>
        <v>0</v>
      </c>
      <c r="ANS10" s="33">
        <f>'5 - Project Outputs'!X356</f>
        <v>0</v>
      </c>
      <c r="ANT10" s="33">
        <f>'5 - Project Outputs'!C357</f>
        <v>0</v>
      </c>
      <c r="ANU10" s="33">
        <f>'5 - Project Outputs'!D357</f>
        <v>0</v>
      </c>
      <c r="ANV10" s="33">
        <f>'5 - Project Outputs'!E357</f>
        <v>0</v>
      </c>
      <c r="ANW10" s="33">
        <f>'5 - Project Outputs'!F357</f>
        <v>0</v>
      </c>
      <c r="ANX10" s="33">
        <f>'5 - Project Outputs'!G357</f>
        <v>0</v>
      </c>
      <c r="ANY10" s="33">
        <f>'5 - Project Outputs'!H357</f>
        <v>0</v>
      </c>
      <c r="ANZ10" s="33">
        <f>'5 - Project Outputs'!I357</f>
        <v>0</v>
      </c>
      <c r="AOA10" s="33">
        <f>'5 - Project Outputs'!J357</f>
        <v>0</v>
      </c>
      <c r="AOB10" s="33">
        <f>'5 - Project Outputs'!K357</f>
        <v>0</v>
      </c>
      <c r="AOC10" s="33">
        <f>'5 - Project Outputs'!L357</f>
        <v>0</v>
      </c>
      <c r="AOD10" s="33">
        <f>'5 - Project Outputs'!M357</f>
        <v>0</v>
      </c>
      <c r="AOE10" s="33">
        <f>'5 - Project Outputs'!N357</f>
        <v>0</v>
      </c>
      <c r="AOF10" s="33">
        <f>'5 - Project Outputs'!O357</f>
        <v>0</v>
      </c>
      <c r="AOG10" s="33">
        <f>'5 - Project Outputs'!P357</f>
        <v>0</v>
      </c>
      <c r="AOH10" s="33">
        <f>'5 - Project Outputs'!Q357</f>
        <v>0</v>
      </c>
      <c r="AOI10" s="33">
        <f>'5 - Project Outputs'!R357</f>
        <v>0</v>
      </c>
      <c r="AOJ10" s="33">
        <f>'5 - Project Outputs'!S357</f>
        <v>0</v>
      </c>
      <c r="AOK10" s="33">
        <f>'5 - Project Outputs'!T357</f>
        <v>0</v>
      </c>
      <c r="AOL10" s="33">
        <f>'5 - Project Outputs'!U357</f>
        <v>0</v>
      </c>
      <c r="AOM10" s="33">
        <f>'5 - Project Outputs'!V357</f>
        <v>0</v>
      </c>
      <c r="AON10" s="33">
        <f>'5 - Project Outputs'!W357</f>
        <v>0</v>
      </c>
      <c r="AOO10" s="33">
        <f>'5 - Project Outputs'!X357</f>
        <v>0</v>
      </c>
      <c r="CZK10" s="33">
        <f>'7 - Risk Register'!C88</f>
        <v>0</v>
      </c>
      <c r="CZL10" s="33">
        <f>'7 - Risk Register'!D88</f>
        <v>0</v>
      </c>
      <c r="CZM10" s="33">
        <f>'7 - Risk Register'!E88</f>
        <v>0</v>
      </c>
      <c r="CZN10" s="33">
        <f>'7 - Risk Register'!F88</f>
        <v>0</v>
      </c>
      <c r="CZO10" s="33">
        <f>'7 - Risk Register'!G88</f>
        <v>0</v>
      </c>
      <c r="CZP10" s="33">
        <f>'7 - Risk Register'!H88</f>
        <v>0</v>
      </c>
      <c r="CZQ10" s="33">
        <f>'7 - Risk Register'!I88</f>
        <v>0</v>
      </c>
      <c r="CZR10" s="33" t="str">
        <f>'7 - Risk Register'!J88</f>
        <v/>
      </c>
      <c r="CZS10" s="33">
        <f>'7 - Risk Register'!K88</f>
        <v>0</v>
      </c>
      <c r="CZT10" s="33">
        <f>'7 - Risk Register'!L88</f>
        <v>0</v>
      </c>
      <c r="CZU10" s="33">
        <f>'7 - Risk Register'!M88</f>
        <v>0</v>
      </c>
      <c r="CZV10" s="33" t="str">
        <f>'7 - Risk Register'!N88</f>
        <v/>
      </c>
      <c r="CZW10" s="33">
        <f>'7 - Risk Register'!O88</f>
        <v>0</v>
      </c>
      <c r="CZX10" s="33">
        <f>'7 - Risk Register'!P88</f>
        <v>0</v>
      </c>
      <c r="CZY10" s="33">
        <f>'7 - Risk Register'!C89</f>
        <v>0</v>
      </c>
      <c r="CZZ10" s="33">
        <f>'7 - Risk Register'!D89</f>
        <v>0</v>
      </c>
      <c r="DAA10" s="33">
        <f>'7 - Risk Register'!E89</f>
        <v>0</v>
      </c>
      <c r="DAB10" s="33">
        <f>'7 - Risk Register'!F89</f>
        <v>0</v>
      </c>
      <c r="DAC10" s="33">
        <f>'7 - Risk Register'!G89</f>
        <v>0</v>
      </c>
      <c r="DAD10" s="33">
        <f>'7 - Risk Register'!H89</f>
        <v>0</v>
      </c>
      <c r="DAE10" s="33">
        <f>'7 - Risk Register'!I89</f>
        <v>0</v>
      </c>
      <c r="DAF10" s="33" t="str">
        <f>'7 - Risk Register'!J89</f>
        <v/>
      </c>
      <c r="DAG10" s="33">
        <f>'7 - Risk Register'!K89</f>
        <v>0</v>
      </c>
      <c r="DAH10" s="33">
        <f>'7 - Risk Register'!L89</f>
        <v>0</v>
      </c>
      <c r="DAI10" s="33">
        <f>'7 - Risk Register'!M89</f>
        <v>0</v>
      </c>
      <c r="DAJ10" s="33" t="str">
        <f>'7 - Risk Register'!N89</f>
        <v/>
      </c>
      <c r="DAK10" s="33">
        <f>'7 - Risk Register'!O89</f>
        <v>0</v>
      </c>
      <c r="DAL10" s="33">
        <f>'7 - Risk Register'!P89</f>
        <v>0</v>
      </c>
      <c r="DAM10" s="33">
        <f>'7 - Risk Register'!C90</f>
        <v>0</v>
      </c>
      <c r="DAN10" s="33">
        <f>'7 - Risk Register'!D90</f>
        <v>0</v>
      </c>
      <c r="DAO10" s="33">
        <f>'7 - Risk Register'!E90</f>
        <v>0</v>
      </c>
      <c r="DAP10" s="33">
        <f>'7 - Risk Register'!F90</f>
        <v>0</v>
      </c>
      <c r="DAQ10" s="33">
        <f>'7 - Risk Register'!G90</f>
        <v>0</v>
      </c>
      <c r="DAR10" s="33">
        <f>'7 - Risk Register'!H90</f>
        <v>0</v>
      </c>
      <c r="DAS10" s="33">
        <f>'7 - Risk Register'!I90</f>
        <v>0</v>
      </c>
      <c r="DAT10" s="33" t="str">
        <f>'7 - Risk Register'!J90</f>
        <v/>
      </c>
      <c r="DAU10" s="33">
        <f>'7 - Risk Register'!K90</f>
        <v>0</v>
      </c>
      <c r="DAV10" s="33">
        <f>'7 - Risk Register'!L90</f>
        <v>0</v>
      </c>
      <c r="DAW10" s="33">
        <f>'7 - Risk Register'!M90</f>
        <v>0</v>
      </c>
      <c r="DAX10" s="33" t="str">
        <f>'7 - Risk Register'!N90</f>
        <v/>
      </c>
      <c r="DAY10" s="33">
        <f>'7 - Risk Register'!O90</f>
        <v>0</v>
      </c>
      <c r="DAZ10" s="33">
        <f>'7 - Risk Register'!P90</f>
        <v>0</v>
      </c>
    </row>
    <row r="11" spans="1:2762" s="33" customFormat="1" x14ac:dyDescent="0.35">
      <c r="A11" s="469" t="s">
        <v>3424</v>
      </c>
      <c r="R11" s="475" t="str">
        <f>'Project Lookup'!$C$12</f>
        <v/>
      </c>
      <c r="S11" s="33" t="str">
        <f>'Project Lookup'!$E$12</f>
        <v/>
      </c>
      <c r="T11" s="33" t="str">
        <f>'2 - Project Admin'!F36</f>
        <v>&lt; Select &gt;</v>
      </c>
      <c r="U11" s="33" t="str">
        <f>'2 - Project Admin'!G36</f>
        <v>&lt; Select &gt;</v>
      </c>
      <c r="V11" s="33">
        <f>'2 - Project Admin'!H36</f>
        <v>0</v>
      </c>
      <c r="W11" s="33">
        <f>'2 - Project Admin'!I36</f>
        <v>0</v>
      </c>
      <c r="X11" s="33" t="str">
        <f>'2 - Project Admin'!J36</f>
        <v>&lt; Select &gt;</v>
      </c>
      <c r="Y11" s="33">
        <f>'2 - Project Admin'!K36</f>
        <v>0</v>
      </c>
      <c r="Z11" s="33">
        <f>'2 - Project Admin'!L36</f>
        <v>0</v>
      </c>
      <c r="AJ11" s="477">
        <f>'3 - Programme Progress'!D29</f>
        <v>0</v>
      </c>
      <c r="AK11" s="33">
        <f>'3 - Programme Progress'!E29</f>
        <v>0</v>
      </c>
      <c r="AL11" s="33" t="e">
        <f>'3 - Programme Progress'!#REF!</f>
        <v>#REF!</v>
      </c>
      <c r="AM11" s="33" t="str">
        <f>'3 - Programme Progress'!F29</f>
        <v>&lt; Select &gt;</v>
      </c>
      <c r="AN11" s="33" t="str">
        <f>'3 - Programme Progress'!J29</f>
        <v>&lt; Select &gt;</v>
      </c>
      <c r="AO11" s="33" t="str">
        <f>'3 - Programme Progress'!K29</f>
        <v>&lt; Select &gt;</v>
      </c>
      <c r="AP11" s="33" t="str">
        <f>'3 - Programme Progress'!L29</f>
        <v>&lt; Select &gt;</v>
      </c>
      <c r="AQ11" s="33">
        <f>'3 - Programme Progress'!M29</f>
        <v>0</v>
      </c>
      <c r="AR11" s="33">
        <f>'3 - Programme Progress'!N29</f>
        <v>0</v>
      </c>
      <c r="AS11" s="33">
        <f>'3 - Programme Progress'!O29</f>
        <v>0</v>
      </c>
      <c r="AU11" s="478"/>
      <c r="AV11" s="478"/>
      <c r="AW11" s="478"/>
      <c r="AX11" s="478"/>
      <c r="AY11" s="478"/>
      <c r="AZ11" s="478"/>
      <c r="BA11" s="478"/>
      <c r="BB11" s="478"/>
      <c r="BC11" s="478"/>
      <c r="BD11" s="478"/>
      <c r="BE11" s="478"/>
      <c r="BF11" s="478"/>
      <c r="BG11" s="478"/>
      <c r="BH11" s="478"/>
      <c r="BI11" s="478"/>
      <c r="BJ11" s="478"/>
      <c r="BK11" s="478"/>
      <c r="BS11" s="33">
        <f>'4a - Funding Profiles'!F290</f>
        <v>0</v>
      </c>
      <c r="BT11" s="33">
        <f>'4a - Funding Profiles'!G290</f>
        <v>0</v>
      </c>
      <c r="BU11" s="33">
        <f>'4a - Funding Profiles'!H290</f>
        <v>0</v>
      </c>
      <c r="BV11" s="33">
        <f>'4a - Funding Profiles'!I290</f>
        <v>0</v>
      </c>
      <c r="BW11" s="33">
        <f>'4a - Funding Profiles'!J290</f>
        <v>0</v>
      </c>
      <c r="BX11" s="33">
        <f>'4a - Funding Profiles'!K290</f>
        <v>0</v>
      </c>
      <c r="BY11" s="33">
        <f>'4a - Funding Profiles'!L290</f>
        <v>0</v>
      </c>
      <c r="BZ11" s="33">
        <f>'4a - Funding Profiles'!M290</f>
        <v>0</v>
      </c>
      <c r="CA11" s="33">
        <f>'4a - Funding Profiles'!N290</f>
        <v>0</v>
      </c>
      <c r="CB11" s="33">
        <f>'4a - Funding Profiles'!O290</f>
        <v>0</v>
      </c>
      <c r="CC11" s="33">
        <f>'4a - Funding Profiles'!P290</f>
        <v>0</v>
      </c>
      <c r="CD11" s="33">
        <f>'4a - Funding Profiles'!Q290</f>
        <v>0</v>
      </c>
      <c r="CE11" s="33">
        <f>'4a - Funding Profiles'!R290</f>
        <v>0</v>
      </c>
      <c r="CF11" s="33">
        <f>'4a - Funding Profiles'!S290</f>
        <v>0</v>
      </c>
      <c r="CG11" s="33">
        <f>'4a - Funding Profiles'!T290</f>
        <v>0</v>
      </c>
      <c r="CH11" s="33">
        <f>'4a - Funding Profiles'!U290</f>
        <v>0</v>
      </c>
      <c r="CI11" s="33">
        <f>'4a - Funding Profiles'!V290</f>
        <v>0</v>
      </c>
      <c r="CJ11" s="33">
        <f>'4a - Funding Profiles'!W290</f>
        <v>0</v>
      </c>
      <c r="CK11" s="33">
        <f>'4a - Funding Profiles'!X290</f>
        <v>0</v>
      </c>
      <c r="CL11" s="33">
        <f>'4a - Funding Profiles'!Y290</f>
        <v>0</v>
      </c>
      <c r="CM11" s="33">
        <f>'4a - Funding Profiles'!Z290</f>
        <v>0</v>
      </c>
      <c r="CN11" s="33">
        <f>'4a - Funding Profiles'!F291</f>
        <v>0</v>
      </c>
      <c r="CO11" s="33">
        <f>'4a - Funding Profiles'!G291</f>
        <v>0</v>
      </c>
      <c r="CP11" s="33">
        <f>'4a - Funding Profiles'!H291</f>
        <v>0</v>
      </c>
      <c r="CQ11" s="33">
        <f>'4a - Funding Profiles'!I291</f>
        <v>0</v>
      </c>
      <c r="CR11" s="33">
        <f>'4a - Funding Profiles'!J291</f>
        <v>0</v>
      </c>
      <c r="CS11" s="33">
        <f>'4a - Funding Profiles'!K291</f>
        <v>0</v>
      </c>
      <c r="CT11" s="33">
        <f>'4a - Funding Profiles'!L291</f>
        <v>0</v>
      </c>
      <c r="CU11" s="33">
        <f>'4a - Funding Profiles'!M291</f>
        <v>0</v>
      </c>
      <c r="CV11" s="33">
        <f>'4a - Funding Profiles'!N291</f>
        <v>0</v>
      </c>
      <c r="CW11" s="33">
        <f>'4a - Funding Profiles'!O291</f>
        <v>0</v>
      </c>
      <c r="CX11" s="33">
        <f>'4a - Funding Profiles'!P291</f>
        <v>0</v>
      </c>
      <c r="CY11" s="33">
        <f>'4a - Funding Profiles'!Q291</f>
        <v>0</v>
      </c>
      <c r="CZ11" s="33">
        <f>'4a - Funding Profiles'!R291</f>
        <v>0</v>
      </c>
      <c r="DA11" s="33">
        <f>'4a - Funding Profiles'!S291</f>
        <v>0</v>
      </c>
      <c r="DB11" s="33">
        <f>'4a - Funding Profiles'!T291</f>
        <v>0</v>
      </c>
      <c r="DC11" s="33">
        <f>'4a - Funding Profiles'!U291</f>
        <v>0</v>
      </c>
      <c r="DD11" s="33">
        <f>'4a - Funding Profiles'!V291</f>
        <v>0</v>
      </c>
      <c r="DE11" s="33">
        <f>'4a - Funding Profiles'!W291</f>
        <v>0</v>
      </c>
      <c r="DF11" s="33">
        <f>'4a - Funding Profiles'!X291</f>
        <v>0</v>
      </c>
      <c r="DG11" s="33">
        <f>'4a - Funding Profiles'!Y291</f>
        <v>0</v>
      </c>
      <c r="DH11" s="33">
        <f>'4a - Funding Profiles'!Z291</f>
        <v>0</v>
      </c>
      <c r="DI11" s="33">
        <f>'4a - Funding Profiles'!F292</f>
        <v>0</v>
      </c>
      <c r="DJ11" s="33">
        <f>'4a - Funding Profiles'!G292</f>
        <v>0</v>
      </c>
      <c r="DK11" s="33">
        <f>'4a - Funding Profiles'!H292</f>
        <v>0</v>
      </c>
      <c r="DL11" s="33">
        <f>'4a - Funding Profiles'!I292</f>
        <v>0</v>
      </c>
      <c r="DM11" s="33">
        <f>'4a - Funding Profiles'!J292</f>
        <v>0</v>
      </c>
      <c r="DN11" s="33">
        <f>'4a - Funding Profiles'!K292</f>
        <v>0</v>
      </c>
      <c r="DO11" s="33">
        <f>'4a - Funding Profiles'!L292</f>
        <v>0</v>
      </c>
      <c r="DP11" s="33">
        <f>'4a - Funding Profiles'!M292</f>
        <v>0</v>
      </c>
      <c r="DQ11" s="33">
        <f>'4a - Funding Profiles'!N292</f>
        <v>0</v>
      </c>
      <c r="DR11" s="33">
        <f>'4a - Funding Profiles'!O292</f>
        <v>0</v>
      </c>
      <c r="DS11" s="33">
        <f>'4a - Funding Profiles'!P292</f>
        <v>0</v>
      </c>
      <c r="DT11" s="33">
        <f>'4a - Funding Profiles'!Q292</f>
        <v>0</v>
      </c>
      <c r="DU11" s="33">
        <f>'4a - Funding Profiles'!R292</f>
        <v>0</v>
      </c>
      <c r="DV11" s="33">
        <f>'4a - Funding Profiles'!S292</f>
        <v>0</v>
      </c>
      <c r="DW11" s="33">
        <f>'4a - Funding Profiles'!T292</f>
        <v>0</v>
      </c>
      <c r="DX11" s="33">
        <f>'4a - Funding Profiles'!U292</f>
        <v>0</v>
      </c>
      <c r="DY11" s="33">
        <f>'4a - Funding Profiles'!V292</f>
        <v>0</v>
      </c>
      <c r="DZ11" s="33">
        <f>'4a - Funding Profiles'!W292</f>
        <v>0</v>
      </c>
      <c r="EA11" s="33">
        <f>'4a - Funding Profiles'!X292</f>
        <v>0</v>
      </c>
      <c r="EB11" s="33">
        <f>'4a - Funding Profiles'!Y292</f>
        <v>0</v>
      </c>
      <c r="EC11" s="33">
        <f>'4a - Funding Profiles'!Z292</f>
        <v>0</v>
      </c>
      <c r="ED11" s="33">
        <f>'4a - Funding Profiles'!F293</f>
        <v>0</v>
      </c>
      <c r="EE11" s="33">
        <f>'4a - Funding Profiles'!G293</f>
        <v>0</v>
      </c>
      <c r="EF11" s="33">
        <f>'4a - Funding Profiles'!H293</f>
        <v>0</v>
      </c>
      <c r="EG11" s="33">
        <f>'4a - Funding Profiles'!I293</f>
        <v>0</v>
      </c>
      <c r="EH11" s="33">
        <f>'4a - Funding Profiles'!J293</f>
        <v>0</v>
      </c>
      <c r="EI11" s="33">
        <f>'4a - Funding Profiles'!K293</f>
        <v>0</v>
      </c>
      <c r="EJ11" s="33">
        <f>'4a - Funding Profiles'!L293</f>
        <v>0</v>
      </c>
      <c r="EK11" s="33">
        <f>'4a - Funding Profiles'!M293</f>
        <v>0</v>
      </c>
      <c r="EL11" s="33">
        <f>'4a - Funding Profiles'!N293</f>
        <v>0</v>
      </c>
      <c r="EM11" s="33">
        <f>'4a - Funding Profiles'!O293</f>
        <v>0</v>
      </c>
      <c r="EN11" s="33">
        <f>'4a - Funding Profiles'!P293</f>
        <v>0</v>
      </c>
      <c r="EO11" s="33">
        <f>'4a - Funding Profiles'!Q293</f>
        <v>0</v>
      </c>
      <c r="EP11" s="33">
        <f>'4a - Funding Profiles'!R293</f>
        <v>0</v>
      </c>
      <c r="EQ11" s="33">
        <f>'4a - Funding Profiles'!S293</f>
        <v>0</v>
      </c>
      <c r="ER11" s="33">
        <f>'4a - Funding Profiles'!T293</f>
        <v>0</v>
      </c>
      <c r="ES11" s="33">
        <f>'4a - Funding Profiles'!U293</f>
        <v>0</v>
      </c>
      <c r="ET11" s="33">
        <f>'4a - Funding Profiles'!V293</f>
        <v>0</v>
      </c>
      <c r="EU11" s="33">
        <f>'4a - Funding Profiles'!W293</f>
        <v>0</v>
      </c>
      <c r="EV11" s="33">
        <f>'4a - Funding Profiles'!X293</f>
        <v>0</v>
      </c>
      <c r="EW11" s="33">
        <f>'4a - Funding Profiles'!Y293</f>
        <v>0</v>
      </c>
      <c r="EX11" s="33">
        <f>'4a - Funding Profiles'!Z293</f>
        <v>0</v>
      </c>
      <c r="EY11" s="33">
        <f>'4a - Funding Profiles'!F294</f>
        <v>0</v>
      </c>
      <c r="EZ11" s="33">
        <f>'4a - Funding Profiles'!G294</f>
        <v>0</v>
      </c>
      <c r="FA11" s="33">
        <f>'4a - Funding Profiles'!H294</f>
        <v>0</v>
      </c>
      <c r="FB11" s="33">
        <f>'4a - Funding Profiles'!I294</f>
        <v>0</v>
      </c>
      <c r="FC11" s="33">
        <f>'4a - Funding Profiles'!J294</f>
        <v>0</v>
      </c>
      <c r="FD11" s="33">
        <f>'4a - Funding Profiles'!K294</f>
        <v>0</v>
      </c>
      <c r="FE11" s="33">
        <f>'4a - Funding Profiles'!L294</f>
        <v>0</v>
      </c>
      <c r="FF11" s="33">
        <f>'4a - Funding Profiles'!M294</f>
        <v>0</v>
      </c>
      <c r="FG11" s="33">
        <f>'4a - Funding Profiles'!N294</f>
        <v>0</v>
      </c>
      <c r="FH11" s="33">
        <f>'4a - Funding Profiles'!O294</f>
        <v>0</v>
      </c>
      <c r="FI11" s="33">
        <f>'4a - Funding Profiles'!P294</f>
        <v>0</v>
      </c>
      <c r="FJ11" s="33">
        <f>'4a - Funding Profiles'!Q294</f>
        <v>0</v>
      </c>
      <c r="FK11" s="33">
        <f>'4a - Funding Profiles'!R294</f>
        <v>0</v>
      </c>
      <c r="FL11" s="33">
        <f>'4a - Funding Profiles'!S294</f>
        <v>0</v>
      </c>
      <c r="FM11" s="33">
        <f>'4a - Funding Profiles'!T294</f>
        <v>0</v>
      </c>
      <c r="FN11" s="33">
        <f>'4a - Funding Profiles'!U294</f>
        <v>0</v>
      </c>
      <c r="FO11" s="33">
        <f>'4a - Funding Profiles'!V294</f>
        <v>0</v>
      </c>
      <c r="FP11" s="33">
        <f>'4a - Funding Profiles'!W294</f>
        <v>0</v>
      </c>
      <c r="FQ11" s="33">
        <f>'4a - Funding Profiles'!X294</f>
        <v>0</v>
      </c>
      <c r="FR11" s="33">
        <f>'4a - Funding Profiles'!Y294</f>
        <v>0</v>
      </c>
      <c r="FS11" s="33">
        <f>'4a - Funding Profiles'!Z294</f>
        <v>0</v>
      </c>
      <c r="FT11" s="33">
        <f>'4a - Funding Profiles'!F295</f>
        <v>0</v>
      </c>
      <c r="FU11" s="33">
        <f>'4a - Funding Profiles'!G295</f>
        <v>0</v>
      </c>
      <c r="FV11" s="33">
        <f>'4a - Funding Profiles'!H295</f>
        <v>0</v>
      </c>
      <c r="FW11" s="33">
        <f>'4a - Funding Profiles'!I295</f>
        <v>0</v>
      </c>
      <c r="FX11" s="33">
        <f>'4a - Funding Profiles'!J295</f>
        <v>0</v>
      </c>
      <c r="FY11" s="33">
        <f>'4a - Funding Profiles'!K295</f>
        <v>0</v>
      </c>
      <c r="FZ11" s="33">
        <f>'4a - Funding Profiles'!L295</f>
        <v>0</v>
      </c>
      <c r="GA11" s="33">
        <f>'4a - Funding Profiles'!M295</f>
        <v>0</v>
      </c>
      <c r="GB11" s="33">
        <f>'4a - Funding Profiles'!N295</f>
        <v>0</v>
      </c>
      <c r="GC11" s="33">
        <f>'4a - Funding Profiles'!O295</f>
        <v>0</v>
      </c>
      <c r="GD11" s="33">
        <f>'4a - Funding Profiles'!P295</f>
        <v>0</v>
      </c>
      <c r="GE11" s="33">
        <f>'4a - Funding Profiles'!Q295</f>
        <v>0</v>
      </c>
      <c r="GF11" s="33">
        <f>'4a - Funding Profiles'!R295</f>
        <v>0</v>
      </c>
      <c r="GG11" s="33">
        <f>'4a - Funding Profiles'!S295</f>
        <v>0</v>
      </c>
      <c r="GH11" s="33">
        <f>'4a - Funding Profiles'!T295</f>
        <v>0</v>
      </c>
      <c r="GI11" s="33">
        <f>'4a - Funding Profiles'!U295</f>
        <v>0</v>
      </c>
      <c r="GJ11" s="33">
        <f>'4a - Funding Profiles'!V295</f>
        <v>0</v>
      </c>
      <c r="GK11" s="33">
        <f>'4a - Funding Profiles'!W295</f>
        <v>0</v>
      </c>
      <c r="GL11" s="33">
        <f>'4a - Funding Profiles'!X295</f>
        <v>0</v>
      </c>
      <c r="GM11" s="33">
        <f>'4a - Funding Profiles'!Y295</f>
        <v>0</v>
      </c>
      <c r="GN11" s="33">
        <f>'4a - Funding Profiles'!Z295</f>
        <v>0</v>
      </c>
      <c r="GO11" s="33">
        <f>'4a - Funding Profiles'!F296</f>
        <v>0</v>
      </c>
      <c r="GP11" s="33">
        <f>'4a - Funding Profiles'!G296</f>
        <v>0</v>
      </c>
      <c r="GQ11" s="33">
        <f>'4a - Funding Profiles'!H296</f>
        <v>0</v>
      </c>
      <c r="GR11" s="33">
        <f>'4a - Funding Profiles'!I296</f>
        <v>0</v>
      </c>
      <c r="GS11" s="33">
        <f>'4a - Funding Profiles'!J296</f>
        <v>0</v>
      </c>
      <c r="GT11" s="33">
        <f>'4a - Funding Profiles'!K296</f>
        <v>0</v>
      </c>
      <c r="GU11" s="33">
        <f>'4a - Funding Profiles'!L296</f>
        <v>0</v>
      </c>
      <c r="GV11" s="33">
        <f>'4a - Funding Profiles'!M296</f>
        <v>0</v>
      </c>
      <c r="GW11" s="33">
        <f>'4a - Funding Profiles'!N296</f>
        <v>0</v>
      </c>
      <c r="GX11" s="33">
        <f>'4a - Funding Profiles'!O296</f>
        <v>0</v>
      </c>
      <c r="GY11" s="33">
        <f>'4a - Funding Profiles'!P296</f>
        <v>0</v>
      </c>
      <c r="GZ11" s="33">
        <f>'4a - Funding Profiles'!Q296</f>
        <v>0</v>
      </c>
      <c r="HA11" s="33">
        <f>'4a - Funding Profiles'!R296</f>
        <v>0</v>
      </c>
      <c r="HB11" s="33">
        <f>'4a - Funding Profiles'!S296</f>
        <v>0</v>
      </c>
      <c r="HC11" s="33">
        <f>'4a - Funding Profiles'!T296</f>
        <v>0</v>
      </c>
      <c r="HD11" s="33">
        <f>'4a - Funding Profiles'!U296</f>
        <v>0</v>
      </c>
      <c r="HE11" s="33">
        <f>'4a - Funding Profiles'!V296</f>
        <v>0</v>
      </c>
      <c r="HF11" s="33">
        <f>'4a - Funding Profiles'!W296</f>
        <v>0</v>
      </c>
      <c r="HG11" s="33">
        <f>'4a - Funding Profiles'!X296</f>
        <v>0</v>
      </c>
      <c r="HH11" s="33">
        <f>'4a - Funding Profiles'!Y296</f>
        <v>0</v>
      </c>
      <c r="HI11" s="33">
        <f>'4a - Funding Profiles'!Z296</f>
        <v>0</v>
      </c>
      <c r="HJ11" s="33">
        <f>'4a - Funding Profiles'!F297</f>
        <v>0</v>
      </c>
      <c r="HK11" s="33">
        <f>'4a - Funding Profiles'!G297</f>
        <v>0</v>
      </c>
      <c r="HL11" s="33">
        <f>'4a - Funding Profiles'!H297</f>
        <v>0</v>
      </c>
      <c r="HM11" s="33">
        <f>'4a - Funding Profiles'!I297</f>
        <v>0</v>
      </c>
      <c r="HN11" s="33">
        <f>'4a - Funding Profiles'!J297</f>
        <v>0</v>
      </c>
      <c r="HO11" s="33">
        <f>'4a - Funding Profiles'!K297</f>
        <v>0</v>
      </c>
      <c r="HP11" s="33">
        <f>'4a - Funding Profiles'!L297</f>
        <v>0</v>
      </c>
      <c r="HQ11" s="33">
        <f>'4a - Funding Profiles'!M297</f>
        <v>0</v>
      </c>
      <c r="HR11" s="33">
        <f>'4a - Funding Profiles'!N297</f>
        <v>0</v>
      </c>
      <c r="HS11" s="33">
        <f>'4a - Funding Profiles'!O297</f>
        <v>0</v>
      </c>
      <c r="HT11" s="33">
        <f>'4a - Funding Profiles'!P297</f>
        <v>0</v>
      </c>
      <c r="HU11" s="33">
        <f>'4a - Funding Profiles'!Q297</f>
        <v>0</v>
      </c>
      <c r="HV11" s="33">
        <f>'4a - Funding Profiles'!R297</f>
        <v>0</v>
      </c>
      <c r="HW11" s="33">
        <f>'4a - Funding Profiles'!S297</f>
        <v>0</v>
      </c>
      <c r="HX11" s="33">
        <f>'4a - Funding Profiles'!T297</f>
        <v>0</v>
      </c>
      <c r="HY11" s="33">
        <f>'4a - Funding Profiles'!U297</f>
        <v>0</v>
      </c>
      <c r="HZ11" s="33">
        <f>'4a - Funding Profiles'!V297</f>
        <v>0</v>
      </c>
      <c r="IA11" s="33">
        <f>'4a - Funding Profiles'!W297</f>
        <v>0</v>
      </c>
      <c r="IB11" s="33">
        <f>'4a - Funding Profiles'!X297</f>
        <v>0</v>
      </c>
      <c r="IC11" s="33">
        <f>'4a - Funding Profiles'!Y297</f>
        <v>0</v>
      </c>
      <c r="ID11" s="33">
        <f>'4a - Funding Profiles'!Z297</f>
        <v>0</v>
      </c>
      <c r="KP11" s="33">
        <f>'4a - Funding Profiles'!C302</f>
        <v>0</v>
      </c>
      <c r="KQ11" s="33">
        <f>'4a - Funding Profiles'!D302</f>
        <v>0</v>
      </c>
      <c r="KR11" s="33">
        <f>'4a - Funding Profiles'!E302</f>
        <v>0</v>
      </c>
      <c r="KS11" s="33">
        <f>'4a - Funding Profiles'!F302</f>
        <v>0</v>
      </c>
      <c r="KT11" s="33">
        <f>'4a - Funding Profiles'!G302</f>
        <v>0</v>
      </c>
      <c r="KU11" s="33">
        <f>'4a - Funding Profiles'!H302</f>
        <v>0</v>
      </c>
      <c r="KV11" s="33">
        <f>'4a - Funding Profiles'!I302</f>
        <v>0</v>
      </c>
      <c r="KW11" s="33">
        <f>'4a - Funding Profiles'!J302</f>
        <v>0</v>
      </c>
      <c r="KX11" s="33">
        <f>'4a - Funding Profiles'!K302</f>
        <v>0</v>
      </c>
      <c r="KY11" s="33">
        <f>'4a - Funding Profiles'!L302</f>
        <v>0</v>
      </c>
      <c r="KZ11" s="33">
        <f>'4a - Funding Profiles'!M302</f>
        <v>0</v>
      </c>
      <c r="LA11" s="33">
        <f>'4a - Funding Profiles'!N302</f>
        <v>0</v>
      </c>
      <c r="LB11" s="33">
        <f>'4a - Funding Profiles'!O302</f>
        <v>0</v>
      </c>
      <c r="LC11" s="33">
        <f>'4a - Funding Profiles'!P302</f>
        <v>0</v>
      </c>
      <c r="LD11" s="33">
        <f>'4a - Funding Profiles'!Q302</f>
        <v>0</v>
      </c>
      <c r="LE11" s="33">
        <f>'4a - Funding Profiles'!R302</f>
        <v>0</v>
      </c>
      <c r="LF11" s="33">
        <f>'4a - Funding Profiles'!S302</f>
        <v>0</v>
      </c>
      <c r="LG11" s="33">
        <f>'4a - Funding Profiles'!T302</f>
        <v>0</v>
      </c>
      <c r="LH11" s="33">
        <f>'4a - Funding Profiles'!U302</f>
        <v>0</v>
      </c>
      <c r="LI11" s="33">
        <f>'4a - Funding Profiles'!V302</f>
        <v>0</v>
      </c>
      <c r="LJ11" s="33">
        <f>'4a - Funding Profiles'!W302</f>
        <v>0</v>
      </c>
      <c r="LK11" s="33">
        <f>'4a - Funding Profiles'!X302</f>
        <v>0</v>
      </c>
      <c r="LL11" s="33">
        <f>'4a - Funding Profiles'!Y302</f>
        <v>0</v>
      </c>
      <c r="LM11" s="33">
        <f>'4a - Funding Profiles'!Z302</f>
        <v>0</v>
      </c>
      <c r="LN11" s="33">
        <f>'4a - Funding Profiles'!C303</f>
        <v>0</v>
      </c>
      <c r="LO11" s="33">
        <f>'4a - Funding Profiles'!D303</f>
        <v>0</v>
      </c>
      <c r="LP11" s="33">
        <f>'4a - Funding Profiles'!E303</f>
        <v>0</v>
      </c>
      <c r="LQ11" s="33">
        <f>'4a - Funding Profiles'!F303</f>
        <v>0</v>
      </c>
      <c r="LR11" s="33">
        <f>'4a - Funding Profiles'!G303</f>
        <v>0</v>
      </c>
      <c r="LS11" s="33">
        <f>'4a - Funding Profiles'!H303</f>
        <v>0</v>
      </c>
      <c r="LT11" s="33">
        <f>'4a - Funding Profiles'!I303</f>
        <v>0</v>
      </c>
      <c r="LU11" s="33">
        <f>'4a - Funding Profiles'!J303</f>
        <v>0</v>
      </c>
      <c r="LV11" s="33">
        <f>'4a - Funding Profiles'!K303</f>
        <v>0</v>
      </c>
      <c r="LW11" s="33">
        <f>'4a - Funding Profiles'!L303</f>
        <v>0</v>
      </c>
      <c r="LX11" s="33">
        <f>'4a - Funding Profiles'!M303</f>
        <v>0</v>
      </c>
      <c r="LY11" s="33">
        <f>'4a - Funding Profiles'!N303</f>
        <v>0</v>
      </c>
      <c r="LZ11" s="33">
        <f>'4a - Funding Profiles'!O303</f>
        <v>0</v>
      </c>
      <c r="MA11" s="33">
        <f>'4a - Funding Profiles'!P303</f>
        <v>0</v>
      </c>
      <c r="MB11" s="33">
        <f>'4a - Funding Profiles'!Q303</f>
        <v>0</v>
      </c>
      <c r="MC11" s="33">
        <f>'4a - Funding Profiles'!R303</f>
        <v>0</v>
      </c>
      <c r="MD11" s="33">
        <f>'4a - Funding Profiles'!S303</f>
        <v>0</v>
      </c>
      <c r="ME11" s="33">
        <f>'4a - Funding Profiles'!T303</f>
        <v>0</v>
      </c>
      <c r="MF11" s="33">
        <f>'4a - Funding Profiles'!U303</f>
        <v>0</v>
      </c>
      <c r="MG11" s="33">
        <f>'4a - Funding Profiles'!V303</f>
        <v>0</v>
      </c>
      <c r="MH11" s="33">
        <f>'4a - Funding Profiles'!W303</f>
        <v>0</v>
      </c>
      <c r="MI11" s="33">
        <f>'4a - Funding Profiles'!X303</f>
        <v>0</v>
      </c>
      <c r="MJ11" s="33">
        <f>'4a - Funding Profiles'!Y303</f>
        <v>0</v>
      </c>
      <c r="MK11" s="33">
        <f>'4a - Funding Profiles'!Z303</f>
        <v>0</v>
      </c>
      <c r="ML11" s="33">
        <f>'4a - Funding Profiles'!C304</f>
        <v>0</v>
      </c>
      <c r="MM11" s="33">
        <f>'4a - Funding Profiles'!D304</f>
        <v>0</v>
      </c>
      <c r="MN11" s="33">
        <f>'4a - Funding Profiles'!E304</f>
        <v>0</v>
      </c>
      <c r="MO11" s="33">
        <f>'4a - Funding Profiles'!F304</f>
        <v>0</v>
      </c>
      <c r="MP11" s="33">
        <f>'4a - Funding Profiles'!G304</f>
        <v>0</v>
      </c>
      <c r="MQ11" s="33">
        <f>'4a - Funding Profiles'!H304</f>
        <v>0</v>
      </c>
      <c r="MR11" s="33">
        <f>'4a - Funding Profiles'!I304</f>
        <v>0</v>
      </c>
      <c r="MS11" s="33">
        <f>'4a - Funding Profiles'!J304</f>
        <v>0</v>
      </c>
      <c r="MT11" s="33">
        <f>'4a - Funding Profiles'!K304</f>
        <v>0</v>
      </c>
      <c r="MU11" s="33">
        <f>'4a - Funding Profiles'!L304</f>
        <v>0</v>
      </c>
      <c r="MV11" s="33">
        <f>'4a - Funding Profiles'!M304</f>
        <v>0</v>
      </c>
      <c r="MW11" s="33">
        <f>'4a - Funding Profiles'!N304</f>
        <v>0</v>
      </c>
      <c r="MX11" s="33">
        <f>'4a - Funding Profiles'!O304</f>
        <v>0</v>
      </c>
      <c r="MY11" s="33">
        <f>'4a - Funding Profiles'!P304</f>
        <v>0</v>
      </c>
      <c r="MZ11" s="33">
        <f>'4a - Funding Profiles'!Q304</f>
        <v>0</v>
      </c>
      <c r="NA11" s="33">
        <f>'4a - Funding Profiles'!R304</f>
        <v>0</v>
      </c>
      <c r="NB11" s="33">
        <f>'4a - Funding Profiles'!S304</f>
        <v>0</v>
      </c>
      <c r="NC11" s="33">
        <f>'4a - Funding Profiles'!T304</f>
        <v>0</v>
      </c>
      <c r="ND11" s="33">
        <f>'4a - Funding Profiles'!U304</f>
        <v>0</v>
      </c>
      <c r="NE11" s="33">
        <f>'4a - Funding Profiles'!V304</f>
        <v>0</v>
      </c>
      <c r="NF11" s="33">
        <f>'4a - Funding Profiles'!W304</f>
        <v>0</v>
      </c>
      <c r="NG11" s="33">
        <f>'4a - Funding Profiles'!X304</f>
        <v>0</v>
      </c>
      <c r="NH11" s="33">
        <f>'4a - Funding Profiles'!Y304</f>
        <v>0</v>
      </c>
      <c r="NI11" s="33">
        <f>'4a - Funding Profiles'!Z304</f>
        <v>0</v>
      </c>
      <c r="NJ11" s="33">
        <f>'4a - Funding Profiles'!C305</f>
        <v>0</v>
      </c>
      <c r="NK11" s="33">
        <f>'4a - Funding Profiles'!D305</f>
        <v>0</v>
      </c>
      <c r="NL11" s="33">
        <f>'4a - Funding Profiles'!E305</f>
        <v>0</v>
      </c>
      <c r="NM11" s="33">
        <f>'4a - Funding Profiles'!F305</f>
        <v>0</v>
      </c>
      <c r="NN11" s="33">
        <f>'4a - Funding Profiles'!G305</f>
        <v>0</v>
      </c>
      <c r="NO11" s="33">
        <f>'4a - Funding Profiles'!H305</f>
        <v>0</v>
      </c>
      <c r="NP11" s="33">
        <f>'4a - Funding Profiles'!I305</f>
        <v>0</v>
      </c>
      <c r="NQ11" s="33">
        <f>'4a - Funding Profiles'!J305</f>
        <v>0</v>
      </c>
      <c r="NR11" s="33">
        <f>'4a - Funding Profiles'!K305</f>
        <v>0</v>
      </c>
      <c r="NS11" s="33">
        <f>'4a - Funding Profiles'!L305</f>
        <v>0</v>
      </c>
      <c r="NT11" s="33">
        <f>'4a - Funding Profiles'!M305</f>
        <v>0</v>
      </c>
      <c r="NU11" s="33">
        <f>'4a - Funding Profiles'!N305</f>
        <v>0</v>
      </c>
      <c r="NV11" s="33">
        <f>'4a - Funding Profiles'!O305</f>
        <v>0</v>
      </c>
      <c r="NW11" s="33">
        <f>'4a - Funding Profiles'!P305</f>
        <v>0</v>
      </c>
      <c r="NX11" s="33">
        <f>'4a - Funding Profiles'!Q305</f>
        <v>0</v>
      </c>
      <c r="NY11" s="33">
        <f>'4a - Funding Profiles'!R305</f>
        <v>0</v>
      </c>
      <c r="NZ11" s="33">
        <f>'4a - Funding Profiles'!S305</f>
        <v>0</v>
      </c>
      <c r="OA11" s="33">
        <f>'4a - Funding Profiles'!T305</f>
        <v>0</v>
      </c>
      <c r="OB11" s="33">
        <f>'4a - Funding Profiles'!U305</f>
        <v>0</v>
      </c>
      <c r="OC11" s="33">
        <f>'4a - Funding Profiles'!V305</f>
        <v>0</v>
      </c>
      <c r="OD11" s="33">
        <f>'4a - Funding Profiles'!W305</f>
        <v>0</v>
      </c>
      <c r="OE11" s="33">
        <f>'4a - Funding Profiles'!X305</f>
        <v>0</v>
      </c>
      <c r="OF11" s="33">
        <f>'4a - Funding Profiles'!Y305</f>
        <v>0</v>
      </c>
      <c r="OG11" s="33">
        <f>'4a - Funding Profiles'!Z305</f>
        <v>0</v>
      </c>
      <c r="OH11" s="33">
        <f>'4a - Funding Profiles'!C306</f>
        <v>0</v>
      </c>
      <c r="OI11" s="33">
        <f>'4a - Funding Profiles'!D306</f>
        <v>0</v>
      </c>
      <c r="OJ11" s="33">
        <f>'4a - Funding Profiles'!E306</f>
        <v>0</v>
      </c>
      <c r="OK11" s="33">
        <f>'4a - Funding Profiles'!F306</f>
        <v>0</v>
      </c>
      <c r="OL11" s="33">
        <f>'4a - Funding Profiles'!G306</f>
        <v>0</v>
      </c>
      <c r="OM11" s="33">
        <f>'4a - Funding Profiles'!H306</f>
        <v>0</v>
      </c>
      <c r="ON11" s="33">
        <f>'4a - Funding Profiles'!I306</f>
        <v>0</v>
      </c>
      <c r="OO11" s="33">
        <f>'4a - Funding Profiles'!J306</f>
        <v>0</v>
      </c>
      <c r="OP11" s="33">
        <f>'4a - Funding Profiles'!K306</f>
        <v>0</v>
      </c>
      <c r="OQ11" s="33">
        <f>'4a - Funding Profiles'!L306</f>
        <v>0</v>
      </c>
      <c r="OR11" s="33">
        <f>'4a - Funding Profiles'!M306</f>
        <v>0</v>
      </c>
      <c r="OS11" s="33">
        <f>'4a - Funding Profiles'!N306</f>
        <v>0</v>
      </c>
      <c r="OT11" s="33">
        <f>'4a - Funding Profiles'!O306</f>
        <v>0</v>
      </c>
      <c r="OU11" s="33">
        <f>'4a - Funding Profiles'!P306</f>
        <v>0</v>
      </c>
      <c r="OV11" s="33">
        <f>'4a - Funding Profiles'!Q306</f>
        <v>0</v>
      </c>
      <c r="OW11" s="33">
        <f>'4a - Funding Profiles'!R306</f>
        <v>0</v>
      </c>
      <c r="OX11" s="33">
        <f>'4a - Funding Profiles'!S306</f>
        <v>0</v>
      </c>
      <c r="OY11" s="33">
        <f>'4a - Funding Profiles'!T306</f>
        <v>0</v>
      </c>
      <c r="OZ11" s="33">
        <f>'4a - Funding Profiles'!U306</f>
        <v>0</v>
      </c>
      <c r="PA11" s="33">
        <f>'4a - Funding Profiles'!V306</f>
        <v>0</v>
      </c>
      <c r="PB11" s="33">
        <f>'4a - Funding Profiles'!W306</f>
        <v>0</v>
      </c>
      <c r="PC11" s="33">
        <f>'4a - Funding Profiles'!X306</f>
        <v>0</v>
      </c>
      <c r="PD11" s="33">
        <f>'4a - Funding Profiles'!Y306</f>
        <v>0</v>
      </c>
      <c r="PE11" s="33">
        <f>'4a - Funding Profiles'!Z306</f>
        <v>0</v>
      </c>
      <c r="PF11" s="33">
        <f>'4a - Funding Profiles'!F307</f>
        <v>0</v>
      </c>
      <c r="QA11" s="33">
        <f>'4a - Funding Profiles'!C311</f>
        <v>0</v>
      </c>
      <c r="QB11" s="33">
        <f>'4b - PSI'!E22</f>
        <v>0</v>
      </c>
      <c r="QC11" s="33">
        <f>'4b - PSI'!F22</f>
        <v>0</v>
      </c>
      <c r="QD11" s="33">
        <f>'4b - PSI'!G22</f>
        <v>0</v>
      </c>
      <c r="QE11" s="33">
        <f>'4b - PSI'!H22</f>
        <v>0</v>
      </c>
      <c r="QF11" s="33">
        <f>'4b - PSI'!I22</f>
        <v>0</v>
      </c>
      <c r="QG11" s="33">
        <f>'4b - PSI'!J22</f>
        <v>0</v>
      </c>
      <c r="QH11" s="33" t="str">
        <f>'5 - Project Outputs'!C359</f>
        <v>Project 10: Not Applicable</v>
      </c>
      <c r="QI11" s="33" t="str">
        <f>'5 - Project Outputs'!C366</f>
        <v># of temporary FT jobs supported</v>
      </c>
      <c r="QJ11" s="33" t="str">
        <f>'5 - Project Outputs'!D366</f>
        <v>Number</v>
      </c>
      <c r="QK11" s="33">
        <f>'5 - Project Outputs'!E366</f>
        <v>0</v>
      </c>
      <c r="QL11" s="33">
        <f>'5 - Project Outputs'!F366</f>
        <v>0</v>
      </c>
      <c r="QM11" s="33">
        <f>'5 - Project Outputs'!G366</f>
        <v>0</v>
      </c>
      <c r="QN11" s="33">
        <f>'5 - Project Outputs'!H366</f>
        <v>0</v>
      </c>
      <c r="QO11" s="33">
        <f>'5 - Project Outputs'!I366</f>
        <v>0</v>
      </c>
      <c r="QP11" s="33">
        <f>'5 - Project Outputs'!J366</f>
        <v>0</v>
      </c>
      <c r="QQ11" s="33">
        <f>'5 - Project Outputs'!K366</f>
        <v>0</v>
      </c>
      <c r="QR11" s="33">
        <f>'5 - Project Outputs'!L366</f>
        <v>0</v>
      </c>
      <c r="QS11" s="33">
        <f>'5 - Project Outputs'!M366</f>
        <v>0</v>
      </c>
      <c r="QT11" s="33">
        <f>'5 - Project Outputs'!N366</f>
        <v>0</v>
      </c>
      <c r="QU11" s="33">
        <f>'5 - Project Outputs'!O366</f>
        <v>0</v>
      </c>
      <c r="QV11" s="33">
        <f>'5 - Project Outputs'!P366</f>
        <v>0</v>
      </c>
      <c r="QW11" s="33">
        <f>'5 - Project Outputs'!Q366</f>
        <v>0</v>
      </c>
      <c r="QX11" s="33">
        <f>'5 - Project Outputs'!R366</f>
        <v>0</v>
      </c>
      <c r="QY11" s="33">
        <f>'5 - Project Outputs'!S366</f>
        <v>0</v>
      </c>
      <c r="QZ11" s="33">
        <f>'5 - Project Outputs'!T366</f>
        <v>0</v>
      </c>
      <c r="RA11" s="33">
        <f>'5 - Project Outputs'!U366</f>
        <v>0</v>
      </c>
      <c r="RB11" s="33">
        <f>'5 - Project Outputs'!V366</f>
        <v>0</v>
      </c>
      <c r="RC11" s="33">
        <f>'5 - Project Outputs'!W366</f>
        <v>0</v>
      </c>
      <c r="RD11" s="33">
        <f>'5 - Project Outputs'!X366</f>
        <v>0</v>
      </c>
      <c r="RE11" s="33" t="str">
        <f>'5 - Project Outputs'!C367</f>
        <v># of full-time equivalent (FTE) permanent jobs created through the project</v>
      </c>
      <c r="RF11" s="33" t="str">
        <f>'5 - Project Outputs'!D367</f>
        <v>Number of FTE jobs</v>
      </c>
      <c r="RG11" s="33">
        <f>'5 - Project Outputs'!E367</f>
        <v>0</v>
      </c>
      <c r="RH11" s="33">
        <f>'5 - Project Outputs'!F367</f>
        <v>0</v>
      </c>
      <c r="RI11" s="33">
        <f>'5 - Project Outputs'!G367</f>
        <v>0</v>
      </c>
      <c r="RJ11" s="33">
        <f>'5 - Project Outputs'!H367</f>
        <v>0</v>
      </c>
      <c r="RK11" s="33">
        <f>'5 - Project Outputs'!I367</f>
        <v>0</v>
      </c>
      <c r="RL11" s="33">
        <f>'5 - Project Outputs'!J367</f>
        <v>0</v>
      </c>
      <c r="RM11" s="33">
        <f>'5 - Project Outputs'!K367</f>
        <v>0</v>
      </c>
      <c r="RN11" s="33">
        <f>'5 - Project Outputs'!L367</f>
        <v>0</v>
      </c>
      <c r="RO11" s="33">
        <f>'5 - Project Outputs'!M367</f>
        <v>0</v>
      </c>
      <c r="RP11" s="33">
        <f>'5 - Project Outputs'!N367</f>
        <v>0</v>
      </c>
      <c r="RQ11" s="33">
        <f>'5 - Project Outputs'!O367</f>
        <v>0</v>
      </c>
      <c r="RR11" s="33">
        <f>'5 - Project Outputs'!P367</f>
        <v>0</v>
      </c>
      <c r="RS11" s="33">
        <f>'5 - Project Outputs'!Q367</f>
        <v>0</v>
      </c>
      <c r="RT11" s="33">
        <f>'5 - Project Outputs'!R367</f>
        <v>0</v>
      </c>
      <c r="RU11" s="33">
        <f>'5 - Project Outputs'!S367</f>
        <v>0</v>
      </c>
      <c r="RV11" s="33">
        <f>'5 - Project Outputs'!T367</f>
        <v>0</v>
      </c>
      <c r="RW11" s="33">
        <f>'5 - Project Outputs'!U367</f>
        <v>0</v>
      </c>
      <c r="RX11" s="33">
        <f>'5 - Project Outputs'!V367</f>
        <v>0</v>
      </c>
      <c r="RY11" s="33">
        <f>'5 - Project Outputs'!W367</f>
        <v>0</v>
      </c>
      <c r="RZ11" s="33">
        <f>'5 - Project Outputs'!X367</f>
        <v>0</v>
      </c>
      <c r="SA11" s="33" t="str">
        <f>'5 - Project Outputs'!C368</f>
        <v># of full-time equivalent (FTE) permanent jobs safeguarded through the project</v>
      </c>
      <c r="SB11" s="33" t="str">
        <f>'5 - Project Outputs'!D368</f>
        <v>Number of FTE jobs</v>
      </c>
      <c r="SC11" s="33">
        <f>'5 - Project Outputs'!E368</f>
        <v>0</v>
      </c>
      <c r="SD11" s="33">
        <f>'5 - Project Outputs'!F368</f>
        <v>0</v>
      </c>
      <c r="SE11" s="33">
        <f>'5 - Project Outputs'!G368</f>
        <v>0</v>
      </c>
      <c r="SF11" s="33">
        <f>'5 - Project Outputs'!H368</f>
        <v>0</v>
      </c>
      <c r="SG11" s="33">
        <f>'5 - Project Outputs'!I368</f>
        <v>0</v>
      </c>
      <c r="SH11" s="33">
        <f>'5 - Project Outputs'!J368</f>
        <v>0</v>
      </c>
      <c r="SI11" s="33">
        <f>'5 - Project Outputs'!K368</f>
        <v>0</v>
      </c>
      <c r="SJ11" s="33">
        <f>'5 - Project Outputs'!L368</f>
        <v>0</v>
      </c>
      <c r="SK11" s="33">
        <f>'5 - Project Outputs'!M368</f>
        <v>0</v>
      </c>
      <c r="SL11" s="33">
        <f>'5 - Project Outputs'!N368</f>
        <v>0</v>
      </c>
      <c r="SM11" s="33">
        <f>'5 - Project Outputs'!O368</f>
        <v>0</v>
      </c>
      <c r="SN11" s="33">
        <f>'5 - Project Outputs'!P368</f>
        <v>0</v>
      </c>
      <c r="SO11" s="33">
        <f>'5 - Project Outputs'!Q368</f>
        <v>0</v>
      </c>
      <c r="SP11" s="33">
        <f>'5 - Project Outputs'!R368</f>
        <v>0</v>
      </c>
      <c r="SQ11" s="33">
        <f>'5 - Project Outputs'!S368</f>
        <v>0</v>
      </c>
      <c r="SR11" s="33">
        <f>'5 - Project Outputs'!T368</f>
        <v>0</v>
      </c>
      <c r="SS11" s="33">
        <f>'5 - Project Outputs'!U368</f>
        <v>0</v>
      </c>
      <c r="ST11" s="33">
        <f>'5 - Project Outputs'!V368</f>
        <v>0</v>
      </c>
      <c r="SU11" s="33">
        <f>'5 - Project Outputs'!W368</f>
        <v>0</v>
      </c>
      <c r="SV11" s="33">
        <f>'5 - Project Outputs'!X368</f>
        <v>0</v>
      </c>
      <c r="SW11" s="33" t="str">
        <f>'5 - Project Outputs'!C370</f>
        <v>&lt; Select &gt;</v>
      </c>
      <c r="SX11" s="33" t="str">
        <f>'5 - Project Outputs'!D370</f>
        <v>N/A</v>
      </c>
      <c r="SY11" s="33">
        <f>'5 - Project Outputs'!E370</f>
        <v>0</v>
      </c>
      <c r="SZ11" s="33">
        <f>'5 - Project Outputs'!F370</f>
        <v>0</v>
      </c>
      <c r="TA11" s="33">
        <f>'5 - Project Outputs'!G370</f>
        <v>0</v>
      </c>
      <c r="TB11" s="33">
        <f>'5 - Project Outputs'!H370</f>
        <v>0</v>
      </c>
      <c r="TC11" s="33">
        <f>'5 - Project Outputs'!I370</f>
        <v>0</v>
      </c>
      <c r="TD11" s="33">
        <f>'5 - Project Outputs'!J370</f>
        <v>0</v>
      </c>
      <c r="TE11" s="33">
        <f>'5 - Project Outputs'!K370</f>
        <v>0</v>
      </c>
      <c r="TF11" s="33">
        <f>'5 - Project Outputs'!L370</f>
        <v>0</v>
      </c>
      <c r="TG11" s="33">
        <f>'5 - Project Outputs'!M370</f>
        <v>0</v>
      </c>
      <c r="TH11" s="33">
        <f>'5 - Project Outputs'!N370</f>
        <v>0</v>
      </c>
      <c r="TI11" s="33">
        <f>'5 - Project Outputs'!O370</f>
        <v>0</v>
      </c>
      <c r="TJ11" s="33">
        <f>'5 - Project Outputs'!P370</f>
        <v>0</v>
      </c>
      <c r="TK11" s="33">
        <f>'5 - Project Outputs'!Q370</f>
        <v>0</v>
      </c>
      <c r="TL11" s="33">
        <f>'5 - Project Outputs'!R370</f>
        <v>0</v>
      </c>
      <c r="TM11" s="33">
        <f>'5 - Project Outputs'!S370</f>
        <v>0</v>
      </c>
      <c r="TN11" s="33">
        <f>'5 - Project Outputs'!T370</f>
        <v>0</v>
      </c>
      <c r="TO11" s="33">
        <f>'5 - Project Outputs'!U370</f>
        <v>0</v>
      </c>
      <c r="TP11" s="33">
        <f>'5 - Project Outputs'!V370</f>
        <v>0</v>
      </c>
      <c r="TQ11" s="33">
        <f>'5 - Project Outputs'!W370</f>
        <v>0</v>
      </c>
      <c r="TR11" s="33">
        <f>'5 - Project Outputs'!X370</f>
        <v>0</v>
      </c>
      <c r="TS11" s="33">
        <f>'5 - Project Outputs'!Y370</f>
        <v>0</v>
      </c>
      <c r="TT11" s="33" t="str">
        <f>'5 - Project Outputs'!C371</f>
        <v>&lt; Select &gt;</v>
      </c>
      <c r="TU11" s="33" t="str">
        <f>'5 - Project Outputs'!D371</f>
        <v>N/A</v>
      </c>
      <c r="TV11" s="33">
        <f>'5 - Project Outputs'!E371</f>
        <v>0</v>
      </c>
      <c r="TW11" s="33">
        <f>'5 - Project Outputs'!F371</f>
        <v>0</v>
      </c>
      <c r="TX11" s="33">
        <f>'5 - Project Outputs'!G371</f>
        <v>0</v>
      </c>
      <c r="TY11" s="33">
        <f>'5 - Project Outputs'!H371</f>
        <v>0</v>
      </c>
      <c r="TZ11" s="33">
        <f>'5 - Project Outputs'!I371</f>
        <v>0</v>
      </c>
      <c r="UA11" s="33">
        <f>'5 - Project Outputs'!J371</f>
        <v>0</v>
      </c>
      <c r="UB11" s="33">
        <f>'5 - Project Outputs'!K371</f>
        <v>0</v>
      </c>
      <c r="UC11" s="33">
        <f>'5 - Project Outputs'!L371</f>
        <v>0</v>
      </c>
      <c r="UD11" s="33">
        <f>'5 - Project Outputs'!M371</f>
        <v>0</v>
      </c>
      <c r="UE11" s="33">
        <f>'5 - Project Outputs'!N371</f>
        <v>0</v>
      </c>
      <c r="UF11" s="33">
        <f>'5 - Project Outputs'!O371</f>
        <v>0</v>
      </c>
      <c r="UG11" s="33">
        <f>'5 - Project Outputs'!P371</f>
        <v>0</v>
      </c>
      <c r="UH11" s="33">
        <f>'5 - Project Outputs'!Q371</f>
        <v>0</v>
      </c>
      <c r="UI11" s="33">
        <f>'5 - Project Outputs'!R371</f>
        <v>0</v>
      </c>
      <c r="UJ11" s="33">
        <f>'5 - Project Outputs'!S371</f>
        <v>0</v>
      </c>
      <c r="UK11" s="33">
        <f>'5 - Project Outputs'!T371</f>
        <v>0</v>
      </c>
      <c r="UL11" s="33">
        <f>'5 - Project Outputs'!U371</f>
        <v>0</v>
      </c>
      <c r="UM11" s="33">
        <f>'5 - Project Outputs'!V371</f>
        <v>0</v>
      </c>
      <c r="UN11" s="33">
        <f>'5 - Project Outputs'!W371</f>
        <v>0</v>
      </c>
      <c r="UO11" s="33">
        <f>'5 - Project Outputs'!X371</f>
        <v>0</v>
      </c>
      <c r="UP11" s="33">
        <f>'5 - Project Outputs'!Y371</f>
        <v>0</v>
      </c>
      <c r="UQ11" s="33" t="str">
        <f>'5 - Project Outputs'!C372</f>
        <v>&lt; Select &gt;</v>
      </c>
      <c r="UR11" s="33" t="str">
        <f>'5 - Project Outputs'!D372</f>
        <v>N/A</v>
      </c>
      <c r="US11" s="33">
        <f>'5 - Project Outputs'!E372</f>
        <v>0</v>
      </c>
      <c r="UT11" s="33">
        <f>'5 - Project Outputs'!F372</f>
        <v>0</v>
      </c>
      <c r="UU11" s="33">
        <f>'5 - Project Outputs'!G372</f>
        <v>0</v>
      </c>
      <c r="UV11" s="33">
        <f>'5 - Project Outputs'!H372</f>
        <v>0</v>
      </c>
      <c r="UW11" s="33">
        <f>'5 - Project Outputs'!I372</f>
        <v>0</v>
      </c>
      <c r="UX11" s="33">
        <f>'5 - Project Outputs'!J372</f>
        <v>0</v>
      </c>
      <c r="UY11" s="33">
        <f>'5 - Project Outputs'!K372</f>
        <v>0</v>
      </c>
      <c r="UZ11" s="33">
        <f>'5 - Project Outputs'!L372</f>
        <v>0</v>
      </c>
      <c r="VA11" s="33">
        <f>'5 - Project Outputs'!M372</f>
        <v>0</v>
      </c>
      <c r="VB11" s="33">
        <f>'5 - Project Outputs'!N372</f>
        <v>0</v>
      </c>
      <c r="VC11" s="33">
        <f>'5 - Project Outputs'!O372</f>
        <v>0</v>
      </c>
      <c r="VD11" s="33">
        <f>'5 - Project Outputs'!P372</f>
        <v>0</v>
      </c>
      <c r="VE11" s="33">
        <f>'5 - Project Outputs'!Q372</f>
        <v>0</v>
      </c>
      <c r="VF11" s="33">
        <f>'5 - Project Outputs'!R372</f>
        <v>0</v>
      </c>
      <c r="VG11" s="33">
        <f>'5 - Project Outputs'!S372</f>
        <v>0</v>
      </c>
      <c r="VH11" s="33">
        <f>'5 - Project Outputs'!T372</f>
        <v>0</v>
      </c>
      <c r="VI11" s="33">
        <f>'5 - Project Outputs'!U372</f>
        <v>0</v>
      </c>
      <c r="VJ11" s="33">
        <f>'5 - Project Outputs'!V372</f>
        <v>0</v>
      </c>
      <c r="VK11" s="33">
        <f>'5 - Project Outputs'!W372</f>
        <v>0</v>
      </c>
      <c r="VL11" s="33">
        <f>'5 - Project Outputs'!X372</f>
        <v>0</v>
      </c>
      <c r="VM11" s="33">
        <f>'5 - Project Outputs'!Y372</f>
        <v>0</v>
      </c>
      <c r="VN11" s="33" t="str">
        <f>'5 - Project Outputs'!C373</f>
        <v>&lt; Select &gt;</v>
      </c>
      <c r="VO11" s="33" t="str">
        <f>'5 - Project Outputs'!D373</f>
        <v>N/A</v>
      </c>
      <c r="VP11" s="33">
        <f>'5 - Project Outputs'!E373</f>
        <v>0</v>
      </c>
      <c r="VQ11" s="33">
        <f>'5 - Project Outputs'!F373</f>
        <v>0</v>
      </c>
      <c r="VR11" s="33">
        <f>'5 - Project Outputs'!G373</f>
        <v>0</v>
      </c>
      <c r="VS11" s="33">
        <f>'5 - Project Outputs'!H373</f>
        <v>0</v>
      </c>
      <c r="VT11" s="33">
        <f>'5 - Project Outputs'!I373</f>
        <v>0</v>
      </c>
      <c r="VU11" s="33">
        <f>'5 - Project Outputs'!J373</f>
        <v>0</v>
      </c>
      <c r="VV11" s="33">
        <f>'5 - Project Outputs'!K373</f>
        <v>0</v>
      </c>
      <c r="VW11" s="33">
        <f>'5 - Project Outputs'!L373</f>
        <v>0</v>
      </c>
      <c r="VX11" s="33">
        <f>'5 - Project Outputs'!M373</f>
        <v>0</v>
      </c>
      <c r="VY11" s="33">
        <f>'5 - Project Outputs'!N373</f>
        <v>0</v>
      </c>
      <c r="VZ11" s="33">
        <f>'5 - Project Outputs'!O373</f>
        <v>0</v>
      </c>
      <c r="WA11" s="33">
        <f>'5 - Project Outputs'!P373</f>
        <v>0</v>
      </c>
      <c r="WB11" s="33">
        <f>'5 - Project Outputs'!Q373</f>
        <v>0</v>
      </c>
      <c r="WC11" s="33">
        <f>'5 - Project Outputs'!R373</f>
        <v>0</v>
      </c>
      <c r="WD11" s="33">
        <f>'5 - Project Outputs'!S373</f>
        <v>0</v>
      </c>
      <c r="WE11" s="33">
        <f>'5 - Project Outputs'!T373</f>
        <v>0</v>
      </c>
      <c r="WF11" s="33">
        <f>'5 - Project Outputs'!U373</f>
        <v>0</v>
      </c>
      <c r="WG11" s="33">
        <f>'5 - Project Outputs'!V373</f>
        <v>0</v>
      </c>
      <c r="WH11" s="33">
        <f>'5 - Project Outputs'!W373</f>
        <v>0</v>
      </c>
      <c r="WI11" s="33">
        <f>'5 - Project Outputs'!X373</f>
        <v>0</v>
      </c>
      <c r="WJ11" s="33">
        <f>'5 - Project Outputs'!Y373</f>
        <v>0</v>
      </c>
      <c r="WK11" s="33" t="str">
        <f>'5 - Project Outputs'!C374</f>
        <v>&lt; Select &gt;</v>
      </c>
      <c r="WL11" s="33" t="str">
        <f>'5 - Project Outputs'!D374</f>
        <v>N/A</v>
      </c>
      <c r="WM11" s="33">
        <f>'5 - Project Outputs'!E374</f>
        <v>0</v>
      </c>
      <c r="WN11" s="33">
        <f>'5 - Project Outputs'!F374</f>
        <v>0</v>
      </c>
      <c r="WO11" s="33">
        <f>'5 - Project Outputs'!G374</f>
        <v>0</v>
      </c>
      <c r="WP11" s="33">
        <f>'5 - Project Outputs'!H374</f>
        <v>0</v>
      </c>
      <c r="WQ11" s="33">
        <f>'5 - Project Outputs'!I374</f>
        <v>0</v>
      </c>
      <c r="WR11" s="33">
        <f>'5 - Project Outputs'!J374</f>
        <v>0</v>
      </c>
      <c r="WS11" s="33">
        <f>'5 - Project Outputs'!K374</f>
        <v>0</v>
      </c>
      <c r="WT11" s="33">
        <f>'5 - Project Outputs'!L374</f>
        <v>0</v>
      </c>
      <c r="WU11" s="33">
        <f>'5 - Project Outputs'!M374</f>
        <v>0</v>
      </c>
      <c r="WV11" s="33">
        <f>'5 - Project Outputs'!N374</f>
        <v>0</v>
      </c>
      <c r="WW11" s="33">
        <f>'5 - Project Outputs'!O374</f>
        <v>0</v>
      </c>
      <c r="WX11" s="33">
        <f>'5 - Project Outputs'!P374</f>
        <v>0</v>
      </c>
      <c r="WY11" s="33">
        <f>'5 - Project Outputs'!Q374</f>
        <v>0</v>
      </c>
      <c r="WZ11" s="33">
        <f>'5 - Project Outputs'!R374</f>
        <v>0</v>
      </c>
      <c r="XA11" s="33">
        <f>'5 - Project Outputs'!S374</f>
        <v>0</v>
      </c>
      <c r="XB11" s="33">
        <f>'5 - Project Outputs'!T374</f>
        <v>0</v>
      </c>
      <c r="XC11" s="33">
        <f>'5 - Project Outputs'!U374</f>
        <v>0</v>
      </c>
      <c r="XD11" s="33">
        <f>'5 - Project Outputs'!V374</f>
        <v>0</v>
      </c>
      <c r="XE11" s="33">
        <f>'5 - Project Outputs'!W374</f>
        <v>0</v>
      </c>
      <c r="XF11" s="33">
        <f>'5 - Project Outputs'!X374</f>
        <v>0</v>
      </c>
      <c r="XG11" s="33">
        <f>'5 - Project Outputs'!Y374</f>
        <v>0</v>
      </c>
      <c r="XH11" s="33" t="str">
        <f>'5 - Project Outputs'!C375</f>
        <v>&lt; Select &gt;</v>
      </c>
      <c r="XI11" s="33" t="str">
        <f>'5 - Project Outputs'!D375</f>
        <v>N/A</v>
      </c>
      <c r="XJ11" s="33">
        <f>'5 - Project Outputs'!E375</f>
        <v>0</v>
      </c>
      <c r="XK11" s="33">
        <f>'5 - Project Outputs'!F375</f>
        <v>0</v>
      </c>
      <c r="XL11" s="33">
        <f>'5 - Project Outputs'!G375</f>
        <v>0</v>
      </c>
      <c r="XM11" s="33">
        <f>'5 - Project Outputs'!H375</f>
        <v>0</v>
      </c>
      <c r="XN11" s="33">
        <f>'5 - Project Outputs'!I375</f>
        <v>0</v>
      </c>
      <c r="XO11" s="33">
        <f>'5 - Project Outputs'!J375</f>
        <v>0</v>
      </c>
      <c r="XP11" s="33">
        <f>'5 - Project Outputs'!K375</f>
        <v>0</v>
      </c>
      <c r="XQ11" s="33">
        <f>'5 - Project Outputs'!L375</f>
        <v>0</v>
      </c>
      <c r="XR11" s="33">
        <f>'5 - Project Outputs'!M375</f>
        <v>0</v>
      </c>
      <c r="XS11" s="33">
        <f>'5 - Project Outputs'!N375</f>
        <v>0</v>
      </c>
      <c r="XT11" s="33">
        <f>'5 - Project Outputs'!O375</f>
        <v>0</v>
      </c>
      <c r="XU11" s="33">
        <f>'5 - Project Outputs'!P375</f>
        <v>0</v>
      </c>
      <c r="XV11" s="33">
        <f>'5 - Project Outputs'!Q375</f>
        <v>0</v>
      </c>
      <c r="XW11" s="33">
        <f>'5 - Project Outputs'!R375</f>
        <v>0</v>
      </c>
      <c r="XX11" s="33">
        <f>'5 - Project Outputs'!S375</f>
        <v>0</v>
      </c>
      <c r="XY11" s="33">
        <f>'5 - Project Outputs'!T375</f>
        <v>0</v>
      </c>
      <c r="XZ11" s="33">
        <f>'5 - Project Outputs'!U375</f>
        <v>0</v>
      </c>
      <c r="YA11" s="33">
        <f>'5 - Project Outputs'!V375</f>
        <v>0</v>
      </c>
      <c r="YB11" s="33">
        <f>'5 - Project Outputs'!W375</f>
        <v>0</v>
      </c>
      <c r="YC11" s="33">
        <f>'5 - Project Outputs'!X375</f>
        <v>0</v>
      </c>
      <c r="YD11" s="33">
        <f>'5 - Project Outputs'!Y375</f>
        <v>0</v>
      </c>
      <c r="YE11" s="33" t="str">
        <f>'5 - Project Outputs'!C376</f>
        <v>&lt; Select &gt;</v>
      </c>
      <c r="YF11" s="33" t="str">
        <f>'5 - Project Outputs'!D376</f>
        <v>N/A</v>
      </c>
      <c r="YG11" s="33">
        <f>'5 - Project Outputs'!E376</f>
        <v>0</v>
      </c>
      <c r="YH11" s="33">
        <f>'5 - Project Outputs'!F376</f>
        <v>0</v>
      </c>
      <c r="YI11" s="33">
        <f>'5 - Project Outputs'!G376</f>
        <v>0</v>
      </c>
      <c r="YJ11" s="33">
        <f>'5 - Project Outputs'!H376</f>
        <v>0</v>
      </c>
      <c r="YK11" s="33">
        <f>'5 - Project Outputs'!I376</f>
        <v>0</v>
      </c>
      <c r="YL11" s="33">
        <f>'5 - Project Outputs'!J376</f>
        <v>0</v>
      </c>
      <c r="YM11" s="33">
        <f>'5 - Project Outputs'!K376</f>
        <v>0</v>
      </c>
      <c r="YN11" s="33">
        <f>'5 - Project Outputs'!L376</f>
        <v>0</v>
      </c>
      <c r="YO11" s="33">
        <f>'5 - Project Outputs'!M376</f>
        <v>0</v>
      </c>
      <c r="YP11" s="33">
        <f>'5 - Project Outputs'!N376</f>
        <v>0</v>
      </c>
      <c r="YQ11" s="33">
        <f>'5 - Project Outputs'!O376</f>
        <v>0</v>
      </c>
      <c r="YR11" s="33">
        <f>'5 - Project Outputs'!P376</f>
        <v>0</v>
      </c>
      <c r="YS11" s="33">
        <f>'5 - Project Outputs'!Q376</f>
        <v>0</v>
      </c>
      <c r="YT11" s="33">
        <f>'5 - Project Outputs'!R376</f>
        <v>0</v>
      </c>
      <c r="YU11" s="33">
        <f>'5 - Project Outputs'!S376</f>
        <v>0</v>
      </c>
      <c r="YV11" s="33">
        <f>'5 - Project Outputs'!T376</f>
        <v>0</v>
      </c>
      <c r="YW11" s="33">
        <f>'5 - Project Outputs'!U376</f>
        <v>0</v>
      </c>
      <c r="YX11" s="33">
        <f>'5 - Project Outputs'!V376</f>
        <v>0</v>
      </c>
      <c r="YY11" s="33">
        <f>'5 - Project Outputs'!W376</f>
        <v>0</v>
      </c>
      <c r="YZ11" s="33">
        <f>'5 - Project Outputs'!X376</f>
        <v>0</v>
      </c>
      <c r="ZA11" s="33">
        <f>'5 - Project Outputs'!Y376</f>
        <v>0</v>
      </c>
      <c r="ZB11" s="33" t="str">
        <f>'5 - Project Outputs'!C377</f>
        <v>&lt; Select &gt;</v>
      </c>
      <c r="ZC11" s="33" t="str">
        <f>'5 - Project Outputs'!D377</f>
        <v>N/A</v>
      </c>
      <c r="ZD11" s="33">
        <f>'5 - Project Outputs'!E377</f>
        <v>0</v>
      </c>
      <c r="ZE11" s="33">
        <f>'5 - Project Outputs'!F377</f>
        <v>0</v>
      </c>
      <c r="ZF11" s="33">
        <f>'5 - Project Outputs'!G377</f>
        <v>0</v>
      </c>
      <c r="ZG11" s="33">
        <f>'5 - Project Outputs'!H377</f>
        <v>0</v>
      </c>
      <c r="ZH11" s="33">
        <f>'5 - Project Outputs'!I377</f>
        <v>0</v>
      </c>
      <c r="ZI11" s="33">
        <f>'5 - Project Outputs'!J377</f>
        <v>0</v>
      </c>
      <c r="ZJ11" s="33">
        <f>'5 - Project Outputs'!K377</f>
        <v>0</v>
      </c>
      <c r="ZK11" s="33">
        <f>'5 - Project Outputs'!L377</f>
        <v>0</v>
      </c>
      <c r="ZL11" s="33">
        <f>'5 - Project Outputs'!M377</f>
        <v>0</v>
      </c>
      <c r="ZM11" s="33">
        <f>'5 - Project Outputs'!N377</f>
        <v>0</v>
      </c>
      <c r="ZN11" s="33">
        <f>'5 - Project Outputs'!O377</f>
        <v>0</v>
      </c>
      <c r="ZO11" s="33">
        <f>'5 - Project Outputs'!P377</f>
        <v>0</v>
      </c>
      <c r="ZP11" s="33">
        <f>'5 - Project Outputs'!Q377</f>
        <v>0</v>
      </c>
      <c r="ZQ11" s="33">
        <f>'5 - Project Outputs'!R377</f>
        <v>0</v>
      </c>
      <c r="ZR11" s="33">
        <f>'5 - Project Outputs'!S377</f>
        <v>0</v>
      </c>
      <c r="ZS11" s="33">
        <f>'5 - Project Outputs'!T377</f>
        <v>0</v>
      </c>
      <c r="ZT11" s="33">
        <f>'5 - Project Outputs'!U377</f>
        <v>0</v>
      </c>
      <c r="ZU11" s="33">
        <f>'5 - Project Outputs'!V377</f>
        <v>0</v>
      </c>
      <c r="ZV11" s="33">
        <f>'5 - Project Outputs'!W377</f>
        <v>0</v>
      </c>
      <c r="ZW11" s="33">
        <f>'5 - Project Outputs'!X377</f>
        <v>0</v>
      </c>
      <c r="ZX11" s="33">
        <f>'5 - Project Outputs'!Y377</f>
        <v>0</v>
      </c>
      <c r="ZY11" s="33" t="str">
        <f>'5 - Project Outputs'!C378</f>
        <v>&lt; Select &gt;</v>
      </c>
      <c r="ZZ11" s="33" t="str">
        <f>'5 - Project Outputs'!D378</f>
        <v>N/A</v>
      </c>
      <c r="AAA11" s="33">
        <f>'5 - Project Outputs'!E378</f>
        <v>0</v>
      </c>
      <c r="AAB11" s="33">
        <f>'5 - Project Outputs'!F378</f>
        <v>0</v>
      </c>
      <c r="AAC11" s="33">
        <f>'5 - Project Outputs'!G378</f>
        <v>0</v>
      </c>
      <c r="AAD11" s="33">
        <f>'5 - Project Outputs'!H378</f>
        <v>0</v>
      </c>
      <c r="AAE11" s="33">
        <f>'5 - Project Outputs'!I378</f>
        <v>0</v>
      </c>
      <c r="AAF11" s="33">
        <f>'5 - Project Outputs'!J378</f>
        <v>0</v>
      </c>
      <c r="AAG11" s="33">
        <f>'5 - Project Outputs'!K378</f>
        <v>0</v>
      </c>
      <c r="AAH11" s="33">
        <f>'5 - Project Outputs'!L378</f>
        <v>0</v>
      </c>
      <c r="AAI11" s="33">
        <f>'5 - Project Outputs'!M378</f>
        <v>0</v>
      </c>
      <c r="AAJ11" s="33">
        <f>'5 - Project Outputs'!N378</f>
        <v>0</v>
      </c>
      <c r="AAK11" s="33">
        <f>'5 - Project Outputs'!O378</f>
        <v>0</v>
      </c>
      <c r="AAL11" s="33">
        <f>'5 - Project Outputs'!P378</f>
        <v>0</v>
      </c>
      <c r="AAM11" s="33">
        <f>'5 - Project Outputs'!Q378</f>
        <v>0</v>
      </c>
      <c r="AAN11" s="33">
        <f>'5 - Project Outputs'!R378</f>
        <v>0</v>
      </c>
      <c r="AAO11" s="33">
        <f>'5 - Project Outputs'!S378</f>
        <v>0</v>
      </c>
      <c r="AAP11" s="33">
        <f>'5 - Project Outputs'!T378</f>
        <v>0</v>
      </c>
      <c r="AAQ11" s="33">
        <f>'5 - Project Outputs'!U378</f>
        <v>0</v>
      </c>
      <c r="AAR11" s="33">
        <f>'5 - Project Outputs'!V378</f>
        <v>0</v>
      </c>
      <c r="AAS11" s="33">
        <f>'5 - Project Outputs'!W378</f>
        <v>0</v>
      </c>
      <c r="AAT11" s="33">
        <f>'5 - Project Outputs'!X378</f>
        <v>0</v>
      </c>
      <c r="AAU11" s="33">
        <f>'5 - Project Outputs'!Y378</f>
        <v>0</v>
      </c>
      <c r="AAV11" s="33" t="str">
        <f>'5 - Project Outputs'!C379</f>
        <v>&lt; Select &gt;</v>
      </c>
      <c r="AAW11" s="33" t="str">
        <f>'5 - Project Outputs'!D379</f>
        <v>N/A</v>
      </c>
      <c r="AAX11" s="33">
        <f>'5 - Project Outputs'!E379</f>
        <v>0</v>
      </c>
      <c r="AAY11" s="33">
        <f>'5 - Project Outputs'!F379</f>
        <v>0</v>
      </c>
      <c r="AAZ11" s="33">
        <f>'5 - Project Outputs'!G379</f>
        <v>0</v>
      </c>
      <c r="ABA11" s="33">
        <f>'5 - Project Outputs'!H379</f>
        <v>0</v>
      </c>
      <c r="ABB11" s="33">
        <f>'5 - Project Outputs'!I379</f>
        <v>0</v>
      </c>
      <c r="ABC11" s="33">
        <f>'5 - Project Outputs'!J379</f>
        <v>0</v>
      </c>
      <c r="ABD11" s="33">
        <f>'5 - Project Outputs'!K379</f>
        <v>0</v>
      </c>
      <c r="ABE11" s="33">
        <f>'5 - Project Outputs'!L379</f>
        <v>0</v>
      </c>
      <c r="ABF11" s="33">
        <f>'5 - Project Outputs'!M379</f>
        <v>0</v>
      </c>
      <c r="ABG11" s="33">
        <f>'5 - Project Outputs'!N379</f>
        <v>0</v>
      </c>
      <c r="ABH11" s="33">
        <f>'5 - Project Outputs'!O379</f>
        <v>0</v>
      </c>
      <c r="ABI11" s="33">
        <f>'5 - Project Outputs'!P379</f>
        <v>0</v>
      </c>
      <c r="ABJ11" s="33">
        <f>'5 - Project Outputs'!Q379</f>
        <v>0</v>
      </c>
      <c r="ABK11" s="33">
        <f>'5 - Project Outputs'!R379</f>
        <v>0</v>
      </c>
      <c r="ABL11" s="33">
        <f>'5 - Project Outputs'!S379</f>
        <v>0</v>
      </c>
      <c r="ABM11" s="33">
        <f>'5 - Project Outputs'!T379</f>
        <v>0</v>
      </c>
      <c r="ABN11" s="33">
        <f>'5 - Project Outputs'!U379</f>
        <v>0</v>
      </c>
      <c r="ABO11" s="33">
        <f>'5 - Project Outputs'!V379</f>
        <v>0</v>
      </c>
      <c r="ABP11" s="33">
        <f>'5 - Project Outputs'!W379</f>
        <v>0</v>
      </c>
      <c r="ABQ11" s="33">
        <f>'5 - Project Outputs'!X379</f>
        <v>0</v>
      </c>
      <c r="ABR11" s="33">
        <f>'5 - Project Outputs'!Y379</f>
        <v>0</v>
      </c>
      <c r="ABS11" s="33" t="str">
        <f>'5 - Project Outputs'!C380</f>
        <v>&lt; Select &gt;</v>
      </c>
      <c r="ABT11" s="33" t="str">
        <f>'5 - Project Outputs'!D380</f>
        <v>N/A</v>
      </c>
      <c r="ABU11" s="33">
        <f>'5 - Project Outputs'!E380</f>
        <v>0</v>
      </c>
      <c r="ABV11" s="33">
        <f>'5 - Project Outputs'!F380</f>
        <v>0</v>
      </c>
      <c r="ABW11" s="33">
        <f>'5 - Project Outputs'!G380</f>
        <v>0</v>
      </c>
      <c r="ABX11" s="33">
        <f>'5 - Project Outputs'!H380</f>
        <v>0</v>
      </c>
      <c r="ABY11" s="33">
        <f>'5 - Project Outputs'!I380</f>
        <v>0</v>
      </c>
      <c r="ABZ11" s="33">
        <f>'5 - Project Outputs'!J380</f>
        <v>0</v>
      </c>
      <c r="ACA11" s="33">
        <f>'5 - Project Outputs'!K380</f>
        <v>0</v>
      </c>
      <c r="ACB11" s="33">
        <f>'5 - Project Outputs'!L380</f>
        <v>0</v>
      </c>
      <c r="ACC11" s="33">
        <f>'5 - Project Outputs'!M380</f>
        <v>0</v>
      </c>
      <c r="ACD11" s="33">
        <f>'5 - Project Outputs'!N380</f>
        <v>0</v>
      </c>
      <c r="ACE11" s="33">
        <f>'5 - Project Outputs'!O380</f>
        <v>0</v>
      </c>
      <c r="ACF11" s="33">
        <f>'5 - Project Outputs'!P380</f>
        <v>0</v>
      </c>
      <c r="ACG11" s="33">
        <f>'5 - Project Outputs'!Q380</f>
        <v>0</v>
      </c>
      <c r="ACH11" s="33">
        <f>'5 - Project Outputs'!R380</f>
        <v>0</v>
      </c>
      <c r="ACI11" s="33">
        <f>'5 - Project Outputs'!S380</f>
        <v>0</v>
      </c>
      <c r="ACJ11" s="33">
        <f>'5 - Project Outputs'!T380</f>
        <v>0</v>
      </c>
      <c r="ACK11" s="33">
        <f>'5 - Project Outputs'!U380</f>
        <v>0</v>
      </c>
      <c r="ACL11" s="33">
        <f>'5 - Project Outputs'!V380</f>
        <v>0</v>
      </c>
      <c r="ACM11" s="33">
        <f>'5 - Project Outputs'!W380</f>
        <v>0</v>
      </c>
      <c r="ACN11" s="33">
        <f>'5 - Project Outputs'!X380</f>
        <v>0</v>
      </c>
      <c r="ACO11" s="33">
        <f>'5 - Project Outputs'!Y380</f>
        <v>0</v>
      </c>
      <c r="ACP11" s="33" t="str">
        <f>'5 - Project Outputs'!C381</f>
        <v>&lt; Select &gt;</v>
      </c>
      <c r="ACQ11" s="33" t="str">
        <f>'5 - Project Outputs'!D381</f>
        <v>N/A</v>
      </c>
      <c r="ACR11" s="33">
        <f>'5 - Project Outputs'!E381</f>
        <v>0</v>
      </c>
      <c r="ACS11" s="33">
        <f>'5 - Project Outputs'!F381</f>
        <v>0</v>
      </c>
      <c r="ACT11" s="33">
        <f>'5 - Project Outputs'!G381</f>
        <v>0</v>
      </c>
      <c r="ACU11" s="33">
        <f>'5 - Project Outputs'!H381</f>
        <v>0</v>
      </c>
      <c r="ACV11" s="33">
        <f>'5 - Project Outputs'!I381</f>
        <v>0</v>
      </c>
      <c r="ACW11" s="33">
        <f>'5 - Project Outputs'!J381</f>
        <v>0</v>
      </c>
      <c r="ACX11" s="33">
        <f>'5 - Project Outputs'!K381</f>
        <v>0</v>
      </c>
      <c r="ACY11" s="33">
        <f>'5 - Project Outputs'!L381</f>
        <v>0</v>
      </c>
      <c r="ACZ11" s="33">
        <f>'5 - Project Outputs'!M381</f>
        <v>0</v>
      </c>
      <c r="ADA11" s="33">
        <f>'5 - Project Outputs'!N381</f>
        <v>0</v>
      </c>
      <c r="ADB11" s="33">
        <f>'5 - Project Outputs'!O381</f>
        <v>0</v>
      </c>
      <c r="ADC11" s="33">
        <f>'5 - Project Outputs'!P381</f>
        <v>0</v>
      </c>
      <c r="ADD11" s="33">
        <f>'5 - Project Outputs'!Q381</f>
        <v>0</v>
      </c>
      <c r="ADE11" s="33">
        <f>'5 - Project Outputs'!R381</f>
        <v>0</v>
      </c>
      <c r="ADF11" s="33">
        <f>'5 - Project Outputs'!S381</f>
        <v>0</v>
      </c>
      <c r="ADG11" s="33">
        <f>'5 - Project Outputs'!T381</f>
        <v>0</v>
      </c>
      <c r="ADH11" s="33">
        <f>'5 - Project Outputs'!U381</f>
        <v>0</v>
      </c>
      <c r="ADI11" s="33">
        <f>'5 - Project Outputs'!V381</f>
        <v>0</v>
      </c>
      <c r="ADJ11" s="33">
        <f>'5 - Project Outputs'!W381</f>
        <v>0</v>
      </c>
      <c r="ADK11" s="33">
        <f>'5 - Project Outputs'!X381</f>
        <v>0</v>
      </c>
      <c r="ADL11" s="33">
        <f>'5 - Project Outputs'!Y381</f>
        <v>0</v>
      </c>
      <c r="ADM11" s="33" t="str">
        <f>'5 - Project Outputs'!C382</f>
        <v>&lt; Select &gt;</v>
      </c>
      <c r="ADN11" s="33" t="str">
        <f>'5 - Project Outputs'!D382</f>
        <v>N/A</v>
      </c>
      <c r="ADO11" s="33">
        <f>'5 - Project Outputs'!E382</f>
        <v>0</v>
      </c>
      <c r="ADP11" s="33">
        <f>'5 - Project Outputs'!F382</f>
        <v>0</v>
      </c>
      <c r="ADQ11" s="33">
        <f>'5 - Project Outputs'!G382</f>
        <v>0</v>
      </c>
      <c r="ADR11" s="33">
        <f>'5 - Project Outputs'!H382</f>
        <v>0</v>
      </c>
      <c r="ADS11" s="33">
        <f>'5 - Project Outputs'!I382</f>
        <v>0</v>
      </c>
      <c r="ADT11" s="33">
        <f>'5 - Project Outputs'!J382</f>
        <v>0</v>
      </c>
      <c r="ADU11" s="33">
        <f>'5 - Project Outputs'!K382</f>
        <v>0</v>
      </c>
      <c r="ADV11" s="33">
        <f>'5 - Project Outputs'!L382</f>
        <v>0</v>
      </c>
      <c r="ADW11" s="33">
        <f>'5 - Project Outputs'!M382</f>
        <v>0</v>
      </c>
      <c r="ADX11" s="33">
        <f>'5 - Project Outputs'!N382</f>
        <v>0</v>
      </c>
      <c r="ADY11" s="33">
        <f>'5 - Project Outputs'!O382</f>
        <v>0</v>
      </c>
      <c r="ADZ11" s="33">
        <f>'5 - Project Outputs'!P382</f>
        <v>0</v>
      </c>
      <c r="AEA11" s="33">
        <f>'5 - Project Outputs'!Q382</f>
        <v>0</v>
      </c>
      <c r="AEB11" s="33">
        <f>'5 - Project Outputs'!R382</f>
        <v>0</v>
      </c>
      <c r="AEC11" s="33">
        <f>'5 - Project Outputs'!S382</f>
        <v>0</v>
      </c>
      <c r="AED11" s="33">
        <f>'5 - Project Outputs'!T382</f>
        <v>0</v>
      </c>
      <c r="AEE11" s="33">
        <f>'5 - Project Outputs'!U382</f>
        <v>0</v>
      </c>
      <c r="AEF11" s="33">
        <f>'5 - Project Outputs'!V382</f>
        <v>0</v>
      </c>
      <c r="AEG11" s="33">
        <f>'5 - Project Outputs'!W382</f>
        <v>0</v>
      </c>
      <c r="AEH11" s="33">
        <f>'5 - Project Outputs'!X382</f>
        <v>0</v>
      </c>
      <c r="AEI11" s="33">
        <f>'5 - Project Outputs'!Y382</f>
        <v>0</v>
      </c>
      <c r="AEJ11" s="33" t="str">
        <f>'5 - Project Outputs'!C383</f>
        <v>&lt; Select &gt;</v>
      </c>
      <c r="AEK11" s="33" t="str">
        <f>'5 - Project Outputs'!D383</f>
        <v>N/A</v>
      </c>
      <c r="AEL11" s="33">
        <f>'5 - Project Outputs'!E383</f>
        <v>0</v>
      </c>
      <c r="AEM11" s="33">
        <f>'5 - Project Outputs'!F383</f>
        <v>0</v>
      </c>
      <c r="AEN11" s="33">
        <f>'5 - Project Outputs'!G383</f>
        <v>0</v>
      </c>
      <c r="AEO11" s="33">
        <f>'5 - Project Outputs'!H383</f>
        <v>0</v>
      </c>
      <c r="AEP11" s="33">
        <f>'5 - Project Outputs'!I383</f>
        <v>0</v>
      </c>
      <c r="AEQ11" s="33">
        <f>'5 - Project Outputs'!J383</f>
        <v>0</v>
      </c>
      <c r="AER11" s="33">
        <f>'5 - Project Outputs'!K383</f>
        <v>0</v>
      </c>
      <c r="AES11" s="33">
        <f>'5 - Project Outputs'!L383</f>
        <v>0</v>
      </c>
      <c r="AET11" s="33">
        <f>'5 - Project Outputs'!M383</f>
        <v>0</v>
      </c>
      <c r="AEU11" s="33">
        <f>'5 - Project Outputs'!N383</f>
        <v>0</v>
      </c>
      <c r="AEV11" s="33">
        <f>'5 - Project Outputs'!O383</f>
        <v>0</v>
      </c>
      <c r="AEW11" s="33">
        <f>'5 - Project Outputs'!P383</f>
        <v>0</v>
      </c>
      <c r="AEX11" s="33">
        <f>'5 - Project Outputs'!Q383</f>
        <v>0</v>
      </c>
      <c r="AEY11" s="33">
        <f>'5 - Project Outputs'!R383</f>
        <v>0</v>
      </c>
      <c r="AEZ11" s="33">
        <f>'5 - Project Outputs'!S383</f>
        <v>0</v>
      </c>
      <c r="AFA11" s="33">
        <f>'5 - Project Outputs'!T383</f>
        <v>0</v>
      </c>
      <c r="AFB11" s="33">
        <f>'5 - Project Outputs'!U383</f>
        <v>0</v>
      </c>
      <c r="AFC11" s="33">
        <f>'5 - Project Outputs'!V383</f>
        <v>0</v>
      </c>
      <c r="AFD11" s="33">
        <f>'5 - Project Outputs'!W383</f>
        <v>0</v>
      </c>
      <c r="AFE11" s="33">
        <f>'5 - Project Outputs'!X383</f>
        <v>0</v>
      </c>
      <c r="AFF11" s="33">
        <f>'5 - Project Outputs'!Y383</f>
        <v>0</v>
      </c>
      <c r="AFG11" s="33" t="str">
        <f>'5 - Project Outputs'!C384</f>
        <v>&lt; Select &gt;</v>
      </c>
      <c r="AFH11" s="33" t="str">
        <f>'5 - Project Outputs'!D384</f>
        <v>N/A</v>
      </c>
      <c r="AFI11" s="33">
        <f>'5 - Project Outputs'!E384</f>
        <v>0</v>
      </c>
      <c r="AFJ11" s="33">
        <f>'5 - Project Outputs'!F384</f>
        <v>0</v>
      </c>
      <c r="AFK11" s="33">
        <f>'5 - Project Outputs'!G384</f>
        <v>0</v>
      </c>
      <c r="AFL11" s="33">
        <f>'5 - Project Outputs'!H384</f>
        <v>0</v>
      </c>
      <c r="AFM11" s="33">
        <f>'5 - Project Outputs'!I384</f>
        <v>0</v>
      </c>
      <c r="AFN11" s="33">
        <f>'5 - Project Outputs'!J384</f>
        <v>0</v>
      </c>
      <c r="AFO11" s="33">
        <f>'5 - Project Outputs'!K384</f>
        <v>0</v>
      </c>
      <c r="AFP11" s="33">
        <f>'5 - Project Outputs'!L384</f>
        <v>0</v>
      </c>
      <c r="AFQ11" s="33">
        <f>'5 - Project Outputs'!M384</f>
        <v>0</v>
      </c>
      <c r="AFR11" s="33">
        <f>'5 - Project Outputs'!N384</f>
        <v>0</v>
      </c>
      <c r="AFS11" s="33">
        <f>'5 - Project Outputs'!O384</f>
        <v>0</v>
      </c>
      <c r="AFT11" s="33">
        <f>'5 - Project Outputs'!P384</f>
        <v>0</v>
      </c>
      <c r="AFU11" s="33">
        <f>'5 - Project Outputs'!Q384</f>
        <v>0</v>
      </c>
      <c r="AFV11" s="33">
        <f>'5 - Project Outputs'!R384</f>
        <v>0</v>
      </c>
      <c r="AFW11" s="33">
        <f>'5 - Project Outputs'!S384</f>
        <v>0</v>
      </c>
      <c r="AFX11" s="33">
        <f>'5 - Project Outputs'!T384</f>
        <v>0</v>
      </c>
      <c r="AFY11" s="33">
        <f>'5 - Project Outputs'!U384</f>
        <v>0</v>
      </c>
      <c r="AFZ11" s="33">
        <f>'5 - Project Outputs'!V384</f>
        <v>0</v>
      </c>
      <c r="AGA11" s="33">
        <f>'5 - Project Outputs'!W384</f>
        <v>0</v>
      </c>
      <c r="AGB11" s="33">
        <f>'5 - Project Outputs'!X384</f>
        <v>0</v>
      </c>
      <c r="AGC11" s="33">
        <f>'5 - Project Outputs'!Y384</f>
        <v>0</v>
      </c>
      <c r="AGD11" s="33">
        <f>'5 - Project Outputs'!C386</f>
        <v>0</v>
      </c>
      <c r="AGE11" s="33">
        <f>'5 - Project Outputs'!D386</f>
        <v>0</v>
      </c>
      <c r="AGF11" s="33">
        <f>'5 - Project Outputs'!E386</f>
        <v>0</v>
      </c>
      <c r="AGG11" s="33">
        <f>'5 - Project Outputs'!F386</f>
        <v>0</v>
      </c>
      <c r="AGH11" s="33">
        <f>'5 - Project Outputs'!G386</f>
        <v>0</v>
      </c>
      <c r="AGI11" s="33">
        <f>'5 - Project Outputs'!H386</f>
        <v>0</v>
      </c>
      <c r="AGJ11" s="33">
        <f>'5 - Project Outputs'!I386</f>
        <v>0</v>
      </c>
      <c r="AGK11" s="33">
        <f>'5 - Project Outputs'!J386</f>
        <v>0</v>
      </c>
      <c r="AGL11" s="33">
        <f>'5 - Project Outputs'!K386</f>
        <v>0</v>
      </c>
      <c r="AGM11" s="33">
        <f>'5 - Project Outputs'!L386</f>
        <v>0</v>
      </c>
      <c r="AGN11" s="33">
        <f>'5 - Project Outputs'!M386</f>
        <v>0</v>
      </c>
      <c r="AGO11" s="33">
        <f>'5 - Project Outputs'!N386</f>
        <v>0</v>
      </c>
      <c r="AGP11" s="33">
        <f>'5 - Project Outputs'!O386</f>
        <v>0</v>
      </c>
      <c r="AGQ11" s="33">
        <f>'5 - Project Outputs'!P386</f>
        <v>0</v>
      </c>
      <c r="AGR11" s="33">
        <f>'5 - Project Outputs'!Q386</f>
        <v>0</v>
      </c>
      <c r="AGS11" s="33">
        <f>'5 - Project Outputs'!R386</f>
        <v>0</v>
      </c>
      <c r="AGT11" s="33">
        <f>'5 - Project Outputs'!S386</f>
        <v>0</v>
      </c>
      <c r="AGU11" s="33">
        <f>'5 - Project Outputs'!T386</f>
        <v>0</v>
      </c>
      <c r="AGV11" s="33">
        <f>'5 - Project Outputs'!U386</f>
        <v>0</v>
      </c>
      <c r="AGW11" s="33">
        <f>'5 - Project Outputs'!V386</f>
        <v>0</v>
      </c>
      <c r="AGX11" s="33">
        <f>'5 - Project Outputs'!W386</f>
        <v>0</v>
      </c>
      <c r="AGY11" s="33">
        <f>'5 - Project Outputs'!X386</f>
        <v>0</v>
      </c>
      <c r="AGZ11" s="33">
        <f>'5 - Project Outputs'!C387</f>
        <v>0</v>
      </c>
      <c r="AHA11" s="33">
        <f>'5 - Project Outputs'!D387</f>
        <v>0</v>
      </c>
      <c r="AHB11" s="33">
        <f>'5 - Project Outputs'!E387</f>
        <v>0</v>
      </c>
      <c r="AHC11" s="33">
        <f>'5 - Project Outputs'!F387</f>
        <v>0</v>
      </c>
      <c r="AHD11" s="33">
        <f>'5 - Project Outputs'!G387</f>
        <v>0</v>
      </c>
      <c r="AHE11" s="33">
        <f>'5 - Project Outputs'!H387</f>
        <v>0</v>
      </c>
      <c r="AHF11" s="33">
        <f>'5 - Project Outputs'!I387</f>
        <v>0</v>
      </c>
      <c r="AHG11" s="33">
        <f>'5 - Project Outputs'!J387</f>
        <v>0</v>
      </c>
      <c r="AHH11" s="33">
        <f>'5 - Project Outputs'!K387</f>
        <v>0</v>
      </c>
      <c r="AHI11" s="33">
        <f>'5 - Project Outputs'!L387</f>
        <v>0</v>
      </c>
      <c r="AHJ11" s="33">
        <f>'5 - Project Outputs'!M387</f>
        <v>0</v>
      </c>
      <c r="AHK11" s="33">
        <f>'5 - Project Outputs'!N387</f>
        <v>0</v>
      </c>
      <c r="AHL11" s="33">
        <f>'5 - Project Outputs'!O387</f>
        <v>0</v>
      </c>
      <c r="AHM11" s="33">
        <f>'5 - Project Outputs'!P387</f>
        <v>0</v>
      </c>
      <c r="AHN11" s="33">
        <f>'5 - Project Outputs'!Q387</f>
        <v>0</v>
      </c>
      <c r="AHO11" s="33">
        <f>'5 - Project Outputs'!R387</f>
        <v>0</v>
      </c>
      <c r="AHP11" s="33">
        <f>'5 - Project Outputs'!S387</f>
        <v>0</v>
      </c>
      <c r="AHQ11" s="33">
        <f>'5 - Project Outputs'!T387</f>
        <v>0</v>
      </c>
      <c r="AHR11" s="33">
        <f>'5 - Project Outputs'!U387</f>
        <v>0</v>
      </c>
      <c r="AHS11" s="33">
        <f>'5 - Project Outputs'!V387</f>
        <v>0</v>
      </c>
      <c r="AHT11" s="33">
        <f>'5 - Project Outputs'!W387</f>
        <v>0</v>
      </c>
      <c r="AHU11" s="33">
        <f>'5 - Project Outputs'!X387</f>
        <v>0</v>
      </c>
      <c r="AHV11" s="33">
        <f>'5 - Project Outputs'!C388</f>
        <v>0</v>
      </c>
      <c r="AHW11" s="33">
        <f>'5 - Project Outputs'!D388</f>
        <v>0</v>
      </c>
      <c r="AHX11" s="33">
        <f>'5 - Project Outputs'!E388</f>
        <v>0</v>
      </c>
      <c r="AHY11" s="33">
        <f>'5 - Project Outputs'!F388</f>
        <v>0</v>
      </c>
      <c r="AHZ11" s="33">
        <f>'5 - Project Outputs'!G388</f>
        <v>0</v>
      </c>
      <c r="AIA11" s="33">
        <f>'5 - Project Outputs'!H388</f>
        <v>0</v>
      </c>
      <c r="AIB11" s="33">
        <f>'5 - Project Outputs'!I388</f>
        <v>0</v>
      </c>
      <c r="AIC11" s="33">
        <f>'5 - Project Outputs'!J388</f>
        <v>0</v>
      </c>
      <c r="AID11" s="33">
        <f>'5 - Project Outputs'!K388</f>
        <v>0</v>
      </c>
      <c r="AIE11" s="33">
        <f>'5 - Project Outputs'!L388</f>
        <v>0</v>
      </c>
      <c r="AIF11" s="33">
        <f>'5 - Project Outputs'!M388</f>
        <v>0</v>
      </c>
      <c r="AIG11" s="33">
        <f>'5 - Project Outputs'!N388</f>
        <v>0</v>
      </c>
      <c r="AIH11" s="33">
        <f>'5 - Project Outputs'!O388</f>
        <v>0</v>
      </c>
      <c r="AII11" s="33">
        <f>'5 - Project Outputs'!P388</f>
        <v>0</v>
      </c>
      <c r="AIJ11" s="33">
        <f>'5 - Project Outputs'!Q388</f>
        <v>0</v>
      </c>
      <c r="AIK11" s="33">
        <f>'5 - Project Outputs'!R388</f>
        <v>0</v>
      </c>
      <c r="AIL11" s="33">
        <f>'5 - Project Outputs'!S388</f>
        <v>0</v>
      </c>
      <c r="AIM11" s="33">
        <f>'5 - Project Outputs'!T388</f>
        <v>0</v>
      </c>
      <c r="AIN11" s="33">
        <f>'5 - Project Outputs'!U388</f>
        <v>0</v>
      </c>
      <c r="AIO11" s="33">
        <f>'5 - Project Outputs'!V388</f>
        <v>0</v>
      </c>
      <c r="AIP11" s="33">
        <f>'5 - Project Outputs'!W388</f>
        <v>0</v>
      </c>
      <c r="AIQ11" s="33">
        <f>'5 - Project Outputs'!X388</f>
        <v>0</v>
      </c>
      <c r="AIR11" s="33">
        <f>'5 - Project Outputs'!C389</f>
        <v>0</v>
      </c>
      <c r="AIS11" s="33">
        <f>'5 - Project Outputs'!D389</f>
        <v>0</v>
      </c>
      <c r="AIT11" s="33">
        <f>'5 - Project Outputs'!E389</f>
        <v>0</v>
      </c>
      <c r="AIU11" s="33">
        <f>'5 - Project Outputs'!F389</f>
        <v>0</v>
      </c>
      <c r="AIV11" s="33">
        <f>'5 - Project Outputs'!G389</f>
        <v>0</v>
      </c>
      <c r="AIW11" s="33">
        <f>'5 - Project Outputs'!H389</f>
        <v>0</v>
      </c>
      <c r="AIX11" s="33">
        <f>'5 - Project Outputs'!I389</f>
        <v>0</v>
      </c>
      <c r="AIY11" s="33">
        <f>'5 - Project Outputs'!J389</f>
        <v>0</v>
      </c>
      <c r="AIZ11" s="33">
        <f>'5 - Project Outputs'!K389</f>
        <v>0</v>
      </c>
      <c r="AJA11" s="33">
        <f>'5 - Project Outputs'!L389</f>
        <v>0</v>
      </c>
      <c r="AJB11" s="33">
        <f>'5 - Project Outputs'!M389</f>
        <v>0</v>
      </c>
      <c r="AJC11" s="33">
        <f>'5 - Project Outputs'!N389</f>
        <v>0</v>
      </c>
      <c r="AJD11" s="33">
        <f>'5 - Project Outputs'!O389</f>
        <v>0</v>
      </c>
      <c r="AJE11" s="33">
        <f>'5 - Project Outputs'!P389</f>
        <v>0</v>
      </c>
      <c r="AJF11" s="33">
        <f>'5 - Project Outputs'!Q389</f>
        <v>0</v>
      </c>
      <c r="AJG11" s="33">
        <f>'5 - Project Outputs'!R389</f>
        <v>0</v>
      </c>
      <c r="AJH11" s="33">
        <f>'5 - Project Outputs'!S389</f>
        <v>0</v>
      </c>
      <c r="AJI11" s="33">
        <f>'5 - Project Outputs'!T389</f>
        <v>0</v>
      </c>
      <c r="AJJ11" s="33">
        <f>'5 - Project Outputs'!U389</f>
        <v>0</v>
      </c>
      <c r="AJK11" s="33">
        <f>'5 - Project Outputs'!V389</f>
        <v>0</v>
      </c>
      <c r="AJL11" s="33">
        <f>'5 - Project Outputs'!W389</f>
        <v>0</v>
      </c>
      <c r="AJM11" s="33">
        <f>'5 - Project Outputs'!X389</f>
        <v>0</v>
      </c>
      <c r="AJN11" s="33">
        <f>'5 - Project Outputs'!C390</f>
        <v>0</v>
      </c>
      <c r="AJO11" s="33">
        <f>'5 - Project Outputs'!D390</f>
        <v>0</v>
      </c>
      <c r="AJP11" s="33">
        <f>'5 - Project Outputs'!E390</f>
        <v>0</v>
      </c>
      <c r="AJQ11" s="33">
        <f>'5 - Project Outputs'!F390</f>
        <v>0</v>
      </c>
      <c r="AJR11" s="33">
        <f>'5 - Project Outputs'!G390</f>
        <v>0</v>
      </c>
      <c r="AJS11" s="33">
        <f>'5 - Project Outputs'!H390</f>
        <v>0</v>
      </c>
      <c r="AJT11" s="33">
        <f>'5 - Project Outputs'!I390</f>
        <v>0</v>
      </c>
      <c r="AJU11" s="33">
        <f>'5 - Project Outputs'!J390</f>
        <v>0</v>
      </c>
      <c r="AJV11" s="33">
        <f>'5 - Project Outputs'!K390</f>
        <v>0</v>
      </c>
      <c r="AJW11" s="33">
        <f>'5 - Project Outputs'!L390</f>
        <v>0</v>
      </c>
      <c r="AJX11" s="33">
        <f>'5 - Project Outputs'!M390</f>
        <v>0</v>
      </c>
      <c r="AJY11" s="33">
        <f>'5 - Project Outputs'!N390</f>
        <v>0</v>
      </c>
      <c r="AJZ11" s="33">
        <f>'5 - Project Outputs'!O390</f>
        <v>0</v>
      </c>
      <c r="AKA11" s="33">
        <f>'5 - Project Outputs'!P390</f>
        <v>0</v>
      </c>
      <c r="AKB11" s="33">
        <f>'5 - Project Outputs'!Q390</f>
        <v>0</v>
      </c>
      <c r="AKC11" s="33">
        <f>'5 - Project Outputs'!R390</f>
        <v>0</v>
      </c>
      <c r="AKD11" s="33">
        <f>'5 - Project Outputs'!S390</f>
        <v>0</v>
      </c>
      <c r="AKE11" s="33">
        <f>'5 - Project Outputs'!T390</f>
        <v>0</v>
      </c>
      <c r="AKF11" s="33">
        <f>'5 - Project Outputs'!U390</f>
        <v>0</v>
      </c>
      <c r="AKG11" s="33">
        <f>'5 - Project Outputs'!V390</f>
        <v>0</v>
      </c>
      <c r="AKH11" s="33">
        <f>'5 - Project Outputs'!W390</f>
        <v>0</v>
      </c>
      <c r="AKI11" s="33">
        <f>'5 - Project Outputs'!X390</f>
        <v>0</v>
      </c>
      <c r="AKJ11" s="33">
        <f>'5 - Project Outputs'!C391</f>
        <v>0</v>
      </c>
      <c r="AKK11" s="33">
        <f>'5 - Project Outputs'!D391</f>
        <v>0</v>
      </c>
      <c r="AKL11" s="33">
        <f>'5 - Project Outputs'!E391</f>
        <v>0</v>
      </c>
      <c r="AKM11" s="33">
        <f>'5 - Project Outputs'!F391</f>
        <v>0</v>
      </c>
      <c r="AKN11" s="33">
        <f>'5 - Project Outputs'!G391</f>
        <v>0</v>
      </c>
      <c r="AKO11" s="33">
        <f>'5 - Project Outputs'!H391</f>
        <v>0</v>
      </c>
      <c r="AKP11" s="33">
        <f>'5 - Project Outputs'!I391</f>
        <v>0</v>
      </c>
      <c r="AKQ11" s="33">
        <f>'5 - Project Outputs'!J391</f>
        <v>0</v>
      </c>
      <c r="AKR11" s="33">
        <f>'5 - Project Outputs'!K391</f>
        <v>0</v>
      </c>
      <c r="AKS11" s="33">
        <f>'5 - Project Outputs'!L391</f>
        <v>0</v>
      </c>
      <c r="AKT11" s="33">
        <f>'5 - Project Outputs'!M391</f>
        <v>0</v>
      </c>
      <c r="AKU11" s="33">
        <f>'5 - Project Outputs'!N391</f>
        <v>0</v>
      </c>
      <c r="AKV11" s="33">
        <f>'5 - Project Outputs'!O391</f>
        <v>0</v>
      </c>
      <c r="AKW11" s="33">
        <f>'5 - Project Outputs'!P391</f>
        <v>0</v>
      </c>
      <c r="AKX11" s="33">
        <f>'5 - Project Outputs'!Q391</f>
        <v>0</v>
      </c>
      <c r="AKY11" s="33">
        <f>'5 - Project Outputs'!R391</f>
        <v>0</v>
      </c>
      <c r="AKZ11" s="33">
        <f>'5 - Project Outputs'!S391</f>
        <v>0</v>
      </c>
      <c r="ALA11" s="33">
        <f>'5 - Project Outputs'!T391</f>
        <v>0</v>
      </c>
      <c r="ALB11" s="33">
        <f>'5 - Project Outputs'!U391</f>
        <v>0</v>
      </c>
      <c r="ALC11" s="33">
        <f>'5 - Project Outputs'!V391</f>
        <v>0</v>
      </c>
      <c r="ALD11" s="33">
        <f>'5 - Project Outputs'!W391</f>
        <v>0</v>
      </c>
      <c r="ALE11" s="33">
        <f>'5 - Project Outputs'!X391</f>
        <v>0</v>
      </c>
      <c r="ALF11" s="33">
        <f>'5 - Project Outputs'!C392</f>
        <v>0</v>
      </c>
      <c r="ALG11" s="33">
        <f>'5 - Project Outputs'!D392</f>
        <v>0</v>
      </c>
      <c r="ALH11" s="33">
        <f>'5 - Project Outputs'!E392</f>
        <v>0</v>
      </c>
      <c r="ALI11" s="33">
        <f>'5 - Project Outputs'!F392</f>
        <v>0</v>
      </c>
      <c r="ALJ11" s="33">
        <f>'5 - Project Outputs'!G392</f>
        <v>0</v>
      </c>
      <c r="ALK11" s="33">
        <f>'5 - Project Outputs'!H392</f>
        <v>0</v>
      </c>
      <c r="ALL11" s="33">
        <f>'5 - Project Outputs'!I392</f>
        <v>0</v>
      </c>
      <c r="ALM11" s="33">
        <f>'5 - Project Outputs'!J392</f>
        <v>0</v>
      </c>
      <c r="ALN11" s="33">
        <f>'5 - Project Outputs'!K392</f>
        <v>0</v>
      </c>
      <c r="ALO11" s="33">
        <f>'5 - Project Outputs'!L392</f>
        <v>0</v>
      </c>
      <c r="ALP11" s="33">
        <f>'5 - Project Outputs'!M392</f>
        <v>0</v>
      </c>
      <c r="ALQ11" s="33">
        <f>'5 - Project Outputs'!N392</f>
        <v>0</v>
      </c>
      <c r="ALR11" s="33">
        <f>'5 - Project Outputs'!O392</f>
        <v>0</v>
      </c>
      <c r="ALS11" s="33">
        <f>'5 - Project Outputs'!P392</f>
        <v>0</v>
      </c>
      <c r="ALT11" s="33">
        <f>'5 - Project Outputs'!Q392</f>
        <v>0</v>
      </c>
      <c r="ALU11" s="33">
        <f>'5 - Project Outputs'!R392</f>
        <v>0</v>
      </c>
      <c r="ALV11" s="33">
        <f>'5 - Project Outputs'!S392</f>
        <v>0</v>
      </c>
      <c r="ALW11" s="33">
        <f>'5 - Project Outputs'!T392</f>
        <v>0</v>
      </c>
      <c r="ALX11" s="33">
        <f>'5 - Project Outputs'!U392</f>
        <v>0</v>
      </c>
      <c r="ALY11" s="33">
        <f>'5 - Project Outputs'!V392</f>
        <v>0</v>
      </c>
      <c r="ALZ11" s="33">
        <f>'5 - Project Outputs'!W392</f>
        <v>0</v>
      </c>
      <c r="AMA11" s="33">
        <f>'5 - Project Outputs'!X392</f>
        <v>0</v>
      </c>
      <c r="AMB11" s="33">
        <f>'5 - Project Outputs'!C393</f>
        <v>0</v>
      </c>
      <c r="AMC11" s="33">
        <f>'5 - Project Outputs'!D393</f>
        <v>0</v>
      </c>
      <c r="AMD11" s="33">
        <f>'5 - Project Outputs'!E393</f>
        <v>0</v>
      </c>
      <c r="AME11" s="33">
        <f>'5 - Project Outputs'!F393</f>
        <v>0</v>
      </c>
      <c r="AMF11" s="33">
        <f>'5 - Project Outputs'!G393</f>
        <v>0</v>
      </c>
      <c r="AMG11" s="33">
        <f>'5 - Project Outputs'!H393</f>
        <v>0</v>
      </c>
      <c r="AMH11" s="33">
        <f>'5 - Project Outputs'!I393</f>
        <v>0</v>
      </c>
      <c r="AMI11" s="33">
        <f>'5 - Project Outputs'!J393</f>
        <v>0</v>
      </c>
      <c r="AMJ11" s="33">
        <f>'5 - Project Outputs'!K393</f>
        <v>0</v>
      </c>
      <c r="AMK11" s="33">
        <f>'5 - Project Outputs'!L393</f>
        <v>0</v>
      </c>
      <c r="AML11" s="33">
        <f>'5 - Project Outputs'!M393</f>
        <v>0</v>
      </c>
      <c r="AMM11" s="33">
        <f>'5 - Project Outputs'!N393</f>
        <v>0</v>
      </c>
      <c r="AMN11" s="33">
        <f>'5 - Project Outputs'!O393</f>
        <v>0</v>
      </c>
      <c r="AMO11" s="33">
        <f>'5 - Project Outputs'!P393</f>
        <v>0</v>
      </c>
      <c r="AMP11" s="33">
        <f>'5 - Project Outputs'!Q393</f>
        <v>0</v>
      </c>
      <c r="AMQ11" s="33">
        <f>'5 - Project Outputs'!R393</f>
        <v>0</v>
      </c>
      <c r="AMR11" s="33">
        <f>'5 - Project Outputs'!S393</f>
        <v>0</v>
      </c>
      <c r="AMS11" s="33">
        <f>'5 - Project Outputs'!T393</f>
        <v>0</v>
      </c>
      <c r="AMT11" s="33">
        <f>'5 - Project Outputs'!U393</f>
        <v>0</v>
      </c>
      <c r="AMU11" s="33">
        <f>'5 - Project Outputs'!V393</f>
        <v>0</v>
      </c>
      <c r="AMV11" s="33">
        <f>'5 - Project Outputs'!W393</f>
        <v>0</v>
      </c>
      <c r="AMW11" s="33">
        <f>'5 - Project Outputs'!X393</f>
        <v>0</v>
      </c>
      <c r="AMX11" s="33">
        <f>'5 - Project Outputs'!C394</f>
        <v>0</v>
      </c>
      <c r="AMY11" s="33">
        <f>'5 - Project Outputs'!D394</f>
        <v>0</v>
      </c>
      <c r="AMZ11" s="33">
        <f>'5 - Project Outputs'!E394</f>
        <v>0</v>
      </c>
      <c r="ANA11" s="33">
        <f>'5 - Project Outputs'!F394</f>
        <v>0</v>
      </c>
      <c r="ANB11" s="33">
        <f>'5 - Project Outputs'!G394</f>
        <v>0</v>
      </c>
      <c r="ANC11" s="33">
        <f>'5 - Project Outputs'!H394</f>
        <v>0</v>
      </c>
      <c r="AND11" s="33">
        <f>'5 - Project Outputs'!I394</f>
        <v>0</v>
      </c>
      <c r="ANE11" s="33">
        <f>'5 - Project Outputs'!J394</f>
        <v>0</v>
      </c>
      <c r="ANF11" s="33">
        <f>'5 - Project Outputs'!K394</f>
        <v>0</v>
      </c>
      <c r="ANG11" s="33">
        <f>'5 - Project Outputs'!L394</f>
        <v>0</v>
      </c>
      <c r="ANH11" s="33">
        <f>'5 - Project Outputs'!M394</f>
        <v>0</v>
      </c>
      <c r="ANI11" s="33">
        <f>'5 - Project Outputs'!N394</f>
        <v>0</v>
      </c>
      <c r="ANJ11" s="33">
        <f>'5 - Project Outputs'!O394</f>
        <v>0</v>
      </c>
      <c r="ANK11" s="33">
        <f>'5 - Project Outputs'!P394</f>
        <v>0</v>
      </c>
      <c r="ANL11" s="33">
        <f>'5 - Project Outputs'!Q394</f>
        <v>0</v>
      </c>
      <c r="ANM11" s="33">
        <f>'5 - Project Outputs'!R394</f>
        <v>0</v>
      </c>
      <c r="ANN11" s="33">
        <f>'5 - Project Outputs'!S394</f>
        <v>0</v>
      </c>
      <c r="ANO11" s="33">
        <f>'5 - Project Outputs'!T394</f>
        <v>0</v>
      </c>
      <c r="ANP11" s="33">
        <f>'5 - Project Outputs'!U394</f>
        <v>0</v>
      </c>
      <c r="ANQ11" s="33">
        <f>'5 - Project Outputs'!V394</f>
        <v>0</v>
      </c>
      <c r="ANR11" s="33">
        <f>'5 - Project Outputs'!W394</f>
        <v>0</v>
      </c>
      <c r="ANS11" s="33">
        <f>'5 - Project Outputs'!X394</f>
        <v>0</v>
      </c>
      <c r="ANT11" s="33">
        <f>'5 - Project Outputs'!C395</f>
        <v>0</v>
      </c>
      <c r="ANU11" s="33">
        <f>'5 - Project Outputs'!D395</f>
        <v>0</v>
      </c>
      <c r="ANV11" s="33">
        <f>'5 - Project Outputs'!E395</f>
        <v>0</v>
      </c>
      <c r="ANW11" s="33">
        <f>'5 - Project Outputs'!F395</f>
        <v>0</v>
      </c>
      <c r="ANX11" s="33">
        <f>'5 - Project Outputs'!G395</f>
        <v>0</v>
      </c>
      <c r="ANY11" s="33">
        <f>'5 - Project Outputs'!H395</f>
        <v>0</v>
      </c>
      <c r="ANZ11" s="33">
        <f>'5 - Project Outputs'!I395</f>
        <v>0</v>
      </c>
      <c r="AOA11" s="33">
        <f>'5 - Project Outputs'!J395</f>
        <v>0</v>
      </c>
      <c r="AOB11" s="33">
        <f>'5 - Project Outputs'!K395</f>
        <v>0</v>
      </c>
      <c r="AOC11" s="33">
        <f>'5 - Project Outputs'!L395</f>
        <v>0</v>
      </c>
      <c r="AOD11" s="33">
        <f>'5 - Project Outputs'!M395</f>
        <v>0</v>
      </c>
      <c r="AOE11" s="33">
        <f>'5 - Project Outputs'!N395</f>
        <v>0</v>
      </c>
      <c r="AOF11" s="33">
        <f>'5 - Project Outputs'!O395</f>
        <v>0</v>
      </c>
      <c r="AOG11" s="33">
        <f>'5 - Project Outputs'!P395</f>
        <v>0</v>
      </c>
      <c r="AOH11" s="33">
        <f>'5 - Project Outputs'!Q395</f>
        <v>0</v>
      </c>
      <c r="AOI11" s="33">
        <f>'5 - Project Outputs'!R395</f>
        <v>0</v>
      </c>
      <c r="AOJ11" s="33">
        <f>'5 - Project Outputs'!S395</f>
        <v>0</v>
      </c>
      <c r="AOK11" s="33">
        <f>'5 - Project Outputs'!T395</f>
        <v>0</v>
      </c>
      <c r="AOL11" s="33">
        <f>'5 - Project Outputs'!U395</f>
        <v>0</v>
      </c>
      <c r="AOM11" s="33">
        <f>'5 - Project Outputs'!V395</f>
        <v>0</v>
      </c>
      <c r="AON11" s="33">
        <f>'5 - Project Outputs'!W395</f>
        <v>0</v>
      </c>
      <c r="AOO11" s="33">
        <f>'5 - Project Outputs'!X395</f>
        <v>0</v>
      </c>
      <c r="CZK11" s="33">
        <f>'7 - Risk Register'!C96</f>
        <v>0</v>
      </c>
      <c r="CZL11" s="33">
        <f>'7 - Risk Register'!D96</f>
        <v>0</v>
      </c>
      <c r="CZM11" s="33">
        <f>'7 - Risk Register'!E96</f>
        <v>0</v>
      </c>
      <c r="CZN11" s="33">
        <f>'7 - Risk Register'!F96</f>
        <v>0</v>
      </c>
      <c r="CZO11" s="33">
        <f>'7 - Risk Register'!G96</f>
        <v>0</v>
      </c>
      <c r="CZP11" s="33">
        <f>'7 - Risk Register'!H96</f>
        <v>0</v>
      </c>
      <c r="CZQ11" s="33">
        <f>'7 - Risk Register'!I96</f>
        <v>0</v>
      </c>
      <c r="CZR11" s="33" t="str">
        <f>'7 - Risk Register'!J96</f>
        <v/>
      </c>
      <c r="CZS11" s="33">
        <f>'7 - Risk Register'!K96</f>
        <v>0</v>
      </c>
      <c r="CZT11" s="33">
        <f>'7 - Risk Register'!L96</f>
        <v>0</v>
      </c>
      <c r="CZU11" s="33">
        <f>'7 - Risk Register'!M96</f>
        <v>0</v>
      </c>
      <c r="CZV11" s="33" t="str">
        <f>'7 - Risk Register'!N96</f>
        <v/>
      </c>
      <c r="CZW11" s="33">
        <f>'7 - Risk Register'!O96</f>
        <v>0</v>
      </c>
      <c r="CZX11" s="33">
        <f>'7 - Risk Register'!P96</f>
        <v>0</v>
      </c>
      <c r="CZY11" s="33">
        <f>'7 - Risk Register'!C97</f>
        <v>0</v>
      </c>
      <c r="CZZ11" s="33">
        <f>'7 - Risk Register'!D97</f>
        <v>0</v>
      </c>
      <c r="DAA11" s="33">
        <f>'7 - Risk Register'!E97</f>
        <v>0</v>
      </c>
      <c r="DAB11" s="33">
        <f>'7 - Risk Register'!F97</f>
        <v>0</v>
      </c>
      <c r="DAC11" s="33">
        <f>'7 - Risk Register'!G97</f>
        <v>0</v>
      </c>
      <c r="DAD11" s="33">
        <f>'7 - Risk Register'!H97</f>
        <v>0</v>
      </c>
      <c r="DAE11" s="33">
        <f>'7 - Risk Register'!I97</f>
        <v>0</v>
      </c>
      <c r="DAF11" s="33" t="str">
        <f>'7 - Risk Register'!J97</f>
        <v/>
      </c>
      <c r="DAG11" s="33">
        <f>'7 - Risk Register'!K97</f>
        <v>0</v>
      </c>
      <c r="DAH11" s="33">
        <f>'7 - Risk Register'!L97</f>
        <v>0</v>
      </c>
      <c r="DAI11" s="33">
        <f>'7 - Risk Register'!M97</f>
        <v>0</v>
      </c>
      <c r="DAJ11" s="33" t="str">
        <f>'7 - Risk Register'!N97</f>
        <v/>
      </c>
      <c r="DAK11" s="33">
        <f>'7 - Risk Register'!O97</f>
        <v>0</v>
      </c>
      <c r="DAL11" s="33">
        <f>'7 - Risk Register'!P97</f>
        <v>0</v>
      </c>
      <c r="DAM11" s="33">
        <f>'7 - Risk Register'!C98</f>
        <v>0</v>
      </c>
      <c r="DAN11" s="33">
        <f>'7 - Risk Register'!D98</f>
        <v>0</v>
      </c>
      <c r="DAO11" s="33">
        <f>'7 - Risk Register'!E98</f>
        <v>0</v>
      </c>
      <c r="DAP11" s="33">
        <f>'7 - Risk Register'!F98</f>
        <v>0</v>
      </c>
      <c r="DAQ11" s="33">
        <f>'7 - Risk Register'!G98</f>
        <v>0</v>
      </c>
      <c r="DAR11" s="33">
        <f>'7 - Risk Register'!H98</f>
        <v>0</v>
      </c>
      <c r="DAS11" s="33">
        <f>'7 - Risk Register'!I98</f>
        <v>0</v>
      </c>
      <c r="DAT11" s="33" t="str">
        <f>'7 - Risk Register'!J98</f>
        <v/>
      </c>
      <c r="DAU11" s="33">
        <f>'7 - Risk Register'!K98</f>
        <v>0</v>
      </c>
      <c r="DAV11" s="33">
        <f>'7 - Risk Register'!L98</f>
        <v>0</v>
      </c>
      <c r="DAW11" s="33">
        <f>'7 - Risk Register'!M98</f>
        <v>0</v>
      </c>
      <c r="DAX11" s="33" t="str">
        <f>'7 - Risk Register'!N98</f>
        <v/>
      </c>
      <c r="DAY11" s="33">
        <f>'7 - Risk Register'!O98</f>
        <v>0</v>
      </c>
      <c r="DAZ11" s="33">
        <f>'7 - Risk Register'!P98</f>
        <v>0</v>
      </c>
    </row>
    <row r="12" spans="1:2762" s="33" customFormat="1" x14ac:dyDescent="0.35">
      <c r="A12" s="469" t="s">
        <v>3425</v>
      </c>
      <c r="R12" s="475" t="str">
        <f>'Project Lookup'!$C$13</f>
        <v/>
      </c>
      <c r="S12" s="33" t="str">
        <f>'Project Lookup'!$E$13</f>
        <v/>
      </c>
      <c r="T12" s="33" t="str">
        <f>'2 - Project Admin'!F37</f>
        <v>&lt; Select &gt;</v>
      </c>
      <c r="U12" s="33" t="str">
        <f>'2 - Project Admin'!G37</f>
        <v>&lt; Select &gt;</v>
      </c>
      <c r="V12" s="33">
        <f>'2 - Project Admin'!H37</f>
        <v>0</v>
      </c>
      <c r="W12" s="33">
        <f>'2 - Project Admin'!I37</f>
        <v>0</v>
      </c>
      <c r="X12" s="33" t="str">
        <f>'2 - Project Admin'!J37</f>
        <v>&lt; Select &gt;</v>
      </c>
      <c r="Y12" s="33">
        <f>'2 - Project Admin'!K37</f>
        <v>0</v>
      </c>
      <c r="Z12" s="33">
        <f>'2 - Project Admin'!L37</f>
        <v>0</v>
      </c>
      <c r="AJ12" s="477">
        <f>'3 - Programme Progress'!D30</f>
        <v>0</v>
      </c>
      <c r="AK12" s="33">
        <f>'3 - Programme Progress'!E30</f>
        <v>0</v>
      </c>
      <c r="AL12" s="33" t="e">
        <f>'3 - Programme Progress'!#REF!</f>
        <v>#REF!</v>
      </c>
      <c r="AM12" s="33" t="str">
        <f>'3 - Programme Progress'!F30</f>
        <v>&lt; Select &gt;</v>
      </c>
      <c r="AN12" s="33" t="str">
        <f>'3 - Programme Progress'!J30</f>
        <v>&lt; Select &gt;</v>
      </c>
      <c r="AO12" s="33" t="str">
        <f>'3 - Programme Progress'!K30</f>
        <v>&lt; Select &gt;</v>
      </c>
      <c r="AP12" s="33" t="str">
        <f>'3 - Programme Progress'!L30</f>
        <v>&lt; Select &gt;</v>
      </c>
      <c r="AQ12" s="33">
        <f>'3 - Programme Progress'!M30</f>
        <v>0</v>
      </c>
      <c r="AR12" s="33">
        <f>'3 - Programme Progress'!N30</f>
        <v>0</v>
      </c>
      <c r="AS12" s="33">
        <f>'3 - Programme Progress'!O30</f>
        <v>0</v>
      </c>
      <c r="AU12" s="478"/>
      <c r="AV12" s="478"/>
      <c r="AW12" s="478"/>
      <c r="AX12" s="478"/>
      <c r="AY12" s="478"/>
      <c r="AZ12" s="478"/>
      <c r="BA12" s="478"/>
      <c r="BB12" s="478"/>
      <c r="BC12" s="478"/>
      <c r="BD12" s="478"/>
      <c r="BE12" s="478"/>
      <c r="BF12" s="478"/>
      <c r="BG12" s="478"/>
      <c r="BH12" s="478"/>
      <c r="BI12" s="478"/>
      <c r="BJ12" s="478"/>
      <c r="BK12" s="478"/>
      <c r="BS12" s="33">
        <f>'4a - Funding Profiles'!F318</f>
        <v>0</v>
      </c>
      <c r="BT12" s="33">
        <f>'4a - Funding Profiles'!G318</f>
        <v>0</v>
      </c>
      <c r="BU12" s="33">
        <f>'4a - Funding Profiles'!H318</f>
        <v>0</v>
      </c>
      <c r="BV12" s="33">
        <f>'4a - Funding Profiles'!I318</f>
        <v>0</v>
      </c>
      <c r="BW12" s="33">
        <f>'4a - Funding Profiles'!J318</f>
        <v>0</v>
      </c>
      <c r="BX12" s="33">
        <f>'4a - Funding Profiles'!K318</f>
        <v>0</v>
      </c>
      <c r="BY12" s="33">
        <f>'4a - Funding Profiles'!L318</f>
        <v>0</v>
      </c>
      <c r="BZ12" s="33">
        <f>'4a - Funding Profiles'!M318</f>
        <v>0</v>
      </c>
      <c r="CA12" s="33">
        <f>'4a - Funding Profiles'!N318</f>
        <v>0</v>
      </c>
      <c r="CB12" s="33">
        <f>'4a - Funding Profiles'!O318</f>
        <v>0</v>
      </c>
      <c r="CC12" s="33">
        <f>'4a - Funding Profiles'!P318</f>
        <v>0</v>
      </c>
      <c r="CD12" s="33">
        <f>'4a - Funding Profiles'!Q318</f>
        <v>0</v>
      </c>
      <c r="CE12" s="33">
        <f>'4a - Funding Profiles'!R318</f>
        <v>0</v>
      </c>
      <c r="CF12" s="33">
        <f>'4a - Funding Profiles'!S318</f>
        <v>0</v>
      </c>
      <c r="CG12" s="33">
        <f>'4a - Funding Profiles'!T318</f>
        <v>0</v>
      </c>
      <c r="CH12" s="33">
        <f>'4a - Funding Profiles'!U318</f>
        <v>0</v>
      </c>
      <c r="CI12" s="33">
        <f>'4a - Funding Profiles'!V318</f>
        <v>0</v>
      </c>
      <c r="CJ12" s="33">
        <f>'4a - Funding Profiles'!W318</f>
        <v>0</v>
      </c>
      <c r="CK12" s="33">
        <f>'4a - Funding Profiles'!X318</f>
        <v>0</v>
      </c>
      <c r="CL12" s="33">
        <f>'4a - Funding Profiles'!Y318</f>
        <v>0</v>
      </c>
      <c r="CM12" s="33">
        <f>'4a - Funding Profiles'!Z318</f>
        <v>0</v>
      </c>
      <c r="CN12" s="33">
        <f>'4a - Funding Profiles'!F319</f>
        <v>0</v>
      </c>
      <c r="CO12" s="33">
        <f>'4a - Funding Profiles'!G319</f>
        <v>0</v>
      </c>
      <c r="CP12" s="33">
        <f>'4a - Funding Profiles'!H319</f>
        <v>0</v>
      </c>
      <c r="CQ12" s="33">
        <f>'4a - Funding Profiles'!I319</f>
        <v>0</v>
      </c>
      <c r="CR12" s="33">
        <f>'4a - Funding Profiles'!J319</f>
        <v>0</v>
      </c>
      <c r="CS12" s="33">
        <f>'4a - Funding Profiles'!K319</f>
        <v>0</v>
      </c>
      <c r="CT12" s="33">
        <f>'4a - Funding Profiles'!L319</f>
        <v>0</v>
      </c>
      <c r="CU12" s="33">
        <f>'4a - Funding Profiles'!M319</f>
        <v>0</v>
      </c>
      <c r="CV12" s="33">
        <f>'4a - Funding Profiles'!N319</f>
        <v>0</v>
      </c>
      <c r="CW12" s="33">
        <f>'4a - Funding Profiles'!O319</f>
        <v>0</v>
      </c>
      <c r="CX12" s="33">
        <f>'4a - Funding Profiles'!P319</f>
        <v>0</v>
      </c>
      <c r="CY12" s="33">
        <f>'4a - Funding Profiles'!Q319</f>
        <v>0</v>
      </c>
      <c r="CZ12" s="33">
        <f>'4a - Funding Profiles'!R319</f>
        <v>0</v>
      </c>
      <c r="DA12" s="33">
        <f>'4a - Funding Profiles'!S319</f>
        <v>0</v>
      </c>
      <c r="DB12" s="33">
        <f>'4a - Funding Profiles'!T319</f>
        <v>0</v>
      </c>
      <c r="DC12" s="33">
        <f>'4a - Funding Profiles'!U319</f>
        <v>0</v>
      </c>
      <c r="DD12" s="33">
        <f>'4a - Funding Profiles'!V319</f>
        <v>0</v>
      </c>
      <c r="DE12" s="33">
        <f>'4a - Funding Profiles'!W319</f>
        <v>0</v>
      </c>
      <c r="DF12" s="33">
        <f>'4a - Funding Profiles'!X319</f>
        <v>0</v>
      </c>
      <c r="DG12" s="33">
        <f>'4a - Funding Profiles'!Y319</f>
        <v>0</v>
      </c>
      <c r="DH12" s="33">
        <f>'4a - Funding Profiles'!Z319</f>
        <v>0</v>
      </c>
      <c r="DI12" s="33">
        <f>'4a - Funding Profiles'!F320</f>
        <v>0</v>
      </c>
      <c r="DJ12" s="33">
        <f>'4a - Funding Profiles'!G320</f>
        <v>0</v>
      </c>
      <c r="DK12" s="33">
        <f>'4a - Funding Profiles'!H320</f>
        <v>0</v>
      </c>
      <c r="DL12" s="33">
        <f>'4a - Funding Profiles'!I320</f>
        <v>0</v>
      </c>
      <c r="DM12" s="33">
        <f>'4a - Funding Profiles'!J320</f>
        <v>0</v>
      </c>
      <c r="DN12" s="33">
        <f>'4a - Funding Profiles'!K320</f>
        <v>0</v>
      </c>
      <c r="DO12" s="33">
        <f>'4a - Funding Profiles'!L320</f>
        <v>0</v>
      </c>
      <c r="DP12" s="33">
        <f>'4a - Funding Profiles'!M320</f>
        <v>0</v>
      </c>
      <c r="DQ12" s="33">
        <f>'4a - Funding Profiles'!N320</f>
        <v>0</v>
      </c>
      <c r="DR12" s="33">
        <f>'4a - Funding Profiles'!O320</f>
        <v>0</v>
      </c>
      <c r="DS12" s="33">
        <f>'4a - Funding Profiles'!P320</f>
        <v>0</v>
      </c>
      <c r="DT12" s="33">
        <f>'4a - Funding Profiles'!Q320</f>
        <v>0</v>
      </c>
      <c r="DU12" s="33">
        <f>'4a - Funding Profiles'!R320</f>
        <v>0</v>
      </c>
      <c r="DV12" s="33">
        <f>'4a - Funding Profiles'!S320</f>
        <v>0</v>
      </c>
      <c r="DW12" s="33">
        <f>'4a - Funding Profiles'!T320</f>
        <v>0</v>
      </c>
      <c r="DX12" s="33">
        <f>'4a - Funding Profiles'!U320</f>
        <v>0</v>
      </c>
      <c r="DY12" s="33">
        <f>'4a - Funding Profiles'!V320</f>
        <v>0</v>
      </c>
      <c r="DZ12" s="33">
        <f>'4a - Funding Profiles'!W320</f>
        <v>0</v>
      </c>
      <c r="EA12" s="33">
        <f>'4a - Funding Profiles'!X320</f>
        <v>0</v>
      </c>
      <c r="EB12" s="33">
        <f>'4a - Funding Profiles'!Y320</f>
        <v>0</v>
      </c>
      <c r="EC12" s="33">
        <f>'4a - Funding Profiles'!Z320</f>
        <v>0</v>
      </c>
      <c r="ED12" s="33">
        <f>'4a - Funding Profiles'!F321</f>
        <v>0</v>
      </c>
      <c r="EE12" s="33">
        <f>'4a - Funding Profiles'!G321</f>
        <v>0</v>
      </c>
      <c r="EF12" s="33">
        <f>'4a - Funding Profiles'!H321</f>
        <v>0</v>
      </c>
      <c r="EG12" s="33">
        <f>'4a - Funding Profiles'!I321</f>
        <v>0</v>
      </c>
      <c r="EH12" s="33">
        <f>'4a - Funding Profiles'!J321</f>
        <v>0</v>
      </c>
      <c r="EI12" s="33">
        <f>'4a - Funding Profiles'!K321</f>
        <v>0</v>
      </c>
      <c r="EJ12" s="33">
        <f>'4a - Funding Profiles'!L321</f>
        <v>0</v>
      </c>
      <c r="EK12" s="33">
        <f>'4a - Funding Profiles'!M321</f>
        <v>0</v>
      </c>
      <c r="EL12" s="33">
        <f>'4a - Funding Profiles'!N321</f>
        <v>0</v>
      </c>
      <c r="EM12" s="33">
        <f>'4a - Funding Profiles'!O321</f>
        <v>0</v>
      </c>
      <c r="EN12" s="33">
        <f>'4a - Funding Profiles'!P321</f>
        <v>0</v>
      </c>
      <c r="EO12" s="33">
        <f>'4a - Funding Profiles'!Q321</f>
        <v>0</v>
      </c>
      <c r="EP12" s="33">
        <f>'4a - Funding Profiles'!R321</f>
        <v>0</v>
      </c>
      <c r="EQ12" s="33">
        <f>'4a - Funding Profiles'!S321</f>
        <v>0</v>
      </c>
      <c r="ER12" s="33">
        <f>'4a - Funding Profiles'!T321</f>
        <v>0</v>
      </c>
      <c r="ES12" s="33">
        <f>'4a - Funding Profiles'!U321</f>
        <v>0</v>
      </c>
      <c r="ET12" s="33">
        <f>'4a - Funding Profiles'!V321</f>
        <v>0</v>
      </c>
      <c r="EU12" s="33">
        <f>'4a - Funding Profiles'!W321</f>
        <v>0</v>
      </c>
      <c r="EV12" s="33">
        <f>'4a - Funding Profiles'!X321</f>
        <v>0</v>
      </c>
      <c r="EW12" s="33">
        <f>'4a - Funding Profiles'!Y321</f>
        <v>0</v>
      </c>
      <c r="EX12" s="33">
        <f>'4a - Funding Profiles'!Z321</f>
        <v>0</v>
      </c>
      <c r="EY12" s="33">
        <f>'4a - Funding Profiles'!F322</f>
        <v>0</v>
      </c>
      <c r="EZ12" s="33">
        <f>'4a - Funding Profiles'!G322</f>
        <v>0</v>
      </c>
      <c r="FA12" s="33">
        <f>'4a - Funding Profiles'!H322</f>
        <v>0</v>
      </c>
      <c r="FB12" s="33">
        <f>'4a - Funding Profiles'!I322</f>
        <v>0</v>
      </c>
      <c r="FC12" s="33">
        <f>'4a - Funding Profiles'!J322</f>
        <v>0</v>
      </c>
      <c r="FD12" s="33">
        <f>'4a - Funding Profiles'!K322</f>
        <v>0</v>
      </c>
      <c r="FE12" s="33">
        <f>'4a - Funding Profiles'!L322</f>
        <v>0</v>
      </c>
      <c r="FF12" s="33">
        <f>'4a - Funding Profiles'!M322</f>
        <v>0</v>
      </c>
      <c r="FG12" s="33">
        <f>'4a - Funding Profiles'!N322</f>
        <v>0</v>
      </c>
      <c r="FH12" s="33">
        <f>'4a - Funding Profiles'!O322</f>
        <v>0</v>
      </c>
      <c r="FI12" s="33">
        <f>'4a - Funding Profiles'!P322</f>
        <v>0</v>
      </c>
      <c r="FJ12" s="33">
        <f>'4a - Funding Profiles'!Q322</f>
        <v>0</v>
      </c>
      <c r="FK12" s="33">
        <f>'4a - Funding Profiles'!R322</f>
        <v>0</v>
      </c>
      <c r="FL12" s="33">
        <f>'4a - Funding Profiles'!S322</f>
        <v>0</v>
      </c>
      <c r="FM12" s="33">
        <f>'4a - Funding Profiles'!T322</f>
        <v>0</v>
      </c>
      <c r="FN12" s="33">
        <f>'4a - Funding Profiles'!U322</f>
        <v>0</v>
      </c>
      <c r="FO12" s="33">
        <f>'4a - Funding Profiles'!V322</f>
        <v>0</v>
      </c>
      <c r="FP12" s="33">
        <f>'4a - Funding Profiles'!W322</f>
        <v>0</v>
      </c>
      <c r="FQ12" s="33">
        <f>'4a - Funding Profiles'!X322</f>
        <v>0</v>
      </c>
      <c r="FR12" s="33">
        <f>'4a - Funding Profiles'!Y322</f>
        <v>0</v>
      </c>
      <c r="FS12" s="33">
        <f>'4a - Funding Profiles'!Z322</f>
        <v>0</v>
      </c>
      <c r="FT12" s="33">
        <f>'4a - Funding Profiles'!F323</f>
        <v>0</v>
      </c>
      <c r="FU12" s="33">
        <f>'4a - Funding Profiles'!G323</f>
        <v>0</v>
      </c>
      <c r="FV12" s="33">
        <f>'4a - Funding Profiles'!H323</f>
        <v>0</v>
      </c>
      <c r="FW12" s="33">
        <f>'4a - Funding Profiles'!I323</f>
        <v>0</v>
      </c>
      <c r="FX12" s="33">
        <f>'4a - Funding Profiles'!J323</f>
        <v>0</v>
      </c>
      <c r="FY12" s="33">
        <f>'4a - Funding Profiles'!K323</f>
        <v>0</v>
      </c>
      <c r="FZ12" s="33">
        <f>'4a - Funding Profiles'!L323</f>
        <v>0</v>
      </c>
      <c r="GA12" s="33">
        <f>'4a - Funding Profiles'!M323</f>
        <v>0</v>
      </c>
      <c r="GB12" s="33">
        <f>'4a - Funding Profiles'!N323</f>
        <v>0</v>
      </c>
      <c r="GC12" s="33">
        <f>'4a - Funding Profiles'!O323</f>
        <v>0</v>
      </c>
      <c r="GD12" s="33">
        <f>'4a - Funding Profiles'!P323</f>
        <v>0</v>
      </c>
      <c r="GE12" s="33">
        <f>'4a - Funding Profiles'!Q323</f>
        <v>0</v>
      </c>
      <c r="GF12" s="33">
        <f>'4a - Funding Profiles'!R323</f>
        <v>0</v>
      </c>
      <c r="GG12" s="33">
        <f>'4a - Funding Profiles'!S323</f>
        <v>0</v>
      </c>
      <c r="GH12" s="33">
        <f>'4a - Funding Profiles'!T323</f>
        <v>0</v>
      </c>
      <c r="GI12" s="33">
        <f>'4a - Funding Profiles'!U323</f>
        <v>0</v>
      </c>
      <c r="GJ12" s="33">
        <f>'4a - Funding Profiles'!V323</f>
        <v>0</v>
      </c>
      <c r="GK12" s="33">
        <f>'4a - Funding Profiles'!W323</f>
        <v>0</v>
      </c>
      <c r="GL12" s="33">
        <f>'4a - Funding Profiles'!X323</f>
        <v>0</v>
      </c>
      <c r="GM12" s="33">
        <f>'4a - Funding Profiles'!Y323</f>
        <v>0</v>
      </c>
      <c r="GN12" s="33">
        <f>'4a - Funding Profiles'!Z323</f>
        <v>0</v>
      </c>
      <c r="GO12" s="33">
        <f>'4a - Funding Profiles'!F324</f>
        <v>0</v>
      </c>
      <c r="GP12" s="33">
        <f>'4a - Funding Profiles'!G324</f>
        <v>0</v>
      </c>
      <c r="GQ12" s="33">
        <f>'4a - Funding Profiles'!H324</f>
        <v>0</v>
      </c>
      <c r="GR12" s="33">
        <f>'4a - Funding Profiles'!I324</f>
        <v>0</v>
      </c>
      <c r="GS12" s="33">
        <f>'4a - Funding Profiles'!J324</f>
        <v>0</v>
      </c>
      <c r="GT12" s="33">
        <f>'4a - Funding Profiles'!K324</f>
        <v>0</v>
      </c>
      <c r="GU12" s="33">
        <f>'4a - Funding Profiles'!L324</f>
        <v>0</v>
      </c>
      <c r="GV12" s="33">
        <f>'4a - Funding Profiles'!M324</f>
        <v>0</v>
      </c>
      <c r="GW12" s="33">
        <f>'4a - Funding Profiles'!N324</f>
        <v>0</v>
      </c>
      <c r="GX12" s="33">
        <f>'4a - Funding Profiles'!O324</f>
        <v>0</v>
      </c>
      <c r="GY12" s="33">
        <f>'4a - Funding Profiles'!P324</f>
        <v>0</v>
      </c>
      <c r="GZ12" s="33">
        <f>'4a - Funding Profiles'!Q324</f>
        <v>0</v>
      </c>
      <c r="HA12" s="33">
        <f>'4a - Funding Profiles'!R324</f>
        <v>0</v>
      </c>
      <c r="HB12" s="33">
        <f>'4a - Funding Profiles'!S324</f>
        <v>0</v>
      </c>
      <c r="HC12" s="33">
        <f>'4a - Funding Profiles'!T324</f>
        <v>0</v>
      </c>
      <c r="HD12" s="33">
        <f>'4a - Funding Profiles'!U324</f>
        <v>0</v>
      </c>
      <c r="HE12" s="33">
        <f>'4a - Funding Profiles'!V324</f>
        <v>0</v>
      </c>
      <c r="HF12" s="33">
        <f>'4a - Funding Profiles'!W324</f>
        <v>0</v>
      </c>
      <c r="HG12" s="33">
        <f>'4a - Funding Profiles'!X324</f>
        <v>0</v>
      </c>
      <c r="HH12" s="33">
        <f>'4a - Funding Profiles'!Y324</f>
        <v>0</v>
      </c>
      <c r="HI12" s="33">
        <f>'4a - Funding Profiles'!Z324</f>
        <v>0</v>
      </c>
      <c r="HJ12" s="33">
        <f>'4a - Funding Profiles'!F325</f>
        <v>0</v>
      </c>
      <c r="HK12" s="33">
        <f>'4a - Funding Profiles'!G325</f>
        <v>0</v>
      </c>
      <c r="HL12" s="33">
        <f>'4a - Funding Profiles'!H325</f>
        <v>0</v>
      </c>
      <c r="HM12" s="33">
        <f>'4a - Funding Profiles'!I325</f>
        <v>0</v>
      </c>
      <c r="HN12" s="33">
        <f>'4a - Funding Profiles'!J325</f>
        <v>0</v>
      </c>
      <c r="HO12" s="33">
        <f>'4a - Funding Profiles'!K325</f>
        <v>0</v>
      </c>
      <c r="HP12" s="33">
        <f>'4a - Funding Profiles'!L325</f>
        <v>0</v>
      </c>
      <c r="HQ12" s="33">
        <f>'4a - Funding Profiles'!M325</f>
        <v>0</v>
      </c>
      <c r="HR12" s="33">
        <f>'4a - Funding Profiles'!N325</f>
        <v>0</v>
      </c>
      <c r="HS12" s="33">
        <f>'4a - Funding Profiles'!O325</f>
        <v>0</v>
      </c>
      <c r="HT12" s="33">
        <f>'4a - Funding Profiles'!P325</f>
        <v>0</v>
      </c>
      <c r="HU12" s="33">
        <f>'4a - Funding Profiles'!Q325</f>
        <v>0</v>
      </c>
      <c r="HV12" s="33">
        <f>'4a - Funding Profiles'!R325</f>
        <v>0</v>
      </c>
      <c r="HW12" s="33">
        <f>'4a - Funding Profiles'!S325</f>
        <v>0</v>
      </c>
      <c r="HX12" s="33">
        <f>'4a - Funding Profiles'!T325</f>
        <v>0</v>
      </c>
      <c r="HY12" s="33">
        <f>'4a - Funding Profiles'!U325</f>
        <v>0</v>
      </c>
      <c r="HZ12" s="33">
        <f>'4a - Funding Profiles'!V325</f>
        <v>0</v>
      </c>
      <c r="IA12" s="33">
        <f>'4a - Funding Profiles'!W325</f>
        <v>0</v>
      </c>
      <c r="IB12" s="33">
        <f>'4a - Funding Profiles'!X325</f>
        <v>0</v>
      </c>
      <c r="IC12" s="33">
        <f>'4a - Funding Profiles'!Y325</f>
        <v>0</v>
      </c>
      <c r="ID12" s="33">
        <f>'4a - Funding Profiles'!Z325</f>
        <v>0</v>
      </c>
      <c r="KP12" s="33">
        <f>'4a - Funding Profiles'!C330</f>
        <v>0</v>
      </c>
      <c r="KQ12" s="33">
        <f>'4a - Funding Profiles'!D330</f>
        <v>0</v>
      </c>
      <c r="KR12" s="33">
        <f>'4a - Funding Profiles'!E330</f>
        <v>0</v>
      </c>
      <c r="KS12" s="33">
        <f>'4a - Funding Profiles'!F330</f>
        <v>0</v>
      </c>
      <c r="KT12" s="33">
        <f>'4a - Funding Profiles'!G330</f>
        <v>0</v>
      </c>
      <c r="KU12" s="33">
        <f>'4a - Funding Profiles'!H330</f>
        <v>0</v>
      </c>
      <c r="KV12" s="33">
        <f>'4a - Funding Profiles'!I330</f>
        <v>0</v>
      </c>
      <c r="KW12" s="33">
        <f>'4a - Funding Profiles'!J330</f>
        <v>0</v>
      </c>
      <c r="KX12" s="33">
        <f>'4a - Funding Profiles'!K330</f>
        <v>0</v>
      </c>
      <c r="KY12" s="33">
        <f>'4a - Funding Profiles'!L330</f>
        <v>0</v>
      </c>
      <c r="KZ12" s="33">
        <f>'4a - Funding Profiles'!M330</f>
        <v>0</v>
      </c>
      <c r="LA12" s="33">
        <f>'4a - Funding Profiles'!N330</f>
        <v>0</v>
      </c>
      <c r="LB12" s="33">
        <f>'4a - Funding Profiles'!O330</f>
        <v>0</v>
      </c>
      <c r="LC12" s="33">
        <f>'4a - Funding Profiles'!P330</f>
        <v>0</v>
      </c>
      <c r="LD12" s="33">
        <f>'4a - Funding Profiles'!Q330</f>
        <v>0</v>
      </c>
      <c r="LE12" s="33">
        <f>'4a - Funding Profiles'!R330</f>
        <v>0</v>
      </c>
      <c r="LF12" s="33">
        <f>'4a - Funding Profiles'!S330</f>
        <v>0</v>
      </c>
      <c r="LG12" s="33">
        <f>'4a - Funding Profiles'!T330</f>
        <v>0</v>
      </c>
      <c r="LH12" s="33">
        <f>'4a - Funding Profiles'!U330</f>
        <v>0</v>
      </c>
      <c r="LI12" s="33">
        <f>'4a - Funding Profiles'!V330</f>
        <v>0</v>
      </c>
      <c r="LJ12" s="33">
        <f>'4a - Funding Profiles'!W330</f>
        <v>0</v>
      </c>
      <c r="LK12" s="33">
        <f>'4a - Funding Profiles'!X330</f>
        <v>0</v>
      </c>
      <c r="LL12" s="33">
        <f>'4a - Funding Profiles'!Y330</f>
        <v>0</v>
      </c>
      <c r="LM12" s="33">
        <f>'4a - Funding Profiles'!Z330</f>
        <v>0</v>
      </c>
      <c r="LN12" s="33">
        <f>'4a - Funding Profiles'!C331</f>
        <v>0</v>
      </c>
      <c r="LO12" s="33">
        <f>'4a - Funding Profiles'!D331</f>
        <v>0</v>
      </c>
      <c r="LP12" s="33">
        <f>'4a - Funding Profiles'!E331</f>
        <v>0</v>
      </c>
      <c r="LQ12" s="33">
        <f>'4a - Funding Profiles'!F331</f>
        <v>0</v>
      </c>
      <c r="LR12" s="33">
        <f>'4a - Funding Profiles'!G331</f>
        <v>0</v>
      </c>
      <c r="LS12" s="33">
        <f>'4a - Funding Profiles'!H331</f>
        <v>0</v>
      </c>
      <c r="LT12" s="33">
        <f>'4a - Funding Profiles'!I331</f>
        <v>0</v>
      </c>
      <c r="LU12" s="33">
        <f>'4a - Funding Profiles'!J331</f>
        <v>0</v>
      </c>
      <c r="LV12" s="33">
        <f>'4a - Funding Profiles'!K331</f>
        <v>0</v>
      </c>
      <c r="LW12" s="33">
        <f>'4a - Funding Profiles'!L331</f>
        <v>0</v>
      </c>
      <c r="LX12" s="33">
        <f>'4a - Funding Profiles'!M331</f>
        <v>0</v>
      </c>
      <c r="LY12" s="33">
        <f>'4a - Funding Profiles'!N331</f>
        <v>0</v>
      </c>
      <c r="LZ12" s="33">
        <f>'4a - Funding Profiles'!O331</f>
        <v>0</v>
      </c>
      <c r="MA12" s="33">
        <f>'4a - Funding Profiles'!P331</f>
        <v>0</v>
      </c>
      <c r="MB12" s="33">
        <f>'4a - Funding Profiles'!Q331</f>
        <v>0</v>
      </c>
      <c r="MC12" s="33">
        <f>'4a - Funding Profiles'!R331</f>
        <v>0</v>
      </c>
      <c r="MD12" s="33">
        <f>'4a - Funding Profiles'!S331</f>
        <v>0</v>
      </c>
      <c r="ME12" s="33">
        <f>'4a - Funding Profiles'!T331</f>
        <v>0</v>
      </c>
      <c r="MF12" s="33">
        <f>'4a - Funding Profiles'!U331</f>
        <v>0</v>
      </c>
      <c r="MG12" s="33">
        <f>'4a - Funding Profiles'!V331</f>
        <v>0</v>
      </c>
      <c r="MH12" s="33">
        <f>'4a - Funding Profiles'!W331</f>
        <v>0</v>
      </c>
      <c r="MI12" s="33">
        <f>'4a - Funding Profiles'!X331</f>
        <v>0</v>
      </c>
      <c r="MJ12" s="33">
        <f>'4a - Funding Profiles'!Y331</f>
        <v>0</v>
      </c>
      <c r="MK12" s="33">
        <f>'4a - Funding Profiles'!Z331</f>
        <v>0</v>
      </c>
      <c r="ML12" s="33">
        <f>'4a - Funding Profiles'!C332</f>
        <v>0</v>
      </c>
      <c r="MM12" s="33">
        <f>'4a - Funding Profiles'!D332</f>
        <v>0</v>
      </c>
      <c r="MN12" s="33">
        <f>'4a - Funding Profiles'!E332</f>
        <v>0</v>
      </c>
      <c r="MO12" s="33">
        <f>'4a - Funding Profiles'!F332</f>
        <v>0</v>
      </c>
      <c r="MP12" s="33">
        <f>'4a - Funding Profiles'!G332</f>
        <v>0</v>
      </c>
      <c r="MQ12" s="33">
        <f>'4a - Funding Profiles'!H332</f>
        <v>0</v>
      </c>
      <c r="MR12" s="33">
        <f>'4a - Funding Profiles'!I332</f>
        <v>0</v>
      </c>
      <c r="MS12" s="33">
        <f>'4a - Funding Profiles'!J332</f>
        <v>0</v>
      </c>
      <c r="MT12" s="33">
        <f>'4a - Funding Profiles'!K332</f>
        <v>0</v>
      </c>
      <c r="MU12" s="33">
        <f>'4a - Funding Profiles'!L332</f>
        <v>0</v>
      </c>
      <c r="MV12" s="33">
        <f>'4a - Funding Profiles'!M332</f>
        <v>0</v>
      </c>
      <c r="MW12" s="33">
        <f>'4a - Funding Profiles'!N332</f>
        <v>0</v>
      </c>
      <c r="MX12" s="33">
        <f>'4a - Funding Profiles'!O332</f>
        <v>0</v>
      </c>
      <c r="MY12" s="33">
        <f>'4a - Funding Profiles'!P332</f>
        <v>0</v>
      </c>
      <c r="MZ12" s="33">
        <f>'4a - Funding Profiles'!Q332</f>
        <v>0</v>
      </c>
      <c r="NA12" s="33">
        <f>'4a - Funding Profiles'!R332</f>
        <v>0</v>
      </c>
      <c r="NB12" s="33">
        <f>'4a - Funding Profiles'!S332</f>
        <v>0</v>
      </c>
      <c r="NC12" s="33">
        <f>'4a - Funding Profiles'!T332</f>
        <v>0</v>
      </c>
      <c r="ND12" s="33">
        <f>'4a - Funding Profiles'!U332</f>
        <v>0</v>
      </c>
      <c r="NE12" s="33">
        <f>'4a - Funding Profiles'!V332</f>
        <v>0</v>
      </c>
      <c r="NF12" s="33">
        <f>'4a - Funding Profiles'!W332</f>
        <v>0</v>
      </c>
      <c r="NG12" s="33">
        <f>'4a - Funding Profiles'!X332</f>
        <v>0</v>
      </c>
      <c r="NH12" s="33">
        <f>'4a - Funding Profiles'!Y332</f>
        <v>0</v>
      </c>
      <c r="NI12" s="33">
        <f>'4a - Funding Profiles'!Z332</f>
        <v>0</v>
      </c>
      <c r="NJ12" s="33">
        <f>'4a - Funding Profiles'!C333</f>
        <v>0</v>
      </c>
      <c r="NK12" s="33">
        <f>'4a - Funding Profiles'!D333</f>
        <v>0</v>
      </c>
      <c r="NL12" s="33">
        <f>'4a - Funding Profiles'!E333</f>
        <v>0</v>
      </c>
      <c r="NM12" s="33">
        <f>'4a - Funding Profiles'!F333</f>
        <v>0</v>
      </c>
      <c r="NN12" s="33">
        <f>'4a - Funding Profiles'!G333</f>
        <v>0</v>
      </c>
      <c r="NO12" s="33">
        <f>'4a - Funding Profiles'!H333</f>
        <v>0</v>
      </c>
      <c r="NP12" s="33">
        <f>'4a - Funding Profiles'!I333</f>
        <v>0</v>
      </c>
      <c r="NQ12" s="33">
        <f>'4a - Funding Profiles'!J333</f>
        <v>0</v>
      </c>
      <c r="NR12" s="33">
        <f>'4a - Funding Profiles'!K333</f>
        <v>0</v>
      </c>
      <c r="NS12" s="33">
        <f>'4a - Funding Profiles'!L333</f>
        <v>0</v>
      </c>
      <c r="NT12" s="33">
        <f>'4a - Funding Profiles'!M333</f>
        <v>0</v>
      </c>
      <c r="NU12" s="33">
        <f>'4a - Funding Profiles'!N333</f>
        <v>0</v>
      </c>
      <c r="NV12" s="33">
        <f>'4a - Funding Profiles'!O333</f>
        <v>0</v>
      </c>
      <c r="NW12" s="33">
        <f>'4a - Funding Profiles'!P333</f>
        <v>0</v>
      </c>
      <c r="NX12" s="33">
        <f>'4a - Funding Profiles'!Q333</f>
        <v>0</v>
      </c>
      <c r="NY12" s="33">
        <f>'4a - Funding Profiles'!R333</f>
        <v>0</v>
      </c>
      <c r="NZ12" s="33">
        <f>'4a - Funding Profiles'!S333</f>
        <v>0</v>
      </c>
      <c r="OA12" s="33">
        <f>'4a - Funding Profiles'!T333</f>
        <v>0</v>
      </c>
      <c r="OB12" s="33">
        <f>'4a - Funding Profiles'!U333</f>
        <v>0</v>
      </c>
      <c r="OC12" s="33">
        <f>'4a - Funding Profiles'!V333</f>
        <v>0</v>
      </c>
      <c r="OD12" s="33">
        <f>'4a - Funding Profiles'!W333</f>
        <v>0</v>
      </c>
      <c r="OE12" s="33">
        <f>'4a - Funding Profiles'!X333</f>
        <v>0</v>
      </c>
      <c r="OF12" s="33">
        <f>'4a - Funding Profiles'!Y333</f>
        <v>0</v>
      </c>
      <c r="OG12" s="33">
        <f>'4a - Funding Profiles'!Z333</f>
        <v>0</v>
      </c>
      <c r="OH12" s="33">
        <f>'4a - Funding Profiles'!C334</f>
        <v>0</v>
      </c>
      <c r="OI12" s="33">
        <f>'4a - Funding Profiles'!D334</f>
        <v>0</v>
      </c>
      <c r="OJ12" s="33">
        <f>'4a - Funding Profiles'!E334</f>
        <v>0</v>
      </c>
      <c r="OK12" s="33">
        <f>'4a - Funding Profiles'!F334</f>
        <v>0</v>
      </c>
      <c r="OL12" s="33">
        <f>'4a - Funding Profiles'!G334</f>
        <v>0</v>
      </c>
      <c r="OM12" s="33">
        <f>'4a - Funding Profiles'!H334</f>
        <v>0</v>
      </c>
      <c r="ON12" s="33">
        <f>'4a - Funding Profiles'!I334</f>
        <v>0</v>
      </c>
      <c r="OO12" s="33">
        <f>'4a - Funding Profiles'!J334</f>
        <v>0</v>
      </c>
      <c r="OP12" s="33">
        <f>'4a - Funding Profiles'!K334</f>
        <v>0</v>
      </c>
      <c r="OQ12" s="33">
        <f>'4a - Funding Profiles'!L334</f>
        <v>0</v>
      </c>
      <c r="OR12" s="33">
        <f>'4a - Funding Profiles'!M334</f>
        <v>0</v>
      </c>
      <c r="OS12" s="33">
        <f>'4a - Funding Profiles'!N334</f>
        <v>0</v>
      </c>
      <c r="OT12" s="33">
        <f>'4a - Funding Profiles'!O334</f>
        <v>0</v>
      </c>
      <c r="OU12" s="33">
        <f>'4a - Funding Profiles'!P334</f>
        <v>0</v>
      </c>
      <c r="OV12" s="33">
        <f>'4a - Funding Profiles'!Q334</f>
        <v>0</v>
      </c>
      <c r="OW12" s="33">
        <f>'4a - Funding Profiles'!R334</f>
        <v>0</v>
      </c>
      <c r="OX12" s="33">
        <f>'4a - Funding Profiles'!S334</f>
        <v>0</v>
      </c>
      <c r="OY12" s="33">
        <f>'4a - Funding Profiles'!T334</f>
        <v>0</v>
      </c>
      <c r="OZ12" s="33">
        <f>'4a - Funding Profiles'!U334</f>
        <v>0</v>
      </c>
      <c r="PA12" s="33">
        <f>'4a - Funding Profiles'!V334</f>
        <v>0</v>
      </c>
      <c r="PB12" s="33">
        <f>'4a - Funding Profiles'!W334</f>
        <v>0</v>
      </c>
      <c r="PC12" s="33">
        <f>'4a - Funding Profiles'!X334</f>
        <v>0</v>
      </c>
      <c r="PD12" s="33">
        <f>'4a - Funding Profiles'!Y334</f>
        <v>0</v>
      </c>
      <c r="PE12" s="33">
        <f>'4a - Funding Profiles'!Z334</f>
        <v>0</v>
      </c>
      <c r="PF12" s="33">
        <f>'4a - Funding Profiles'!F335</f>
        <v>0</v>
      </c>
      <c r="QA12" s="33">
        <f>'4a - Funding Profiles'!C339</f>
        <v>0</v>
      </c>
      <c r="QB12" s="33">
        <f>'4b - PSI'!E23</f>
        <v>0</v>
      </c>
      <c r="QC12" s="33">
        <f>'4b - PSI'!F23</f>
        <v>0</v>
      </c>
      <c r="QD12" s="33">
        <f>'4b - PSI'!G23</f>
        <v>0</v>
      </c>
      <c r="QE12" s="33">
        <f>'4b - PSI'!H23</f>
        <v>0</v>
      </c>
      <c r="QF12" s="33">
        <f>'4b - PSI'!I23</f>
        <v>0</v>
      </c>
      <c r="QG12" s="33">
        <f>'4b - PSI'!J23</f>
        <v>0</v>
      </c>
      <c r="QH12" s="33" t="str">
        <f>'5 - Project Outputs'!C397</f>
        <v>Project 11: Not Applicable</v>
      </c>
      <c r="QI12" s="33" t="str">
        <f>'5 - Project Outputs'!C404</f>
        <v># of temporary FT jobs supported</v>
      </c>
      <c r="QJ12" s="33" t="str">
        <f>'5 - Project Outputs'!D404</f>
        <v>Number</v>
      </c>
      <c r="QK12" s="33">
        <f>'5 - Project Outputs'!E404</f>
        <v>0</v>
      </c>
      <c r="QL12" s="33">
        <f>'5 - Project Outputs'!F404</f>
        <v>0</v>
      </c>
      <c r="QM12" s="33">
        <f>'5 - Project Outputs'!G404</f>
        <v>0</v>
      </c>
      <c r="QN12" s="33">
        <f>'5 - Project Outputs'!H404</f>
        <v>0</v>
      </c>
      <c r="QO12" s="33">
        <f>'5 - Project Outputs'!I404</f>
        <v>0</v>
      </c>
      <c r="QP12" s="33">
        <f>'5 - Project Outputs'!J404</f>
        <v>0</v>
      </c>
      <c r="QQ12" s="33">
        <f>'5 - Project Outputs'!K404</f>
        <v>0</v>
      </c>
      <c r="QR12" s="33">
        <f>'5 - Project Outputs'!L404</f>
        <v>0</v>
      </c>
      <c r="QS12" s="33">
        <f>'5 - Project Outputs'!M404</f>
        <v>0</v>
      </c>
      <c r="QT12" s="33">
        <f>'5 - Project Outputs'!N404</f>
        <v>0</v>
      </c>
      <c r="QU12" s="33">
        <f>'5 - Project Outputs'!O404</f>
        <v>0</v>
      </c>
      <c r="QV12" s="33">
        <f>'5 - Project Outputs'!P404</f>
        <v>0</v>
      </c>
      <c r="QW12" s="33">
        <f>'5 - Project Outputs'!Q404</f>
        <v>0</v>
      </c>
      <c r="QX12" s="33">
        <f>'5 - Project Outputs'!R404</f>
        <v>0</v>
      </c>
      <c r="QY12" s="33">
        <f>'5 - Project Outputs'!S404</f>
        <v>0</v>
      </c>
      <c r="QZ12" s="33">
        <f>'5 - Project Outputs'!T404</f>
        <v>0</v>
      </c>
      <c r="RA12" s="33">
        <f>'5 - Project Outputs'!U404</f>
        <v>0</v>
      </c>
      <c r="RB12" s="33">
        <f>'5 - Project Outputs'!V404</f>
        <v>0</v>
      </c>
      <c r="RC12" s="33">
        <f>'5 - Project Outputs'!W404</f>
        <v>0</v>
      </c>
      <c r="RD12" s="33">
        <f>'5 - Project Outputs'!X404</f>
        <v>0</v>
      </c>
      <c r="RE12" s="33" t="str">
        <f>'5 - Project Outputs'!C405</f>
        <v># of full-time equivalent (FTE) permanent jobs created through the project</v>
      </c>
      <c r="RF12" s="33" t="str">
        <f>'5 - Project Outputs'!D405</f>
        <v>Number of FTE jobs</v>
      </c>
      <c r="RG12" s="33">
        <f>'5 - Project Outputs'!E405</f>
        <v>0</v>
      </c>
      <c r="RH12" s="33">
        <f>'5 - Project Outputs'!F405</f>
        <v>0</v>
      </c>
      <c r="RI12" s="33">
        <f>'5 - Project Outputs'!G405</f>
        <v>0</v>
      </c>
      <c r="RJ12" s="33">
        <f>'5 - Project Outputs'!H405</f>
        <v>0</v>
      </c>
      <c r="RK12" s="33">
        <f>'5 - Project Outputs'!I405</f>
        <v>0</v>
      </c>
      <c r="RL12" s="33">
        <f>'5 - Project Outputs'!J405</f>
        <v>0</v>
      </c>
      <c r="RM12" s="33">
        <f>'5 - Project Outputs'!K405</f>
        <v>0</v>
      </c>
      <c r="RN12" s="33">
        <f>'5 - Project Outputs'!L405</f>
        <v>0</v>
      </c>
      <c r="RO12" s="33">
        <f>'5 - Project Outputs'!M405</f>
        <v>0</v>
      </c>
      <c r="RP12" s="33">
        <f>'5 - Project Outputs'!N405</f>
        <v>0</v>
      </c>
      <c r="RQ12" s="33">
        <f>'5 - Project Outputs'!O405</f>
        <v>0</v>
      </c>
      <c r="RR12" s="33">
        <f>'5 - Project Outputs'!P405</f>
        <v>0</v>
      </c>
      <c r="RS12" s="33">
        <f>'5 - Project Outputs'!Q405</f>
        <v>0</v>
      </c>
      <c r="RT12" s="33">
        <f>'5 - Project Outputs'!R405</f>
        <v>0</v>
      </c>
      <c r="RU12" s="33">
        <f>'5 - Project Outputs'!S405</f>
        <v>0</v>
      </c>
      <c r="RV12" s="33">
        <f>'5 - Project Outputs'!T405</f>
        <v>0</v>
      </c>
      <c r="RW12" s="33">
        <f>'5 - Project Outputs'!U405</f>
        <v>0</v>
      </c>
      <c r="RX12" s="33">
        <f>'5 - Project Outputs'!V405</f>
        <v>0</v>
      </c>
      <c r="RY12" s="33">
        <f>'5 - Project Outputs'!W405</f>
        <v>0</v>
      </c>
      <c r="RZ12" s="33">
        <f>'5 - Project Outputs'!X405</f>
        <v>0</v>
      </c>
      <c r="SA12" s="33" t="str">
        <f>'5 - Project Outputs'!C406</f>
        <v># of full-time equivalent (FTE) permanent jobs safeguarded through the project</v>
      </c>
      <c r="SB12" s="33" t="str">
        <f>'5 - Project Outputs'!D406</f>
        <v>Number of FTE jobs</v>
      </c>
      <c r="SC12" s="33">
        <f>'5 - Project Outputs'!E406</f>
        <v>0</v>
      </c>
      <c r="SD12" s="33">
        <f>'5 - Project Outputs'!F406</f>
        <v>0</v>
      </c>
      <c r="SE12" s="33">
        <f>'5 - Project Outputs'!G406</f>
        <v>0</v>
      </c>
      <c r="SF12" s="33">
        <f>'5 - Project Outputs'!H406</f>
        <v>0</v>
      </c>
      <c r="SG12" s="33">
        <f>'5 - Project Outputs'!I406</f>
        <v>0</v>
      </c>
      <c r="SH12" s="33">
        <f>'5 - Project Outputs'!J406</f>
        <v>0</v>
      </c>
      <c r="SI12" s="33">
        <f>'5 - Project Outputs'!K406</f>
        <v>0</v>
      </c>
      <c r="SJ12" s="33">
        <f>'5 - Project Outputs'!L406</f>
        <v>0</v>
      </c>
      <c r="SK12" s="33">
        <f>'5 - Project Outputs'!M406</f>
        <v>0</v>
      </c>
      <c r="SL12" s="33">
        <f>'5 - Project Outputs'!N406</f>
        <v>0</v>
      </c>
      <c r="SM12" s="33">
        <f>'5 - Project Outputs'!O406</f>
        <v>0</v>
      </c>
      <c r="SN12" s="33">
        <f>'5 - Project Outputs'!P406</f>
        <v>0</v>
      </c>
      <c r="SO12" s="33">
        <f>'5 - Project Outputs'!Q406</f>
        <v>0</v>
      </c>
      <c r="SP12" s="33">
        <f>'5 - Project Outputs'!R406</f>
        <v>0</v>
      </c>
      <c r="SQ12" s="33">
        <f>'5 - Project Outputs'!S406</f>
        <v>0</v>
      </c>
      <c r="SR12" s="33">
        <f>'5 - Project Outputs'!T406</f>
        <v>0</v>
      </c>
      <c r="SS12" s="33">
        <f>'5 - Project Outputs'!U406</f>
        <v>0</v>
      </c>
      <c r="ST12" s="33">
        <f>'5 - Project Outputs'!V406</f>
        <v>0</v>
      </c>
      <c r="SU12" s="33">
        <f>'5 - Project Outputs'!W406</f>
        <v>0</v>
      </c>
      <c r="SV12" s="33">
        <f>'5 - Project Outputs'!X406</f>
        <v>0</v>
      </c>
      <c r="SW12" s="33" t="str">
        <f>'5 - Project Outputs'!C408</f>
        <v>&lt; Select &gt;</v>
      </c>
      <c r="SX12" s="33" t="str">
        <f>'5 - Project Outputs'!D408</f>
        <v>N/A</v>
      </c>
      <c r="SY12" s="33">
        <f>'5 - Project Outputs'!E408</f>
        <v>0</v>
      </c>
      <c r="SZ12" s="33">
        <f>'5 - Project Outputs'!F408</f>
        <v>0</v>
      </c>
      <c r="TA12" s="33">
        <f>'5 - Project Outputs'!G408</f>
        <v>0</v>
      </c>
      <c r="TB12" s="33">
        <f>'5 - Project Outputs'!H408</f>
        <v>0</v>
      </c>
      <c r="TC12" s="33">
        <f>'5 - Project Outputs'!I408</f>
        <v>0</v>
      </c>
      <c r="TD12" s="33">
        <f>'5 - Project Outputs'!J408</f>
        <v>0</v>
      </c>
      <c r="TE12" s="33">
        <f>'5 - Project Outputs'!K408</f>
        <v>0</v>
      </c>
      <c r="TF12" s="33">
        <f>'5 - Project Outputs'!L408</f>
        <v>0</v>
      </c>
      <c r="TG12" s="33">
        <f>'5 - Project Outputs'!M408</f>
        <v>0</v>
      </c>
      <c r="TH12" s="33">
        <f>'5 - Project Outputs'!N408</f>
        <v>0</v>
      </c>
      <c r="TI12" s="33">
        <f>'5 - Project Outputs'!O408</f>
        <v>0</v>
      </c>
      <c r="TJ12" s="33">
        <f>'5 - Project Outputs'!P408</f>
        <v>0</v>
      </c>
      <c r="TK12" s="33">
        <f>'5 - Project Outputs'!Q408</f>
        <v>0</v>
      </c>
      <c r="TL12" s="33">
        <f>'5 - Project Outputs'!R408</f>
        <v>0</v>
      </c>
      <c r="TM12" s="33">
        <f>'5 - Project Outputs'!S408</f>
        <v>0</v>
      </c>
      <c r="TN12" s="33">
        <f>'5 - Project Outputs'!T408</f>
        <v>0</v>
      </c>
      <c r="TO12" s="33">
        <f>'5 - Project Outputs'!U408</f>
        <v>0</v>
      </c>
      <c r="TP12" s="33">
        <f>'5 - Project Outputs'!V408</f>
        <v>0</v>
      </c>
      <c r="TQ12" s="33">
        <f>'5 - Project Outputs'!W408</f>
        <v>0</v>
      </c>
      <c r="TR12" s="33">
        <f>'5 - Project Outputs'!X408</f>
        <v>0</v>
      </c>
      <c r="TS12" s="33">
        <f>'5 - Project Outputs'!Y408</f>
        <v>0</v>
      </c>
      <c r="TT12" s="33" t="str">
        <f>'5 - Project Outputs'!C409</f>
        <v>&lt; Select &gt;</v>
      </c>
      <c r="TU12" s="33" t="str">
        <f>'5 - Project Outputs'!D409</f>
        <v>N/A</v>
      </c>
      <c r="TV12" s="33">
        <f>'5 - Project Outputs'!E409</f>
        <v>0</v>
      </c>
      <c r="TW12" s="33">
        <f>'5 - Project Outputs'!F409</f>
        <v>0</v>
      </c>
      <c r="TX12" s="33">
        <f>'5 - Project Outputs'!G409</f>
        <v>0</v>
      </c>
      <c r="TY12" s="33">
        <f>'5 - Project Outputs'!H409</f>
        <v>0</v>
      </c>
      <c r="TZ12" s="33">
        <f>'5 - Project Outputs'!I409</f>
        <v>0</v>
      </c>
      <c r="UA12" s="33">
        <f>'5 - Project Outputs'!J409</f>
        <v>0</v>
      </c>
      <c r="UB12" s="33">
        <f>'5 - Project Outputs'!K409</f>
        <v>0</v>
      </c>
      <c r="UC12" s="33">
        <f>'5 - Project Outputs'!L409</f>
        <v>0</v>
      </c>
      <c r="UD12" s="33">
        <f>'5 - Project Outputs'!M409</f>
        <v>0</v>
      </c>
      <c r="UE12" s="33">
        <f>'5 - Project Outputs'!N409</f>
        <v>0</v>
      </c>
      <c r="UF12" s="33">
        <f>'5 - Project Outputs'!O409</f>
        <v>0</v>
      </c>
      <c r="UG12" s="33">
        <f>'5 - Project Outputs'!P409</f>
        <v>0</v>
      </c>
      <c r="UH12" s="33">
        <f>'5 - Project Outputs'!Q409</f>
        <v>0</v>
      </c>
      <c r="UI12" s="33">
        <f>'5 - Project Outputs'!R409</f>
        <v>0</v>
      </c>
      <c r="UJ12" s="33">
        <f>'5 - Project Outputs'!S409</f>
        <v>0</v>
      </c>
      <c r="UK12" s="33">
        <f>'5 - Project Outputs'!T409</f>
        <v>0</v>
      </c>
      <c r="UL12" s="33">
        <f>'5 - Project Outputs'!U409</f>
        <v>0</v>
      </c>
      <c r="UM12" s="33">
        <f>'5 - Project Outputs'!V409</f>
        <v>0</v>
      </c>
      <c r="UN12" s="33">
        <f>'5 - Project Outputs'!W409</f>
        <v>0</v>
      </c>
      <c r="UO12" s="33">
        <f>'5 - Project Outputs'!X409</f>
        <v>0</v>
      </c>
      <c r="UP12" s="33">
        <f>'5 - Project Outputs'!Y409</f>
        <v>0</v>
      </c>
      <c r="UQ12" s="33" t="str">
        <f>'5 - Project Outputs'!C410</f>
        <v>&lt; Select &gt;</v>
      </c>
      <c r="UR12" s="33" t="str">
        <f>'5 - Project Outputs'!D410</f>
        <v>N/A</v>
      </c>
      <c r="US12" s="33">
        <f>'5 - Project Outputs'!E410</f>
        <v>0</v>
      </c>
      <c r="UT12" s="33">
        <f>'5 - Project Outputs'!F410</f>
        <v>0</v>
      </c>
      <c r="UU12" s="33">
        <f>'5 - Project Outputs'!G410</f>
        <v>0</v>
      </c>
      <c r="UV12" s="33">
        <f>'5 - Project Outputs'!H410</f>
        <v>0</v>
      </c>
      <c r="UW12" s="33">
        <f>'5 - Project Outputs'!I410</f>
        <v>0</v>
      </c>
      <c r="UX12" s="33">
        <f>'5 - Project Outputs'!J410</f>
        <v>0</v>
      </c>
      <c r="UY12" s="33">
        <f>'5 - Project Outputs'!K410</f>
        <v>0</v>
      </c>
      <c r="UZ12" s="33">
        <f>'5 - Project Outputs'!L410</f>
        <v>0</v>
      </c>
      <c r="VA12" s="33">
        <f>'5 - Project Outputs'!M410</f>
        <v>0</v>
      </c>
      <c r="VB12" s="33">
        <f>'5 - Project Outputs'!N410</f>
        <v>0</v>
      </c>
      <c r="VC12" s="33">
        <f>'5 - Project Outputs'!O410</f>
        <v>0</v>
      </c>
      <c r="VD12" s="33">
        <f>'5 - Project Outputs'!P410</f>
        <v>0</v>
      </c>
      <c r="VE12" s="33">
        <f>'5 - Project Outputs'!Q410</f>
        <v>0</v>
      </c>
      <c r="VF12" s="33">
        <f>'5 - Project Outputs'!R410</f>
        <v>0</v>
      </c>
      <c r="VG12" s="33">
        <f>'5 - Project Outputs'!S410</f>
        <v>0</v>
      </c>
      <c r="VH12" s="33">
        <f>'5 - Project Outputs'!T410</f>
        <v>0</v>
      </c>
      <c r="VI12" s="33">
        <f>'5 - Project Outputs'!U410</f>
        <v>0</v>
      </c>
      <c r="VJ12" s="33">
        <f>'5 - Project Outputs'!V410</f>
        <v>0</v>
      </c>
      <c r="VK12" s="33">
        <f>'5 - Project Outputs'!W410</f>
        <v>0</v>
      </c>
      <c r="VL12" s="33">
        <f>'5 - Project Outputs'!X410</f>
        <v>0</v>
      </c>
      <c r="VM12" s="33">
        <f>'5 - Project Outputs'!Y410</f>
        <v>0</v>
      </c>
      <c r="VN12" s="33" t="str">
        <f>'5 - Project Outputs'!C411</f>
        <v>&lt; Select &gt;</v>
      </c>
      <c r="VO12" s="33" t="str">
        <f>'5 - Project Outputs'!D411</f>
        <v>N/A</v>
      </c>
      <c r="VP12" s="33">
        <f>'5 - Project Outputs'!E411</f>
        <v>0</v>
      </c>
      <c r="VQ12" s="33">
        <f>'5 - Project Outputs'!F411</f>
        <v>0</v>
      </c>
      <c r="VR12" s="33">
        <f>'5 - Project Outputs'!G411</f>
        <v>0</v>
      </c>
      <c r="VS12" s="33">
        <f>'5 - Project Outputs'!H411</f>
        <v>0</v>
      </c>
      <c r="VT12" s="33">
        <f>'5 - Project Outputs'!I411</f>
        <v>0</v>
      </c>
      <c r="VU12" s="33">
        <f>'5 - Project Outputs'!J411</f>
        <v>0</v>
      </c>
      <c r="VV12" s="33">
        <f>'5 - Project Outputs'!K411</f>
        <v>0</v>
      </c>
      <c r="VW12" s="33">
        <f>'5 - Project Outputs'!L411</f>
        <v>0</v>
      </c>
      <c r="VX12" s="33">
        <f>'5 - Project Outputs'!M411</f>
        <v>0</v>
      </c>
      <c r="VY12" s="33">
        <f>'5 - Project Outputs'!N411</f>
        <v>0</v>
      </c>
      <c r="VZ12" s="33">
        <f>'5 - Project Outputs'!O411</f>
        <v>0</v>
      </c>
      <c r="WA12" s="33">
        <f>'5 - Project Outputs'!P411</f>
        <v>0</v>
      </c>
      <c r="WB12" s="33">
        <f>'5 - Project Outputs'!Q411</f>
        <v>0</v>
      </c>
      <c r="WC12" s="33">
        <f>'5 - Project Outputs'!R411</f>
        <v>0</v>
      </c>
      <c r="WD12" s="33">
        <f>'5 - Project Outputs'!S411</f>
        <v>0</v>
      </c>
      <c r="WE12" s="33">
        <f>'5 - Project Outputs'!T411</f>
        <v>0</v>
      </c>
      <c r="WF12" s="33">
        <f>'5 - Project Outputs'!U411</f>
        <v>0</v>
      </c>
      <c r="WG12" s="33">
        <f>'5 - Project Outputs'!V411</f>
        <v>0</v>
      </c>
      <c r="WH12" s="33">
        <f>'5 - Project Outputs'!W411</f>
        <v>0</v>
      </c>
      <c r="WI12" s="33">
        <f>'5 - Project Outputs'!X411</f>
        <v>0</v>
      </c>
      <c r="WJ12" s="33">
        <f>'5 - Project Outputs'!Y411</f>
        <v>0</v>
      </c>
      <c r="WK12" s="33" t="str">
        <f>'5 - Project Outputs'!C412</f>
        <v>&lt; Select &gt;</v>
      </c>
      <c r="WL12" s="33" t="str">
        <f>'5 - Project Outputs'!D412</f>
        <v>N/A</v>
      </c>
      <c r="WM12" s="33">
        <f>'5 - Project Outputs'!E412</f>
        <v>0</v>
      </c>
      <c r="WN12" s="33">
        <f>'5 - Project Outputs'!F412</f>
        <v>0</v>
      </c>
      <c r="WO12" s="33">
        <f>'5 - Project Outputs'!G412</f>
        <v>0</v>
      </c>
      <c r="WP12" s="33">
        <f>'5 - Project Outputs'!H412</f>
        <v>0</v>
      </c>
      <c r="WQ12" s="33">
        <f>'5 - Project Outputs'!I412</f>
        <v>0</v>
      </c>
      <c r="WR12" s="33">
        <f>'5 - Project Outputs'!J412</f>
        <v>0</v>
      </c>
      <c r="WS12" s="33">
        <f>'5 - Project Outputs'!K412</f>
        <v>0</v>
      </c>
      <c r="WT12" s="33">
        <f>'5 - Project Outputs'!L412</f>
        <v>0</v>
      </c>
      <c r="WU12" s="33">
        <f>'5 - Project Outputs'!M412</f>
        <v>0</v>
      </c>
      <c r="WV12" s="33">
        <f>'5 - Project Outputs'!N412</f>
        <v>0</v>
      </c>
      <c r="WW12" s="33">
        <f>'5 - Project Outputs'!O412</f>
        <v>0</v>
      </c>
      <c r="WX12" s="33">
        <f>'5 - Project Outputs'!P412</f>
        <v>0</v>
      </c>
      <c r="WY12" s="33">
        <f>'5 - Project Outputs'!Q412</f>
        <v>0</v>
      </c>
      <c r="WZ12" s="33">
        <f>'5 - Project Outputs'!R412</f>
        <v>0</v>
      </c>
      <c r="XA12" s="33">
        <f>'5 - Project Outputs'!S412</f>
        <v>0</v>
      </c>
      <c r="XB12" s="33">
        <f>'5 - Project Outputs'!T412</f>
        <v>0</v>
      </c>
      <c r="XC12" s="33">
        <f>'5 - Project Outputs'!U412</f>
        <v>0</v>
      </c>
      <c r="XD12" s="33">
        <f>'5 - Project Outputs'!V412</f>
        <v>0</v>
      </c>
      <c r="XE12" s="33">
        <f>'5 - Project Outputs'!W412</f>
        <v>0</v>
      </c>
      <c r="XF12" s="33">
        <f>'5 - Project Outputs'!X412</f>
        <v>0</v>
      </c>
      <c r="XG12" s="33">
        <f>'5 - Project Outputs'!Y412</f>
        <v>0</v>
      </c>
      <c r="XH12" s="33" t="str">
        <f>'5 - Project Outputs'!C413</f>
        <v>&lt; Select &gt;</v>
      </c>
      <c r="XI12" s="33" t="str">
        <f>'5 - Project Outputs'!D413</f>
        <v>N/A</v>
      </c>
      <c r="XJ12" s="33">
        <f>'5 - Project Outputs'!E413</f>
        <v>0</v>
      </c>
      <c r="XK12" s="33">
        <f>'5 - Project Outputs'!F413</f>
        <v>0</v>
      </c>
      <c r="XL12" s="33">
        <f>'5 - Project Outputs'!G413</f>
        <v>0</v>
      </c>
      <c r="XM12" s="33">
        <f>'5 - Project Outputs'!H413</f>
        <v>0</v>
      </c>
      <c r="XN12" s="33">
        <f>'5 - Project Outputs'!I413</f>
        <v>0</v>
      </c>
      <c r="XO12" s="33">
        <f>'5 - Project Outputs'!J413</f>
        <v>0</v>
      </c>
      <c r="XP12" s="33">
        <f>'5 - Project Outputs'!K413</f>
        <v>0</v>
      </c>
      <c r="XQ12" s="33">
        <f>'5 - Project Outputs'!L413</f>
        <v>0</v>
      </c>
      <c r="XR12" s="33">
        <f>'5 - Project Outputs'!M413</f>
        <v>0</v>
      </c>
      <c r="XS12" s="33">
        <f>'5 - Project Outputs'!N413</f>
        <v>0</v>
      </c>
      <c r="XT12" s="33">
        <f>'5 - Project Outputs'!O413</f>
        <v>0</v>
      </c>
      <c r="XU12" s="33">
        <f>'5 - Project Outputs'!P413</f>
        <v>0</v>
      </c>
      <c r="XV12" s="33">
        <f>'5 - Project Outputs'!Q413</f>
        <v>0</v>
      </c>
      <c r="XW12" s="33">
        <f>'5 - Project Outputs'!R413</f>
        <v>0</v>
      </c>
      <c r="XX12" s="33">
        <f>'5 - Project Outputs'!S413</f>
        <v>0</v>
      </c>
      <c r="XY12" s="33">
        <f>'5 - Project Outputs'!T413</f>
        <v>0</v>
      </c>
      <c r="XZ12" s="33">
        <f>'5 - Project Outputs'!U413</f>
        <v>0</v>
      </c>
      <c r="YA12" s="33">
        <f>'5 - Project Outputs'!V413</f>
        <v>0</v>
      </c>
      <c r="YB12" s="33">
        <f>'5 - Project Outputs'!W413</f>
        <v>0</v>
      </c>
      <c r="YC12" s="33">
        <f>'5 - Project Outputs'!X413</f>
        <v>0</v>
      </c>
      <c r="YD12" s="33">
        <f>'5 - Project Outputs'!Y413</f>
        <v>0</v>
      </c>
      <c r="YE12" s="33" t="str">
        <f>'5 - Project Outputs'!C414</f>
        <v>&lt; Select &gt;</v>
      </c>
      <c r="YF12" s="33" t="str">
        <f>'5 - Project Outputs'!D414</f>
        <v>N/A</v>
      </c>
      <c r="YG12" s="33">
        <f>'5 - Project Outputs'!E414</f>
        <v>0</v>
      </c>
      <c r="YH12" s="33">
        <f>'5 - Project Outputs'!F414</f>
        <v>0</v>
      </c>
      <c r="YI12" s="33">
        <f>'5 - Project Outputs'!G414</f>
        <v>0</v>
      </c>
      <c r="YJ12" s="33">
        <f>'5 - Project Outputs'!H414</f>
        <v>0</v>
      </c>
      <c r="YK12" s="33">
        <f>'5 - Project Outputs'!I414</f>
        <v>0</v>
      </c>
      <c r="YL12" s="33">
        <f>'5 - Project Outputs'!J414</f>
        <v>0</v>
      </c>
      <c r="YM12" s="33">
        <f>'5 - Project Outputs'!K414</f>
        <v>0</v>
      </c>
      <c r="YN12" s="33">
        <f>'5 - Project Outputs'!L414</f>
        <v>0</v>
      </c>
      <c r="YO12" s="33">
        <f>'5 - Project Outputs'!M414</f>
        <v>0</v>
      </c>
      <c r="YP12" s="33">
        <f>'5 - Project Outputs'!N414</f>
        <v>0</v>
      </c>
      <c r="YQ12" s="33">
        <f>'5 - Project Outputs'!O414</f>
        <v>0</v>
      </c>
      <c r="YR12" s="33">
        <f>'5 - Project Outputs'!P414</f>
        <v>0</v>
      </c>
      <c r="YS12" s="33">
        <f>'5 - Project Outputs'!Q414</f>
        <v>0</v>
      </c>
      <c r="YT12" s="33">
        <f>'5 - Project Outputs'!R414</f>
        <v>0</v>
      </c>
      <c r="YU12" s="33">
        <f>'5 - Project Outputs'!S414</f>
        <v>0</v>
      </c>
      <c r="YV12" s="33">
        <f>'5 - Project Outputs'!T414</f>
        <v>0</v>
      </c>
      <c r="YW12" s="33">
        <f>'5 - Project Outputs'!U414</f>
        <v>0</v>
      </c>
      <c r="YX12" s="33">
        <f>'5 - Project Outputs'!V414</f>
        <v>0</v>
      </c>
      <c r="YY12" s="33">
        <f>'5 - Project Outputs'!W414</f>
        <v>0</v>
      </c>
      <c r="YZ12" s="33">
        <f>'5 - Project Outputs'!X414</f>
        <v>0</v>
      </c>
      <c r="ZA12" s="33">
        <f>'5 - Project Outputs'!Y414</f>
        <v>0</v>
      </c>
      <c r="ZB12" s="33" t="str">
        <f>'5 - Project Outputs'!C415</f>
        <v>&lt; Select &gt;</v>
      </c>
      <c r="ZC12" s="33" t="str">
        <f>'5 - Project Outputs'!D415</f>
        <v>N/A</v>
      </c>
      <c r="ZD12" s="33">
        <f>'5 - Project Outputs'!E415</f>
        <v>0</v>
      </c>
      <c r="ZE12" s="33">
        <f>'5 - Project Outputs'!F415</f>
        <v>0</v>
      </c>
      <c r="ZF12" s="33">
        <f>'5 - Project Outputs'!G415</f>
        <v>0</v>
      </c>
      <c r="ZG12" s="33">
        <f>'5 - Project Outputs'!H415</f>
        <v>0</v>
      </c>
      <c r="ZH12" s="33">
        <f>'5 - Project Outputs'!I415</f>
        <v>0</v>
      </c>
      <c r="ZI12" s="33">
        <f>'5 - Project Outputs'!J415</f>
        <v>0</v>
      </c>
      <c r="ZJ12" s="33">
        <f>'5 - Project Outputs'!K415</f>
        <v>0</v>
      </c>
      <c r="ZK12" s="33">
        <f>'5 - Project Outputs'!L415</f>
        <v>0</v>
      </c>
      <c r="ZL12" s="33">
        <f>'5 - Project Outputs'!M415</f>
        <v>0</v>
      </c>
      <c r="ZM12" s="33">
        <f>'5 - Project Outputs'!N415</f>
        <v>0</v>
      </c>
      <c r="ZN12" s="33">
        <f>'5 - Project Outputs'!O415</f>
        <v>0</v>
      </c>
      <c r="ZO12" s="33">
        <f>'5 - Project Outputs'!P415</f>
        <v>0</v>
      </c>
      <c r="ZP12" s="33">
        <f>'5 - Project Outputs'!Q415</f>
        <v>0</v>
      </c>
      <c r="ZQ12" s="33">
        <f>'5 - Project Outputs'!R415</f>
        <v>0</v>
      </c>
      <c r="ZR12" s="33">
        <f>'5 - Project Outputs'!S415</f>
        <v>0</v>
      </c>
      <c r="ZS12" s="33">
        <f>'5 - Project Outputs'!T415</f>
        <v>0</v>
      </c>
      <c r="ZT12" s="33">
        <f>'5 - Project Outputs'!U415</f>
        <v>0</v>
      </c>
      <c r="ZU12" s="33">
        <f>'5 - Project Outputs'!V415</f>
        <v>0</v>
      </c>
      <c r="ZV12" s="33">
        <f>'5 - Project Outputs'!W415</f>
        <v>0</v>
      </c>
      <c r="ZW12" s="33">
        <f>'5 - Project Outputs'!X415</f>
        <v>0</v>
      </c>
      <c r="ZX12" s="33">
        <f>'5 - Project Outputs'!Y415</f>
        <v>0</v>
      </c>
      <c r="ZY12" s="33" t="str">
        <f>'5 - Project Outputs'!C416</f>
        <v>&lt; Select &gt;</v>
      </c>
      <c r="ZZ12" s="33" t="str">
        <f>'5 - Project Outputs'!D416</f>
        <v>N/A</v>
      </c>
      <c r="AAA12" s="33">
        <f>'5 - Project Outputs'!E416</f>
        <v>0</v>
      </c>
      <c r="AAB12" s="33">
        <f>'5 - Project Outputs'!F416</f>
        <v>0</v>
      </c>
      <c r="AAC12" s="33">
        <f>'5 - Project Outputs'!G416</f>
        <v>0</v>
      </c>
      <c r="AAD12" s="33">
        <f>'5 - Project Outputs'!H416</f>
        <v>0</v>
      </c>
      <c r="AAE12" s="33">
        <f>'5 - Project Outputs'!I416</f>
        <v>0</v>
      </c>
      <c r="AAF12" s="33">
        <f>'5 - Project Outputs'!J416</f>
        <v>0</v>
      </c>
      <c r="AAG12" s="33">
        <f>'5 - Project Outputs'!K416</f>
        <v>0</v>
      </c>
      <c r="AAH12" s="33">
        <f>'5 - Project Outputs'!L416</f>
        <v>0</v>
      </c>
      <c r="AAI12" s="33">
        <f>'5 - Project Outputs'!M416</f>
        <v>0</v>
      </c>
      <c r="AAJ12" s="33">
        <f>'5 - Project Outputs'!N416</f>
        <v>0</v>
      </c>
      <c r="AAK12" s="33">
        <f>'5 - Project Outputs'!O416</f>
        <v>0</v>
      </c>
      <c r="AAL12" s="33">
        <f>'5 - Project Outputs'!P416</f>
        <v>0</v>
      </c>
      <c r="AAM12" s="33">
        <f>'5 - Project Outputs'!Q416</f>
        <v>0</v>
      </c>
      <c r="AAN12" s="33">
        <f>'5 - Project Outputs'!R416</f>
        <v>0</v>
      </c>
      <c r="AAO12" s="33">
        <f>'5 - Project Outputs'!S416</f>
        <v>0</v>
      </c>
      <c r="AAP12" s="33">
        <f>'5 - Project Outputs'!T416</f>
        <v>0</v>
      </c>
      <c r="AAQ12" s="33">
        <f>'5 - Project Outputs'!U416</f>
        <v>0</v>
      </c>
      <c r="AAR12" s="33">
        <f>'5 - Project Outputs'!V416</f>
        <v>0</v>
      </c>
      <c r="AAS12" s="33">
        <f>'5 - Project Outputs'!W416</f>
        <v>0</v>
      </c>
      <c r="AAT12" s="33">
        <f>'5 - Project Outputs'!X416</f>
        <v>0</v>
      </c>
      <c r="AAU12" s="33">
        <f>'5 - Project Outputs'!Y416</f>
        <v>0</v>
      </c>
      <c r="AAV12" s="33" t="str">
        <f>'5 - Project Outputs'!C417</f>
        <v>&lt; Select &gt;</v>
      </c>
      <c r="AAW12" s="33" t="str">
        <f>'5 - Project Outputs'!D417</f>
        <v>N/A</v>
      </c>
      <c r="AAX12" s="33">
        <f>'5 - Project Outputs'!E417</f>
        <v>0</v>
      </c>
      <c r="AAY12" s="33">
        <f>'5 - Project Outputs'!F417</f>
        <v>0</v>
      </c>
      <c r="AAZ12" s="33">
        <f>'5 - Project Outputs'!G417</f>
        <v>0</v>
      </c>
      <c r="ABA12" s="33">
        <f>'5 - Project Outputs'!H417</f>
        <v>0</v>
      </c>
      <c r="ABB12" s="33">
        <f>'5 - Project Outputs'!I417</f>
        <v>0</v>
      </c>
      <c r="ABC12" s="33">
        <f>'5 - Project Outputs'!J417</f>
        <v>0</v>
      </c>
      <c r="ABD12" s="33">
        <f>'5 - Project Outputs'!K417</f>
        <v>0</v>
      </c>
      <c r="ABE12" s="33">
        <f>'5 - Project Outputs'!L417</f>
        <v>0</v>
      </c>
      <c r="ABF12" s="33">
        <f>'5 - Project Outputs'!M417</f>
        <v>0</v>
      </c>
      <c r="ABG12" s="33">
        <f>'5 - Project Outputs'!N417</f>
        <v>0</v>
      </c>
      <c r="ABH12" s="33">
        <f>'5 - Project Outputs'!O417</f>
        <v>0</v>
      </c>
      <c r="ABI12" s="33">
        <f>'5 - Project Outputs'!P417</f>
        <v>0</v>
      </c>
      <c r="ABJ12" s="33">
        <f>'5 - Project Outputs'!Q417</f>
        <v>0</v>
      </c>
      <c r="ABK12" s="33">
        <f>'5 - Project Outputs'!R417</f>
        <v>0</v>
      </c>
      <c r="ABL12" s="33">
        <f>'5 - Project Outputs'!S417</f>
        <v>0</v>
      </c>
      <c r="ABM12" s="33">
        <f>'5 - Project Outputs'!T417</f>
        <v>0</v>
      </c>
      <c r="ABN12" s="33">
        <f>'5 - Project Outputs'!U417</f>
        <v>0</v>
      </c>
      <c r="ABO12" s="33">
        <f>'5 - Project Outputs'!V417</f>
        <v>0</v>
      </c>
      <c r="ABP12" s="33">
        <f>'5 - Project Outputs'!W417</f>
        <v>0</v>
      </c>
      <c r="ABQ12" s="33">
        <f>'5 - Project Outputs'!X417</f>
        <v>0</v>
      </c>
      <c r="ABR12" s="33">
        <f>'5 - Project Outputs'!Y417</f>
        <v>0</v>
      </c>
      <c r="ABS12" s="33" t="str">
        <f>'5 - Project Outputs'!C418</f>
        <v>&lt; Select &gt;</v>
      </c>
      <c r="ABT12" s="33" t="str">
        <f>'5 - Project Outputs'!D418</f>
        <v>N/A</v>
      </c>
      <c r="ABU12" s="33">
        <f>'5 - Project Outputs'!E418</f>
        <v>0</v>
      </c>
      <c r="ABV12" s="33">
        <f>'5 - Project Outputs'!F418</f>
        <v>0</v>
      </c>
      <c r="ABW12" s="33">
        <f>'5 - Project Outputs'!G418</f>
        <v>0</v>
      </c>
      <c r="ABX12" s="33">
        <f>'5 - Project Outputs'!H418</f>
        <v>0</v>
      </c>
      <c r="ABY12" s="33">
        <f>'5 - Project Outputs'!I418</f>
        <v>0</v>
      </c>
      <c r="ABZ12" s="33">
        <f>'5 - Project Outputs'!J418</f>
        <v>0</v>
      </c>
      <c r="ACA12" s="33">
        <f>'5 - Project Outputs'!K418</f>
        <v>0</v>
      </c>
      <c r="ACB12" s="33">
        <f>'5 - Project Outputs'!L418</f>
        <v>0</v>
      </c>
      <c r="ACC12" s="33">
        <f>'5 - Project Outputs'!M418</f>
        <v>0</v>
      </c>
      <c r="ACD12" s="33">
        <f>'5 - Project Outputs'!N418</f>
        <v>0</v>
      </c>
      <c r="ACE12" s="33">
        <f>'5 - Project Outputs'!O418</f>
        <v>0</v>
      </c>
      <c r="ACF12" s="33">
        <f>'5 - Project Outputs'!P418</f>
        <v>0</v>
      </c>
      <c r="ACG12" s="33">
        <f>'5 - Project Outputs'!Q418</f>
        <v>0</v>
      </c>
      <c r="ACH12" s="33">
        <f>'5 - Project Outputs'!R418</f>
        <v>0</v>
      </c>
      <c r="ACI12" s="33">
        <f>'5 - Project Outputs'!S418</f>
        <v>0</v>
      </c>
      <c r="ACJ12" s="33">
        <f>'5 - Project Outputs'!T418</f>
        <v>0</v>
      </c>
      <c r="ACK12" s="33">
        <f>'5 - Project Outputs'!U418</f>
        <v>0</v>
      </c>
      <c r="ACL12" s="33">
        <f>'5 - Project Outputs'!V418</f>
        <v>0</v>
      </c>
      <c r="ACM12" s="33">
        <f>'5 - Project Outputs'!W418</f>
        <v>0</v>
      </c>
      <c r="ACN12" s="33">
        <f>'5 - Project Outputs'!X418</f>
        <v>0</v>
      </c>
      <c r="ACO12" s="33">
        <f>'5 - Project Outputs'!Y418</f>
        <v>0</v>
      </c>
      <c r="ACP12" s="33" t="str">
        <f>'5 - Project Outputs'!C419</f>
        <v>&lt; Select &gt;</v>
      </c>
      <c r="ACQ12" s="33" t="str">
        <f>'5 - Project Outputs'!D419</f>
        <v>N/A</v>
      </c>
      <c r="ACR12" s="33">
        <f>'5 - Project Outputs'!E419</f>
        <v>0</v>
      </c>
      <c r="ACS12" s="33">
        <f>'5 - Project Outputs'!F419</f>
        <v>0</v>
      </c>
      <c r="ACT12" s="33">
        <f>'5 - Project Outputs'!G419</f>
        <v>0</v>
      </c>
      <c r="ACU12" s="33">
        <f>'5 - Project Outputs'!H419</f>
        <v>0</v>
      </c>
      <c r="ACV12" s="33">
        <f>'5 - Project Outputs'!I419</f>
        <v>0</v>
      </c>
      <c r="ACW12" s="33">
        <f>'5 - Project Outputs'!J419</f>
        <v>0</v>
      </c>
      <c r="ACX12" s="33">
        <f>'5 - Project Outputs'!K419</f>
        <v>0</v>
      </c>
      <c r="ACY12" s="33">
        <f>'5 - Project Outputs'!L419</f>
        <v>0</v>
      </c>
      <c r="ACZ12" s="33">
        <f>'5 - Project Outputs'!M419</f>
        <v>0</v>
      </c>
      <c r="ADA12" s="33">
        <f>'5 - Project Outputs'!N419</f>
        <v>0</v>
      </c>
      <c r="ADB12" s="33">
        <f>'5 - Project Outputs'!O419</f>
        <v>0</v>
      </c>
      <c r="ADC12" s="33">
        <f>'5 - Project Outputs'!P419</f>
        <v>0</v>
      </c>
      <c r="ADD12" s="33">
        <f>'5 - Project Outputs'!Q419</f>
        <v>0</v>
      </c>
      <c r="ADE12" s="33">
        <f>'5 - Project Outputs'!R419</f>
        <v>0</v>
      </c>
      <c r="ADF12" s="33">
        <f>'5 - Project Outputs'!S419</f>
        <v>0</v>
      </c>
      <c r="ADG12" s="33">
        <f>'5 - Project Outputs'!T419</f>
        <v>0</v>
      </c>
      <c r="ADH12" s="33">
        <f>'5 - Project Outputs'!U419</f>
        <v>0</v>
      </c>
      <c r="ADI12" s="33">
        <f>'5 - Project Outputs'!V419</f>
        <v>0</v>
      </c>
      <c r="ADJ12" s="33">
        <f>'5 - Project Outputs'!W419</f>
        <v>0</v>
      </c>
      <c r="ADK12" s="33">
        <f>'5 - Project Outputs'!X419</f>
        <v>0</v>
      </c>
      <c r="ADL12" s="33">
        <f>'5 - Project Outputs'!Y419</f>
        <v>0</v>
      </c>
      <c r="ADM12" s="33" t="str">
        <f>'5 - Project Outputs'!C420</f>
        <v>&lt; Select &gt;</v>
      </c>
      <c r="ADN12" s="33" t="str">
        <f>'5 - Project Outputs'!D420</f>
        <v>N/A</v>
      </c>
      <c r="ADO12" s="33">
        <f>'5 - Project Outputs'!E420</f>
        <v>0</v>
      </c>
      <c r="ADP12" s="33">
        <f>'5 - Project Outputs'!F420</f>
        <v>0</v>
      </c>
      <c r="ADQ12" s="33">
        <f>'5 - Project Outputs'!G420</f>
        <v>0</v>
      </c>
      <c r="ADR12" s="33">
        <f>'5 - Project Outputs'!H420</f>
        <v>0</v>
      </c>
      <c r="ADS12" s="33">
        <f>'5 - Project Outputs'!I420</f>
        <v>0</v>
      </c>
      <c r="ADT12" s="33">
        <f>'5 - Project Outputs'!J420</f>
        <v>0</v>
      </c>
      <c r="ADU12" s="33">
        <f>'5 - Project Outputs'!K420</f>
        <v>0</v>
      </c>
      <c r="ADV12" s="33">
        <f>'5 - Project Outputs'!L420</f>
        <v>0</v>
      </c>
      <c r="ADW12" s="33">
        <f>'5 - Project Outputs'!M420</f>
        <v>0</v>
      </c>
      <c r="ADX12" s="33">
        <f>'5 - Project Outputs'!N420</f>
        <v>0</v>
      </c>
      <c r="ADY12" s="33">
        <f>'5 - Project Outputs'!O420</f>
        <v>0</v>
      </c>
      <c r="ADZ12" s="33">
        <f>'5 - Project Outputs'!P420</f>
        <v>0</v>
      </c>
      <c r="AEA12" s="33">
        <f>'5 - Project Outputs'!Q420</f>
        <v>0</v>
      </c>
      <c r="AEB12" s="33">
        <f>'5 - Project Outputs'!R420</f>
        <v>0</v>
      </c>
      <c r="AEC12" s="33">
        <f>'5 - Project Outputs'!S420</f>
        <v>0</v>
      </c>
      <c r="AED12" s="33">
        <f>'5 - Project Outputs'!T420</f>
        <v>0</v>
      </c>
      <c r="AEE12" s="33">
        <f>'5 - Project Outputs'!U420</f>
        <v>0</v>
      </c>
      <c r="AEF12" s="33">
        <f>'5 - Project Outputs'!V420</f>
        <v>0</v>
      </c>
      <c r="AEG12" s="33">
        <f>'5 - Project Outputs'!W420</f>
        <v>0</v>
      </c>
      <c r="AEH12" s="33">
        <f>'5 - Project Outputs'!X420</f>
        <v>0</v>
      </c>
      <c r="AEI12" s="33">
        <f>'5 - Project Outputs'!Y420</f>
        <v>0</v>
      </c>
      <c r="AEJ12" s="33" t="str">
        <f>'5 - Project Outputs'!C421</f>
        <v>&lt; Select &gt;</v>
      </c>
      <c r="AEK12" s="33" t="str">
        <f>'5 - Project Outputs'!D421</f>
        <v>N/A</v>
      </c>
      <c r="AEL12" s="33">
        <f>'5 - Project Outputs'!E421</f>
        <v>0</v>
      </c>
      <c r="AEM12" s="33">
        <f>'5 - Project Outputs'!F421</f>
        <v>0</v>
      </c>
      <c r="AEN12" s="33">
        <f>'5 - Project Outputs'!G421</f>
        <v>0</v>
      </c>
      <c r="AEO12" s="33">
        <f>'5 - Project Outputs'!H421</f>
        <v>0</v>
      </c>
      <c r="AEP12" s="33">
        <f>'5 - Project Outputs'!I421</f>
        <v>0</v>
      </c>
      <c r="AEQ12" s="33">
        <f>'5 - Project Outputs'!J421</f>
        <v>0</v>
      </c>
      <c r="AER12" s="33">
        <f>'5 - Project Outputs'!K421</f>
        <v>0</v>
      </c>
      <c r="AES12" s="33">
        <f>'5 - Project Outputs'!L421</f>
        <v>0</v>
      </c>
      <c r="AET12" s="33">
        <f>'5 - Project Outputs'!M421</f>
        <v>0</v>
      </c>
      <c r="AEU12" s="33">
        <f>'5 - Project Outputs'!N421</f>
        <v>0</v>
      </c>
      <c r="AEV12" s="33">
        <f>'5 - Project Outputs'!O421</f>
        <v>0</v>
      </c>
      <c r="AEW12" s="33">
        <f>'5 - Project Outputs'!P421</f>
        <v>0</v>
      </c>
      <c r="AEX12" s="33">
        <f>'5 - Project Outputs'!Q421</f>
        <v>0</v>
      </c>
      <c r="AEY12" s="33">
        <f>'5 - Project Outputs'!R421</f>
        <v>0</v>
      </c>
      <c r="AEZ12" s="33">
        <f>'5 - Project Outputs'!S421</f>
        <v>0</v>
      </c>
      <c r="AFA12" s="33">
        <f>'5 - Project Outputs'!T421</f>
        <v>0</v>
      </c>
      <c r="AFB12" s="33">
        <f>'5 - Project Outputs'!U421</f>
        <v>0</v>
      </c>
      <c r="AFC12" s="33">
        <f>'5 - Project Outputs'!V421</f>
        <v>0</v>
      </c>
      <c r="AFD12" s="33">
        <f>'5 - Project Outputs'!W421</f>
        <v>0</v>
      </c>
      <c r="AFE12" s="33">
        <f>'5 - Project Outputs'!X421</f>
        <v>0</v>
      </c>
      <c r="AFF12" s="33">
        <f>'5 - Project Outputs'!Y421</f>
        <v>0</v>
      </c>
      <c r="AFG12" s="33" t="str">
        <f>'5 - Project Outputs'!C422</f>
        <v>&lt; Select &gt;</v>
      </c>
      <c r="AFH12" s="33" t="str">
        <f>'5 - Project Outputs'!D422</f>
        <v>N/A</v>
      </c>
      <c r="AFI12" s="33">
        <f>'5 - Project Outputs'!E422</f>
        <v>0</v>
      </c>
      <c r="AFJ12" s="33">
        <f>'5 - Project Outputs'!F422</f>
        <v>0</v>
      </c>
      <c r="AFK12" s="33">
        <f>'5 - Project Outputs'!G422</f>
        <v>0</v>
      </c>
      <c r="AFL12" s="33">
        <f>'5 - Project Outputs'!H422</f>
        <v>0</v>
      </c>
      <c r="AFM12" s="33">
        <f>'5 - Project Outputs'!I422</f>
        <v>0</v>
      </c>
      <c r="AFN12" s="33">
        <f>'5 - Project Outputs'!J422</f>
        <v>0</v>
      </c>
      <c r="AFO12" s="33">
        <f>'5 - Project Outputs'!K422</f>
        <v>0</v>
      </c>
      <c r="AFP12" s="33">
        <f>'5 - Project Outputs'!L422</f>
        <v>0</v>
      </c>
      <c r="AFQ12" s="33">
        <f>'5 - Project Outputs'!M422</f>
        <v>0</v>
      </c>
      <c r="AFR12" s="33">
        <f>'5 - Project Outputs'!N422</f>
        <v>0</v>
      </c>
      <c r="AFS12" s="33">
        <f>'5 - Project Outputs'!O422</f>
        <v>0</v>
      </c>
      <c r="AFT12" s="33">
        <f>'5 - Project Outputs'!P422</f>
        <v>0</v>
      </c>
      <c r="AFU12" s="33">
        <f>'5 - Project Outputs'!Q422</f>
        <v>0</v>
      </c>
      <c r="AFV12" s="33">
        <f>'5 - Project Outputs'!R422</f>
        <v>0</v>
      </c>
      <c r="AFW12" s="33">
        <f>'5 - Project Outputs'!S422</f>
        <v>0</v>
      </c>
      <c r="AFX12" s="33">
        <f>'5 - Project Outputs'!T422</f>
        <v>0</v>
      </c>
      <c r="AFY12" s="33">
        <f>'5 - Project Outputs'!U422</f>
        <v>0</v>
      </c>
      <c r="AFZ12" s="33">
        <f>'5 - Project Outputs'!V422</f>
        <v>0</v>
      </c>
      <c r="AGA12" s="33">
        <f>'5 - Project Outputs'!W422</f>
        <v>0</v>
      </c>
      <c r="AGB12" s="33">
        <f>'5 - Project Outputs'!X422</f>
        <v>0</v>
      </c>
      <c r="AGC12" s="33">
        <f>'5 - Project Outputs'!Y422</f>
        <v>0</v>
      </c>
      <c r="AGD12" s="33">
        <f>'5 - Project Outputs'!C424</f>
        <v>0</v>
      </c>
      <c r="AGE12" s="33">
        <f>'5 - Project Outputs'!D424</f>
        <v>0</v>
      </c>
      <c r="AGF12" s="33">
        <f>'5 - Project Outputs'!E424</f>
        <v>0</v>
      </c>
      <c r="AGG12" s="33">
        <f>'5 - Project Outputs'!F424</f>
        <v>0</v>
      </c>
      <c r="AGH12" s="33">
        <f>'5 - Project Outputs'!G424</f>
        <v>0</v>
      </c>
      <c r="AGI12" s="33">
        <f>'5 - Project Outputs'!H424</f>
        <v>0</v>
      </c>
      <c r="AGJ12" s="33">
        <f>'5 - Project Outputs'!I424</f>
        <v>0</v>
      </c>
      <c r="AGK12" s="33">
        <f>'5 - Project Outputs'!J424</f>
        <v>0</v>
      </c>
      <c r="AGL12" s="33">
        <f>'5 - Project Outputs'!K424</f>
        <v>0</v>
      </c>
      <c r="AGM12" s="33">
        <f>'5 - Project Outputs'!L424</f>
        <v>0</v>
      </c>
      <c r="AGN12" s="33">
        <f>'5 - Project Outputs'!M424</f>
        <v>0</v>
      </c>
      <c r="AGO12" s="33">
        <f>'5 - Project Outputs'!N424</f>
        <v>0</v>
      </c>
      <c r="AGP12" s="33">
        <f>'5 - Project Outputs'!O424</f>
        <v>0</v>
      </c>
      <c r="AGQ12" s="33">
        <f>'5 - Project Outputs'!P424</f>
        <v>0</v>
      </c>
      <c r="AGR12" s="33">
        <f>'5 - Project Outputs'!Q424</f>
        <v>0</v>
      </c>
      <c r="AGS12" s="33">
        <f>'5 - Project Outputs'!R424</f>
        <v>0</v>
      </c>
      <c r="AGT12" s="33">
        <f>'5 - Project Outputs'!S424</f>
        <v>0</v>
      </c>
      <c r="AGU12" s="33">
        <f>'5 - Project Outputs'!T424</f>
        <v>0</v>
      </c>
      <c r="AGV12" s="33">
        <f>'5 - Project Outputs'!U424</f>
        <v>0</v>
      </c>
      <c r="AGW12" s="33">
        <f>'5 - Project Outputs'!V424</f>
        <v>0</v>
      </c>
      <c r="AGX12" s="33">
        <f>'5 - Project Outputs'!W424</f>
        <v>0</v>
      </c>
      <c r="AGY12" s="33">
        <f>'5 - Project Outputs'!X424</f>
        <v>0</v>
      </c>
      <c r="AGZ12" s="33">
        <f>'5 - Project Outputs'!C425</f>
        <v>0</v>
      </c>
      <c r="AHA12" s="33">
        <f>'5 - Project Outputs'!D425</f>
        <v>0</v>
      </c>
      <c r="AHB12" s="33">
        <f>'5 - Project Outputs'!E425</f>
        <v>0</v>
      </c>
      <c r="AHC12" s="33">
        <f>'5 - Project Outputs'!F425</f>
        <v>0</v>
      </c>
      <c r="AHD12" s="33">
        <f>'5 - Project Outputs'!G425</f>
        <v>0</v>
      </c>
      <c r="AHE12" s="33">
        <f>'5 - Project Outputs'!H425</f>
        <v>0</v>
      </c>
      <c r="AHF12" s="33">
        <f>'5 - Project Outputs'!I425</f>
        <v>0</v>
      </c>
      <c r="AHG12" s="33">
        <f>'5 - Project Outputs'!J425</f>
        <v>0</v>
      </c>
      <c r="AHH12" s="33">
        <f>'5 - Project Outputs'!K425</f>
        <v>0</v>
      </c>
      <c r="AHI12" s="33">
        <f>'5 - Project Outputs'!L425</f>
        <v>0</v>
      </c>
      <c r="AHJ12" s="33">
        <f>'5 - Project Outputs'!M425</f>
        <v>0</v>
      </c>
      <c r="AHK12" s="33">
        <f>'5 - Project Outputs'!N425</f>
        <v>0</v>
      </c>
      <c r="AHL12" s="33">
        <f>'5 - Project Outputs'!O425</f>
        <v>0</v>
      </c>
      <c r="AHM12" s="33">
        <f>'5 - Project Outputs'!P425</f>
        <v>0</v>
      </c>
      <c r="AHN12" s="33">
        <f>'5 - Project Outputs'!Q425</f>
        <v>0</v>
      </c>
      <c r="AHO12" s="33">
        <f>'5 - Project Outputs'!R425</f>
        <v>0</v>
      </c>
      <c r="AHP12" s="33">
        <f>'5 - Project Outputs'!S425</f>
        <v>0</v>
      </c>
      <c r="AHQ12" s="33">
        <f>'5 - Project Outputs'!T425</f>
        <v>0</v>
      </c>
      <c r="AHR12" s="33">
        <f>'5 - Project Outputs'!U425</f>
        <v>0</v>
      </c>
      <c r="AHS12" s="33">
        <f>'5 - Project Outputs'!V425</f>
        <v>0</v>
      </c>
      <c r="AHT12" s="33">
        <f>'5 - Project Outputs'!W425</f>
        <v>0</v>
      </c>
      <c r="AHU12" s="33">
        <f>'5 - Project Outputs'!X425</f>
        <v>0</v>
      </c>
      <c r="AHV12" s="33">
        <f>'5 - Project Outputs'!C426</f>
        <v>0</v>
      </c>
      <c r="AHW12" s="33">
        <f>'5 - Project Outputs'!D426</f>
        <v>0</v>
      </c>
      <c r="AHX12" s="33">
        <f>'5 - Project Outputs'!E426</f>
        <v>0</v>
      </c>
      <c r="AHY12" s="33">
        <f>'5 - Project Outputs'!F426</f>
        <v>0</v>
      </c>
      <c r="AHZ12" s="33">
        <f>'5 - Project Outputs'!G426</f>
        <v>0</v>
      </c>
      <c r="AIA12" s="33">
        <f>'5 - Project Outputs'!H426</f>
        <v>0</v>
      </c>
      <c r="AIB12" s="33">
        <f>'5 - Project Outputs'!I426</f>
        <v>0</v>
      </c>
      <c r="AIC12" s="33">
        <f>'5 - Project Outputs'!J426</f>
        <v>0</v>
      </c>
      <c r="AID12" s="33">
        <f>'5 - Project Outputs'!K426</f>
        <v>0</v>
      </c>
      <c r="AIE12" s="33">
        <f>'5 - Project Outputs'!L426</f>
        <v>0</v>
      </c>
      <c r="AIF12" s="33">
        <f>'5 - Project Outputs'!M426</f>
        <v>0</v>
      </c>
      <c r="AIG12" s="33">
        <f>'5 - Project Outputs'!N426</f>
        <v>0</v>
      </c>
      <c r="AIH12" s="33">
        <f>'5 - Project Outputs'!O426</f>
        <v>0</v>
      </c>
      <c r="AII12" s="33">
        <f>'5 - Project Outputs'!P426</f>
        <v>0</v>
      </c>
      <c r="AIJ12" s="33">
        <f>'5 - Project Outputs'!Q426</f>
        <v>0</v>
      </c>
      <c r="AIK12" s="33">
        <f>'5 - Project Outputs'!R426</f>
        <v>0</v>
      </c>
      <c r="AIL12" s="33">
        <f>'5 - Project Outputs'!S426</f>
        <v>0</v>
      </c>
      <c r="AIM12" s="33">
        <f>'5 - Project Outputs'!T426</f>
        <v>0</v>
      </c>
      <c r="AIN12" s="33">
        <f>'5 - Project Outputs'!U426</f>
        <v>0</v>
      </c>
      <c r="AIO12" s="33">
        <f>'5 - Project Outputs'!V426</f>
        <v>0</v>
      </c>
      <c r="AIP12" s="33">
        <f>'5 - Project Outputs'!W426</f>
        <v>0</v>
      </c>
      <c r="AIQ12" s="33">
        <f>'5 - Project Outputs'!X426</f>
        <v>0</v>
      </c>
      <c r="AIR12" s="33">
        <f>'5 - Project Outputs'!C427</f>
        <v>0</v>
      </c>
      <c r="AIS12" s="33">
        <f>'5 - Project Outputs'!D427</f>
        <v>0</v>
      </c>
      <c r="AIT12" s="33">
        <f>'5 - Project Outputs'!E427</f>
        <v>0</v>
      </c>
      <c r="AIU12" s="33">
        <f>'5 - Project Outputs'!F427</f>
        <v>0</v>
      </c>
      <c r="AIV12" s="33">
        <f>'5 - Project Outputs'!G427</f>
        <v>0</v>
      </c>
      <c r="AIW12" s="33">
        <f>'5 - Project Outputs'!H427</f>
        <v>0</v>
      </c>
      <c r="AIX12" s="33">
        <f>'5 - Project Outputs'!I427</f>
        <v>0</v>
      </c>
      <c r="AIY12" s="33">
        <f>'5 - Project Outputs'!J427</f>
        <v>0</v>
      </c>
      <c r="AIZ12" s="33">
        <f>'5 - Project Outputs'!K427</f>
        <v>0</v>
      </c>
      <c r="AJA12" s="33">
        <f>'5 - Project Outputs'!L427</f>
        <v>0</v>
      </c>
      <c r="AJB12" s="33">
        <f>'5 - Project Outputs'!M427</f>
        <v>0</v>
      </c>
      <c r="AJC12" s="33">
        <f>'5 - Project Outputs'!N427</f>
        <v>0</v>
      </c>
      <c r="AJD12" s="33">
        <f>'5 - Project Outputs'!O427</f>
        <v>0</v>
      </c>
      <c r="AJE12" s="33">
        <f>'5 - Project Outputs'!P427</f>
        <v>0</v>
      </c>
      <c r="AJF12" s="33">
        <f>'5 - Project Outputs'!Q427</f>
        <v>0</v>
      </c>
      <c r="AJG12" s="33">
        <f>'5 - Project Outputs'!R427</f>
        <v>0</v>
      </c>
      <c r="AJH12" s="33">
        <f>'5 - Project Outputs'!S427</f>
        <v>0</v>
      </c>
      <c r="AJI12" s="33">
        <f>'5 - Project Outputs'!T427</f>
        <v>0</v>
      </c>
      <c r="AJJ12" s="33">
        <f>'5 - Project Outputs'!U427</f>
        <v>0</v>
      </c>
      <c r="AJK12" s="33">
        <f>'5 - Project Outputs'!V427</f>
        <v>0</v>
      </c>
      <c r="AJL12" s="33">
        <f>'5 - Project Outputs'!W427</f>
        <v>0</v>
      </c>
      <c r="AJM12" s="33">
        <f>'5 - Project Outputs'!X427</f>
        <v>0</v>
      </c>
      <c r="AJN12" s="33">
        <f>'5 - Project Outputs'!C428</f>
        <v>0</v>
      </c>
      <c r="AJO12" s="33">
        <f>'5 - Project Outputs'!D428</f>
        <v>0</v>
      </c>
      <c r="AJP12" s="33">
        <f>'5 - Project Outputs'!E428</f>
        <v>0</v>
      </c>
      <c r="AJQ12" s="33">
        <f>'5 - Project Outputs'!F428</f>
        <v>0</v>
      </c>
      <c r="AJR12" s="33">
        <f>'5 - Project Outputs'!G428</f>
        <v>0</v>
      </c>
      <c r="AJS12" s="33">
        <f>'5 - Project Outputs'!H428</f>
        <v>0</v>
      </c>
      <c r="AJT12" s="33">
        <f>'5 - Project Outputs'!I428</f>
        <v>0</v>
      </c>
      <c r="AJU12" s="33">
        <f>'5 - Project Outputs'!J428</f>
        <v>0</v>
      </c>
      <c r="AJV12" s="33">
        <f>'5 - Project Outputs'!K428</f>
        <v>0</v>
      </c>
      <c r="AJW12" s="33">
        <f>'5 - Project Outputs'!L428</f>
        <v>0</v>
      </c>
      <c r="AJX12" s="33">
        <f>'5 - Project Outputs'!M428</f>
        <v>0</v>
      </c>
      <c r="AJY12" s="33">
        <f>'5 - Project Outputs'!N428</f>
        <v>0</v>
      </c>
      <c r="AJZ12" s="33">
        <f>'5 - Project Outputs'!O428</f>
        <v>0</v>
      </c>
      <c r="AKA12" s="33">
        <f>'5 - Project Outputs'!P428</f>
        <v>0</v>
      </c>
      <c r="AKB12" s="33">
        <f>'5 - Project Outputs'!Q428</f>
        <v>0</v>
      </c>
      <c r="AKC12" s="33">
        <f>'5 - Project Outputs'!R428</f>
        <v>0</v>
      </c>
      <c r="AKD12" s="33">
        <f>'5 - Project Outputs'!S428</f>
        <v>0</v>
      </c>
      <c r="AKE12" s="33">
        <f>'5 - Project Outputs'!T428</f>
        <v>0</v>
      </c>
      <c r="AKF12" s="33">
        <f>'5 - Project Outputs'!U428</f>
        <v>0</v>
      </c>
      <c r="AKG12" s="33">
        <f>'5 - Project Outputs'!V428</f>
        <v>0</v>
      </c>
      <c r="AKH12" s="33">
        <f>'5 - Project Outputs'!W428</f>
        <v>0</v>
      </c>
      <c r="AKI12" s="33">
        <f>'5 - Project Outputs'!X428</f>
        <v>0</v>
      </c>
      <c r="AKJ12" s="33">
        <f>'5 - Project Outputs'!C429</f>
        <v>0</v>
      </c>
      <c r="AKK12" s="33">
        <f>'5 - Project Outputs'!D429</f>
        <v>0</v>
      </c>
      <c r="AKL12" s="33">
        <f>'5 - Project Outputs'!E429</f>
        <v>0</v>
      </c>
      <c r="AKM12" s="33">
        <f>'5 - Project Outputs'!F429</f>
        <v>0</v>
      </c>
      <c r="AKN12" s="33">
        <f>'5 - Project Outputs'!G429</f>
        <v>0</v>
      </c>
      <c r="AKO12" s="33">
        <f>'5 - Project Outputs'!H429</f>
        <v>0</v>
      </c>
      <c r="AKP12" s="33">
        <f>'5 - Project Outputs'!I429</f>
        <v>0</v>
      </c>
      <c r="AKQ12" s="33">
        <f>'5 - Project Outputs'!J429</f>
        <v>0</v>
      </c>
      <c r="AKR12" s="33">
        <f>'5 - Project Outputs'!K429</f>
        <v>0</v>
      </c>
      <c r="AKS12" s="33">
        <f>'5 - Project Outputs'!L429</f>
        <v>0</v>
      </c>
      <c r="AKT12" s="33">
        <f>'5 - Project Outputs'!M429</f>
        <v>0</v>
      </c>
      <c r="AKU12" s="33">
        <f>'5 - Project Outputs'!N429</f>
        <v>0</v>
      </c>
      <c r="AKV12" s="33">
        <f>'5 - Project Outputs'!O429</f>
        <v>0</v>
      </c>
      <c r="AKW12" s="33">
        <f>'5 - Project Outputs'!P429</f>
        <v>0</v>
      </c>
      <c r="AKX12" s="33">
        <f>'5 - Project Outputs'!Q429</f>
        <v>0</v>
      </c>
      <c r="AKY12" s="33">
        <f>'5 - Project Outputs'!R429</f>
        <v>0</v>
      </c>
      <c r="AKZ12" s="33">
        <f>'5 - Project Outputs'!S429</f>
        <v>0</v>
      </c>
      <c r="ALA12" s="33">
        <f>'5 - Project Outputs'!T429</f>
        <v>0</v>
      </c>
      <c r="ALB12" s="33">
        <f>'5 - Project Outputs'!U429</f>
        <v>0</v>
      </c>
      <c r="ALC12" s="33">
        <f>'5 - Project Outputs'!V429</f>
        <v>0</v>
      </c>
      <c r="ALD12" s="33">
        <f>'5 - Project Outputs'!W429</f>
        <v>0</v>
      </c>
      <c r="ALE12" s="33">
        <f>'5 - Project Outputs'!X429</f>
        <v>0</v>
      </c>
      <c r="ALF12" s="33">
        <f>'5 - Project Outputs'!C430</f>
        <v>0</v>
      </c>
      <c r="ALG12" s="33">
        <f>'5 - Project Outputs'!D430</f>
        <v>0</v>
      </c>
      <c r="ALH12" s="33">
        <f>'5 - Project Outputs'!E430</f>
        <v>0</v>
      </c>
      <c r="ALI12" s="33">
        <f>'5 - Project Outputs'!F430</f>
        <v>0</v>
      </c>
      <c r="ALJ12" s="33">
        <f>'5 - Project Outputs'!G430</f>
        <v>0</v>
      </c>
      <c r="ALK12" s="33">
        <f>'5 - Project Outputs'!H430</f>
        <v>0</v>
      </c>
      <c r="ALL12" s="33">
        <f>'5 - Project Outputs'!I430</f>
        <v>0</v>
      </c>
      <c r="ALM12" s="33">
        <f>'5 - Project Outputs'!J430</f>
        <v>0</v>
      </c>
      <c r="ALN12" s="33">
        <f>'5 - Project Outputs'!K430</f>
        <v>0</v>
      </c>
      <c r="ALO12" s="33">
        <f>'5 - Project Outputs'!L430</f>
        <v>0</v>
      </c>
      <c r="ALP12" s="33">
        <f>'5 - Project Outputs'!M430</f>
        <v>0</v>
      </c>
      <c r="ALQ12" s="33">
        <f>'5 - Project Outputs'!N430</f>
        <v>0</v>
      </c>
      <c r="ALR12" s="33">
        <f>'5 - Project Outputs'!O430</f>
        <v>0</v>
      </c>
      <c r="ALS12" s="33">
        <f>'5 - Project Outputs'!P430</f>
        <v>0</v>
      </c>
      <c r="ALT12" s="33">
        <f>'5 - Project Outputs'!Q430</f>
        <v>0</v>
      </c>
      <c r="ALU12" s="33">
        <f>'5 - Project Outputs'!R430</f>
        <v>0</v>
      </c>
      <c r="ALV12" s="33">
        <f>'5 - Project Outputs'!S430</f>
        <v>0</v>
      </c>
      <c r="ALW12" s="33">
        <f>'5 - Project Outputs'!T430</f>
        <v>0</v>
      </c>
      <c r="ALX12" s="33">
        <f>'5 - Project Outputs'!U430</f>
        <v>0</v>
      </c>
      <c r="ALY12" s="33">
        <f>'5 - Project Outputs'!V430</f>
        <v>0</v>
      </c>
      <c r="ALZ12" s="33">
        <f>'5 - Project Outputs'!W430</f>
        <v>0</v>
      </c>
      <c r="AMA12" s="33">
        <f>'5 - Project Outputs'!X430</f>
        <v>0</v>
      </c>
      <c r="AMB12" s="33">
        <f>'5 - Project Outputs'!C431</f>
        <v>0</v>
      </c>
      <c r="AMC12" s="33">
        <f>'5 - Project Outputs'!D431</f>
        <v>0</v>
      </c>
      <c r="AMD12" s="33">
        <f>'5 - Project Outputs'!E431</f>
        <v>0</v>
      </c>
      <c r="AME12" s="33">
        <f>'5 - Project Outputs'!F431</f>
        <v>0</v>
      </c>
      <c r="AMF12" s="33">
        <f>'5 - Project Outputs'!G431</f>
        <v>0</v>
      </c>
      <c r="AMG12" s="33">
        <f>'5 - Project Outputs'!H431</f>
        <v>0</v>
      </c>
      <c r="AMH12" s="33">
        <f>'5 - Project Outputs'!I431</f>
        <v>0</v>
      </c>
      <c r="AMI12" s="33">
        <f>'5 - Project Outputs'!J431</f>
        <v>0</v>
      </c>
      <c r="AMJ12" s="33">
        <f>'5 - Project Outputs'!K431</f>
        <v>0</v>
      </c>
      <c r="AMK12" s="33">
        <f>'5 - Project Outputs'!L431</f>
        <v>0</v>
      </c>
      <c r="AML12" s="33">
        <f>'5 - Project Outputs'!M431</f>
        <v>0</v>
      </c>
      <c r="AMM12" s="33">
        <f>'5 - Project Outputs'!N431</f>
        <v>0</v>
      </c>
      <c r="AMN12" s="33">
        <f>'5 - Project Outputs'!O431</f>
        <v>0</v>
      </c>
      <c r="AMO12" s="33">
        <f>'5 - Project Outputs'!P431</f>
        <v>0</v>
      </c>
      <c r="AMP12" s="33">
        <f>'5 - Project Outputs'!Q431</f>
        <v>0</v>
      </c>
      <c r="AMQ12" s="33">
        <f>'5 - Project Outputs'!R431</f>
        <v>0</v>
      </c>
      <c r="AMR12" s="33">
        <f>'5 - Project Outputs'!S431</f>
        <v>0</v>
      </c>
      <c r="AMS12" s="33">
        <f>'5 - Project Outputs'!T431</f>
        <v>0</v>
      </c>
      <c r="AMT12" s="33">
        <f>'5 - Project Outputs'!U431</f>
        <v>0</v>
      </c>
      <c r="AMU12" s="33">
        <f>'5 - Project Outputs'!V431</f>
        <v>0</v>
      </c>
      <c r="AMV12" s="33">
        <f>'5 - Project Outputs'!W431</f>
        <v>0</v>
      </c>
      <c r="AMW12" s="33">
        <f>'5 - Project Outputs'!X431</f>
        <v>0</v>
      </c>
      <c r="AMX12" s="33">
        <f>'5 - Project Outputs'!C432</f>
        <v>0</v>
      </c>
      <c r="AMY12" s="33">
        <f>'5 - Project Outputs'!D432</f>
        <v>0</v>
      </c>
      <c r="AMZ12" s="33">
        <f>'5 - Project Outputs'!E432</f>
        <v>0</v>
      </c>
      <c r="ANA12" s="33">
        <f>'5 - Project Outputs'!F432</f>
        <v>0</v>
      </c>
      <c r="ANB12" s="33">
        <f>'5 - Project Outputs'!G432</f>
        <v>0</v>
      </c>
      <c r="ANC12" s="33">
        <f>'5 - Project Outputs'!H432</f>
        <v>0</v>
      </c>
      <c r="AND12" s="33">
        <f>'5 - Project Outputs'!I432</f>
        <v>0</v>
      </c>
      <c r="ANE12" s="33">
        <f>'5 - Project Outputs'!J432</f>
        <v>0</v>
      </c>
      <c r="ANF12" s="33">
        <f>'5 - Project Outputs'!K432</f>
        <v>0</v>
      </c>
      <c r="ANG12" s="33">
        <f>'5 - Project Outputs'!L432</f>
        <v>0</v>
      </c>
      <c r="ANH12" s="33">
        <f>'5 - Project Outputs'!M432</f>
        <v>0</v>
      </c>
      <c r="ANI12" s="33">
        <f>'5 - Project Outputs'!N432</f>
        <v>0</v>
      </c>
      <c r="ANJ12" s="33">
        <f>'5 - Project Outputs'!O432</f>
        <v>0</v>
      </c>
      <c r="ANK12" s="33">
        <f>'5 - Project Outputs'!P432</f>
        <v>0</v>
      </c>
      <c r="ANL12" s="33">
        <f>'5 - Project Outputs'!Q432</f>
        <v>0</v>
      </c>
      <c r="ANM12" s="33">
        <f>'5 - Project Outputs'!R432</f>
        <v>0</v>
      </c>
      <c r="ANN12" s="33">
        <f>'5 - Project Outputs'!S432</f>
        <v>0</v>
      </c>
      <c r="ANO12" s="33">
        <f>'5 - Project Outputs'!T432</f>
        <v>0</v>
      </c>
      <c r="ANP12" s="33">
        <f>'5 - Project Outputs'!U432</f>
        <v>0</v>
      </c>
      <c r="ANQ12" s="33">
        <f>'5 - Project Outputs'!V432</f>
        <v>0</v>
      </c>
      <c r="ANR12" s="33">
        <f>'5 - Project Outputs'!W432</f>
        <v>0</v>
      </c>
      <c r="ANS12" s="33">
        <f>'5 - Project Outputs'!X432</f>
        <v>0</v>
      </c>
      <c r="ANT12" s="33">
        <f>'5 - Project Outputs'!C433</f>
        <v>0</v>
      </c>
      <c r="ANU12" s="33">
        <f>'5 - Project Outputs'!D433</f>
        <v>0</v>
      </c>
      <c r="ANV12" s="33">
        <f>'5 - Project Outputs'!E433</f>
        <v>0</v>
      </c>
      <c r="ANW12" s="33">
        <f>'5 - Project Outputs'!F433</f>
        <v>0</v>
      </c>
      <c r="ANX12" s="33">
        <f>'5 - Project Outputs'!G433</f>
        <v>0</v>
      </c>
      <c r="ANY12" s="33">
        <f>'5 - Project Outputs'!H433</f>
        <v>0</v>
      </c>
      <c r="ANZ12" s="33">
        <f>'5 - Project Outputs'!I433</f>
        <v>0</v>
      </c>
      <c r="AOA12" s="33">
        <f>'5 - Project Outputs'!J433</f>
        <v>0</v>
      </c>
      <c r="AOB12" s="33">
        <f>'5 - Project Outputs'!K433</f>
        <v>0</v>
      </c>
      <c r="AOC12" s="33">
        <f>'5 - Project Outputs'!L433</f>
        <v>0</v>
      </c>
      <c r="AOD12" s="33">
        <f>'5 - Project Outputs'!M433</f>
        <v>0</v>
      </c>
      <c r="AOE12" s="33">
        <f>'5 - Project Outputs'!N433</f>
        <v>0</v>
      </c>
      <c r="AOF12" s="33">
        <f>'5 - Project Outputs'!O433</f>
        <v>0</v>
      </c>
      <c r="AOG12" s="33">
        <f>'5 - Project Outputs'!P433</f>
        <v>0</v>
      </c>
      <c r="AOH12" s="33">
        <f>'5 - Project Outputs'!Q433</f>
        <v>0</v>
      </c>
      <c r="AOI12" s="33">
        <f>'5 - Project Outputs'!R433</f>
        <v>0</v>
      </c>
      <c r="AOJ12" s="33">
        <f>'5 - Project Outputs'!S433</f>
        <v>0</v>
      </c>
      <c r="AOK12" s="33">
        <f>'5 - Project Outputs'!T433</f>
        <v>0</v>
      </c>
      <c r="AOL12" s="33">
        <f>'5 - Project Outputs'!U433</f>
        <v>0</v>
      </c>
      <c r="AOM12" s="33">
        <f>'5 - Project Outputs'!V433</f>
        <v>0</v>
      </c>
      <c r="AON12" s="33">
        <f>'5 - Project Outputs'!W433</f>
        <v>0</v>
      </c>
      <c r="AOO12" s="33">
        <f>'5 - Project Outputs'!X433</f>
        <v>0</v>
      </c>
      <c r="CZK12" s="33">
        <f>'7 - Risk Register'!C104</f>
        <v>0</v>
      </c>
      <c r="CZL12" s="33">
        <f>'7 - Risk Register'!D104</f>
        <v>0</v>
      </c>
      <c r="CZM12" s="33">
        <f>'7 - Risk Register'!E104</f>
        <v>0</v>
      </c>
      <c r="CZN12" s="33">
        <f>'7 - Risk Register'!F104</f>
        <v>0</v>
      </c>
      <c r="CZO12" s="33">
        <f>'7 - Risk Register'!G104</f>
        <v>0</v>
      </c>
      <c r="CZP12" s="33">
        <f>'7 - Risk Register'!H104</f>
        <v>0</v>
      </c>
      <c r="CZQ12" s="33">
        <f>'7 - Risk Register'!I104</f>
        <v>0</v>
      </c>
      <c r="CZR12" s="33" t="str">
        <f>'7 - Risk Register'!J104</f>
        <v/>
      </c>
      <c r="CZS12" s="33">
        <f>'7 - Risk Register'!K104</f>
        <v>0</v>
      </c>
      <c r="CZT12" s="33">
        <f>'7 - Risk Register'!L104</f>
        <v>0</v>
      </c>
      <c r="CZU12" s="33">
        <f>'7 - Risk Register'!M104</f>
        <v>0</v>
      </c>
      <c r="CZV12" s="33" t="str">
        <f>'7 - Risk Register'!N104</f>
        <v/>
      </c>
      <c r="CZW12" s="33">
        <f>'7 - Risk Register'!O104</f>
        <v>0</v>
      </c>
      <c r="CZX12" s="33">
        <f>'7 - Risk Register'!P104</f>
        <v>0</v>
      </c>
      <c r="CZY12" s="33">
        <f>'7 - Risk Register'!C105</f>
        <v>0</v>
      </c>
      <c r="CZZ12" s="33">
        <f>'7 - Risk Register'!D105</f>
        <v>0</v>
      </c>
      <c r="DAA12" s="33">
        <f>'7 - Risk Register'!E105</f>
        <v>0</v>
      </c>
      <c r="DAB12" s="33">
        <f>'7 - Risk Register'!F105</f>
        <v>0</v>
      </c>
      <c r="DAC12" s="33">
        <f>'7 - Risk Register'!G105</f>
        <v>0</v>
      </c>
      <c r="DAD12" s="33">
        <f>'7 - Risk Register'!H105</f>
        <v>0</v>
      </c>
      <c r="DAE12" s="33">
        <f>'7 - Risk Register'!I105</f>
        <v>0</v>
      </c>
      <c r="DAF12" s="33" t="str">
        <f>'7 - Risk Register'!J105</f>
        <v/>
      </c>
      <c r="DAG12" s="33">
        <f>'7 - Risk Register'!K105</f>
        <v>0</v>
      </c>
      <c r="DAH12" s="33">
        <f>'7 - Risk Register'!L105</f>
        <v>0</v>
      </c>
      <c r="DAI12" s="33">
        <f>'7 - Risk Register'!M105</f>
        <v>0</v>
      </c>
      <c r="DAJ12" s="33" t="str">
        <f>'7 - Risk Register'!N105</f>
        <v/>
      </c>
      <c r="DAK12" s="33">
        <f>'7 - Risk Register'!O105</f>
        <v>0</v>
      </c>
      <c r="DAL12" s="33">
        <f>'7 - Risk Register'!P105</f>
        <v>0</v>
      </c>
      <c r="DAM12" s="33">
        <f>'7 - Risk Register'!C106</f>
        <v>0</v>
      </c>
      <c r="DAN12" s="33">
        <f>'7 - Risk Register'!D106</f>
        <v>0</v>
      </c>
      <c r="DAO12" s="33">
        <f>'7 - Risk Register'!E106</f>
        <v>0</v>
      </c>
      <c r="DAP12" s="33">
        <f>'7 - Risk Register'!F106</f>
        <v>0</v>
      </c>
      <c r="DAQ12" s="33">
        <f>'7 - Risk Register'!G106</f>
        <v>0</v>
      </c>
      <c r="DAR12" s="33">
        <f>'7 - Risk Register'!H106</f>
        <v>0</v>
      </c>
      <c r="DAS12" s="33">
        <f>'7 - Risk Register'!I106</f>
        <v>0</v>
      </c>
      <c r="DAT12" s="33" t="str">
        <f>'7 - Risk Register'!J106</f>
        <v/>
      </c>
      <c r="DAU12" s="33">
        <f>'7 - Risk Register'!K106</f>
        <v>0</v>
      </c>
      <c r="DAV12" s="33">
        <f>'7 - Risk Register'!L106</f>
        <v>0</v>
      </c>
      <c r="DAW12" s="33">
        <f>'7 - Risk Register'!M106</f>
        <v>0</v>
      </c>
      <c r="DAX12" s="33" t="str">
        <f>'7 - Risk Register'!N106</f>
        <v/>
      </c>
      <c r="DAY12" s="33">
        <f>'7 - Risk Register'!O106</f>
        <v>0</v>
      </c>
      <c r="DAZ12" s="33">
        <f>'7 - Risk Register'!P106</f>
        <v>0</v>
      </c>
    </row>
    <row r="13" spans="1:2762" s="33" customFormat="1" x14ac:dyDescent="0.35">
      <c r="A13" s="469" t="s">
        <v>3426</v>
      </c>
      <c r="R13" s="475" t="str">
        <f>'Project Lookup'!$C$14</f>
        <v/>
      </c>
      <c r="S13" s="33" t="str">
        <f>'Project Lookup'!$E$14</f>
        <v/>
      </c>
      <c r="T13" s="33" t="str">
        <f>'2 - Project Admin'!F38</f>
        <v>&lt; Select &gt;</v>
      </c>
      <c r="U13" s="33" t="str">
        <f>'2 - Project Admin'!G38</f>
        <v>&lt; Select &gt;</v>
      </c>
      <c r="V13" s="33">
        <f>'2 - Project Admin'!H38</f>
        <v>0</v>
      </c>
      <c r="W13" s="33">
        <f>'2 - Project Admin'!I38</f>
        <v>0</v>
      </c>
      <c r="X13" s="33" t="str">
        <f>'2 - Project Admin'!J38</f>
        <v>&lt; Select &gt;</v>
      </c>
      <c r="Y13" s="33">
        <f>'2 - Project Admin'!K38</f>
        <v>0</v>
      </c>
      <c r="Z13" s="33">
        <f>'2 - Project Admin'!L38</f>
        <v>0</v>
      </c>
      <c r="AJ13" s="477">
        <f>'3 - Programme Progress'!D31</f>
        <v>0</v>
      </c>
      <c r="AK13" s="33">
        <f>'3 - Programme Progress'!E31</f>
        <v>0</v>
      </c>
      <c r="AL13" s="33" t="e">
        <f>'3 - Programme Progress'!#REF!</f>
        <v>#REF!</v>
      </c>
      <c r="AM13" s="33" t="str">
        <f>'3 - Programme Progress'!F31</f>
        <v>&lt; Select &gt;</v>
      </c>
      <c r="AN13" s="33" t="str">
        <f>'3 - Programme Progress'!J31</f>
        <v>&lt; Select &gt;</v>
      </c>
      <c r="AO13" s="33" t="str">
        <f>'3 - Programme Progress'!K31</f>
        <v>&lt; Select &gt;</v>
      </c>
      <c r="AP13" s="33" t="str">
        <f>'3 - Programme Progress'!L31</f>
        <v>&lt; Select &gt;</v>
      </c>
      <c r="AQ13" s="33">
        <f>'3 - Programme Progress'!M31</f>
        <v>0</v>
      </c>
      <c r="AR13" s="33">
        <f>'3 - Programme Progress'!N31</f>
        <v>0</v>
      </c>
      <c r="AS13" s="33">
        <f>'3 - Programme Progress'!O31</f>
        <v>0</v>
      </c>
      <c r="AU13" s="478"/>
      <c r="AV13" s="478"/>
      <c r="AW13" s="478"/>
      <c r="AX13" s="478"/>
      <c r="AY13" s="478"/>
      <c r="AZ13" s="478"/>
      <c r="BA13" s="478"/>
      <c r="BB13" s="478"/>
      <c r="BC13" s="478"/>
      <c r="BD13" s="478"/>
      <c r="BE13" s="478"/>
      <c r="BF13" s="478"/>
      <c r="BG13" s="478"/>
      <c r="BH13" s="478"/>
      <c r="BI13" s="478"/>
      <c r="BJ13" s="478"/>
      <c r="BK13" s="478"/>
      <c r="BS13" s="33">
        <f>'4a - Funding Profiles'!F346</f>
        <v>0</v>
      </c>
      <c r="BT13" s="33">
        <f>'4a - Funding Profiles'!G346</f>
        <v>0</v>
      </c>
      <c r="BU13" s="33">
        <f>'4a - Funding Profiles'!H346</f>
        <v>0</v>
      </c>
      <c r="BV13" s="33">
        <f>'4a - Funding Profiles'!I346</f>
        <v>0</v>
      </c>
      <c r="BW13" s="33">
        <f>'4a - Funding Profiles'!J346</f>
        <v>0</v>
      </c>
      <c r="BX13" s="33">
        <f>'4a - Funding Profiles'!K346</f>
        <v>0</v>
      </c>
      <c r="BY13" s="33">
        <f>'4a - Funding Profiles'!L346</f>
        <v>0</v>
      </c>
      <c r="BZ13" s="33">
        <f>'4a - Funding Profiles'!M346</f>
        <v>0</v>
      </c>
      <c r="CA13" s="33">
        <f>'4a - Funding Profiles'!N346</f>
        <v>0</v>
      </c>
      <c r="CB13" s="33">
        <f>'4a - Funding Profiles'!O346</f>
        <v>0</v>
      </c>
      <c r="CC13" s="33">
        <f>'4a - Funding Profiles'!P346</f>
        <v>0</v>
      </c>
      <c r="CD13" s="33">
        <f>'4a - Funding Profiles'!Q346</f>
        <v>0</v>
      </c>
      <c r="CE13" s="33">
        <f>'4a - Funding Profiles'!R346</f>
        <v>0</v>
      </c>
      <c r="CF13" s="33">
        <f>'4a - Funding Profiles'!S346</f>
        <v>0</v>
      </c>
      <c r="CG13" s="33">
        <f>'4a - Funding Profiles'!T346</f>
        <v>0</v>
      </c>
      <c r="CH13" s="33">
        <f>'4a - Funding Profiles'!U346</f>
        <v>0</v>
      </c>
      <c r="CI13" s="33">
        <f>'4a - Funding Profiles'!V346</f>
        <v>0</v>
      </c>
      <c r="CJ13" s="33">
        <f>'4a - Funding Profiles'!W346</f>
        <v>0</v>
      </c>
      <c r="CK13" s="33">
        <f>'4a - Funding Profiles'!X346</f>
        <v>0</v>
      </c>
      <c r="CL13" s="33">
        <f>'4a - Funding Profiles'!Y346</f>
        <v>0</v>
      </c>
      <c r="CM13" s="33">
        <f>'4a - Funding Profiles'!Z346</f>
        <v>0</v>
      </c>
      <c r="CN13" s="33">
        <f>'4a - Funding Profiles'!F347</f>
        <v>0</v>
      </c>
      <c r="CO13" s="33">
        <f>'4a - Funding Profiles'!G347</f>
        <v>0</v>
      </c>
      <c r="CP13" s="33">
        <f>'4a - Funding Profiles'!H347</f>
        <v>0</v>
      </c>
      <c r="CQ13" s="33">
        <f>'4a - Funding Profiles'!I347</f>
        <v>0</v>
      </c>
      <c r="CR13" s="33">
        <f>'4a - Funding Profiles'!J347</f>
        <v>0</v>
      </c>
      <c r="CS13" s="33">
        <f>'4a - Funding Profiles'!K347</f>
        <v>0</v>
      </c>
      <c r="CT13" s="33">
        <f>'4a - Funding Profiles'!L347</f>
        <v>0</v>
      </c>
      <c r="CU13" s="33">
        <f>'4a - Funding Profiles'!M347</f>
        <v>0</v>
      </c>
      <c r="CV13" s="33">
        <f>'4a - Funding Profiles'!N347</f>
        <v>0</v>
      </c>
      <c r="CW13" s="33">
        <f>'4a - Funding Profiles'!O347</f>
        <v>0</v>
      </c>
      <c r="CX13" s="33">
        <f>'4a - Funding Profiles'!P347</f>
        <v>0</v>
      </c>
      <c r="CY13" s="33">
        <f>'4a - Funding Profiles'!Q347</f>
        <v>0</v>
      </c>
      <c r="CZ13" s="33">
        <f>'4a - Funding Profiles'!R347</f>
        <v>0</v>
      </c>
      <c r="DA13" s="33">
        <f>'4a - Funding Profiles'!S347</f>
        <v>0</v>
      </c>
      <c r="DB13" s="33">
        <f>'4a - Funding Profiles'!T347</f>
        <v>0</v>
      </c>
      <c r="DC13" s="33">
        <f>'4a - Funding Profiles'!U347</f>
        <v>0</v>
      </c>
      <c r="DD13" s="33">
        <f>'4a - Funding Profiles'!V347</f>
        <v>0</v>
      </c>
      <c r="DE13" s="33">
        <f>'4a - Funding Profiles'!W347</f>
        <v>0</v>
      </c>
      <c r="DF13" s="33">
        <f>'4a - Funding Profiles'!X347</f>
        <v>0</v>
      </c>
      <c r="DG13" s="33">
        <f>'4a - Funding Profiles'!Y347</f>
        <v>0</v>
      </c>
      <c r="DH13" s="33">
        <f>'4a - Funding Profiles'!Z347</f>
        <v>0</v>
      </c>
      <c r="DI13" s="33">
        <f>'4a - Funding Profiles'!F348</f>
        <v>0</v>
      </c>
      <c r="DJ13" s="33">
        <f>'4a - Funding Profiles'!G348</f>
        <v>0</v>
      </c>
      <c r="DK13" s="33">
        <f>'4a - Funding Profiles'!H348</f>
        <v>0</v>
      </c>
      <c r="DL13" s="33">
        <f>'4a - Funding Profiles'!I348</f>
        <v>0</v>
      </c>
      <c r="DM13" s="33">
        <f>'4a - Funding Profiles'!J348</f>
        <v>0</v>
      </c>
      <c r="DN13" s="33">
        <f>'4a - Funding Profiles'!K348</f>
        <v>0</v>
      </c>
      <c r="DO13" s="33">
        <f>'4a - Funding Profiles'!L348</f>
        <v>0</v>
      </c>
      <c r="DP13" s="33">
        <f>'4a - Funding Profiles'!M348</f>
        <v>0</v>
      </c>
      <c r="DQ13" s="33">
        <f>'4a - Funding Profiles'!N348</f>
        <v>0</v>
      </c>
      <c r="DR13" s="33">
        <f>'4a - Funding Profiles'!O348</f>
        <v>0</v>
      </c>
      <c r="DS13" s="33">
        <f>'4a - Funding Profiles'!P348</f>
        <v>0</v>
      </c>
      <c r="DT13" s="33">
        <f>'4a - Funding Profiles'!Q348</f>
        <v>0</v>
      </c>
      <c r="DU13" s="33">
        <f>'4a - Funding Profiles'!R348</f>
        <v>0</v>
      </c>
      <c r="DV13" s="33">
        <f>'4a - Funding Profiles'!S348</f>
        <v>0</v>
      </c>
      <c r="DW13" s="33">
        <f>'4a - Funding Profiles'!T348</f>
        <v>0</v>
      </c>
      <c r="DX13" s="33">
        <f>'4a - Funding Profiles'!U348</f>
        <v>0</v>
      </c>
      <c r="DY13" s="33">
        <f>'4a - Funding Profiles'!V348</f>
        <v>0</v>
      </c>
      <c r="DZ13" s="33">
        <f>'4a - Funding Profiles'!W348</f>
        <v>0</v>
      </c>
      <c r="EA13" s="33">
        <f>'4a - Funding Profiles'!X348</f>
        <v>0</v>
      </c>
      <c r="EB13" s="33">
        <f>'4a - Funding Profiles'!Y348</f>
        <v>0</v>
      </c>
      <c r="EC13" s="33">
        <f>'4a - Funding Profiles'!Z348</f>
        <v>0</v>
      </c>
      <c r="ED13" s="33">
        <f>'4a - Funding Profiles'!F349</f>
        <v>0</v>
      </c>
      <c r="EE13" s="33">
        <f>'4a - Funding Profiles'!G349</f>
        <v>0</v>
      </c>
      <c r="EF13" s="33">
        <f>'4a - Funding Profiles'!H349</f>
        <v>0</v>
      </c>
      <c r="EG13" s="33">
        <f>'4a - Funding Profiles'!I349</f>
        <v>0</v>
      </c>
      <c r="EH13" s="33">
        <f>'4a - Funding Profiles'!J349</f>
        <v>0</v>
      </c>
      <c r="EI13" s="33">
        <f>'4a - Funding Profiles'!K349</f>
        <v>0</v>
      </c>
      <c r="EJ13" s="33">
        <f>'4a - Funding Profiles'!L349</f>
        <v>0</v>
      </c>
      <c r="EK13" s="33">
        <f>'4a - Funding Profiles'!M349</f>
        <v>0</v>
      </c>
      <c r="EL13" s="33">
        <f>'4a - Funding Profiles'!N349</f>
        <v>0</v>
      </c>
      <c r="EM13" s="33">
        <f>'4a - Funding Profiles'!O349</f>
        <v>0</v>
      </c>
      <c r="EN13" s="33">
        <f>'4a - Funding Profiles'!P349</f>
        <v>0</v>
      </c>
      <c r="EO13" s="33">
        <f>'4a - Funding Profiles'!Q349</f>
        <v>0</v>
      </c>
      <c r="EP13" s="33">
        <f>'4a - Funding Profiles'!R349</f>
        <v>0</v>
      </c>
      <c r="EQ13" s="33">
        <f>'4a - Funding Profiles'!S349</f>
        <v>0</v>
      </c>
      <c r="ER13" s="33">
        <f>'4a - Funding Profiles'!T349</f>
        <v>0</v>
      </c>
      <c r="ES13" s="33">
        <f>'4a - Funding Profiles'!U349</f>
        <v>0</v>
      </c>
      <c r="ET13" s="33">
        <f>'4a - Funding Profiles'!V349</f>
        <v>0</v>
      </c>
      <c r="EU13" s="33">
        <f>'4a - Funding Profiles'!W349</f>
        <v>0</v>
      </c>
      <c r="EV13" s="33">
        <f>'4a - Funding Profiles'!X349</f>
        <v>0</v>
      </c>
      <c r="EW13" s="33">
        <f>'4a - Funding Profiles'!Y349</f>
        <v>0</v>
      </c>
      <c r="EX13" s="33">
        <f>'4a - Funding Profiles'!Z349</f>
        <v>0</v>
      </c>
      <c r="EY13" s="33">
        <f>'4a - Funding Profiles'!F350</f>
        <v>0</v>
      </c>
      <c r="EZ13" s="33">
        <f>'4a - Funding Profiles'!G350</f>
        <v>0</v>
      </c>
      <c r="FA13" s="33">
        <f>'4a - Funding Profiles'!H350</f>
        <v>0</v>
      </c>
      <c r="FB13" s="33">
        <f>'4a - Funding Profiles'!I350</f>
        <v>0</v>
      </c>
      <c r="FC13" s="33">
        <f>'4a - Funding Profiles'!J350</f>
        <v>0</v>
      </c>
      <c r="FD13" s="33">
        <f>'4a - Funding Profiles'!K350</f>
        <v>0</v>
      </c>
      <c r="FE13" s="33">
        <f>'4a - Funding Profiles'!L350</f>
        <v>0</v>
      </c>
      <c r="FF13" s="33">
        <f>'4a - Funding Profiles'!M350</f>
        <v>0</v>
      </c>
      <c r="FG13" s="33">
        <f>'4a - Funding Profiles'!N350</f>
        <v>0</v>
      </c>
      <c r="FH13" s="33">
        <f>'4a - Funding Profiles'!O350</f>
        <v>0</v>
      </c>
      <c r="FI13" s="33">
        <f>'4a - Funding Profiles'!P350</f>
        <v>0</v>
      </c>
      <c r="FJ13" s="33">
        <f>'4a - Funding Profiles'!Q350</f>
        <v>0</v>
      </c>
      <c r="FK13" s="33">
        <f>'4a - Funding Profiles'!R350</f>
        <v>0</v>
      </c>
      <c r="FL13" s="33">
        <f>'4a - Funding Profiles'!S350</f>
        <v>0</v>
      </c>
      <c r="FM13" s="33">
        <f>'4a - Funding Profiles'!T350</f>
        <v>0</v>
      </c>
      <c r="FN13" s="33">
        <f>'4a - Funding Profiles'!U350</f>
        <v>0</v>
      </c>
      <c r="FO13" s="33">
        <f>'4a - Funding Profiles'!V350</f>
        <v>0</v>
      </c>
      <c r="FP13" s="33">
        <f>'4a - Funding Profiles'!W350</f>
        <v>0</v>
      </c>
      <c r="FQ13" s="33">
        <f>'4a - Funding Profiles'!X350</f>
        <v>0</v>
      </c>
      <c r="FR13" s="33">
        <f>'4a - Funding Profiles'!Y350</f>
        <v>0</v>
      </c>
      <c r="FS13" s="33">
        <f>'4a - Funding Profiles'!Z350</f>
        <v>0</v>
      </c>
      <c r="FT13" s="33">
        <f>'4a - Funding Profiles'!F351</f>
        <v>0</v>
      </c>
      <c r="FU13" s="33">
        <f>'4a - Funding Profiles'!G351</f>
        <v>0</v>
      </c>
      <c r="FV13" s="33">
        <f>'4a - Funding Profiles'!H351</f>
        <v>0</v>
      </c>
      <c r="FW13" s="33">
        <f>'4a - Funding Profiles'!I351</f>
        <v>0</v>
      </c>
      <c r="FX13" s="33">
        <f>'4a - Funding Profiles'!J351</f>
        <v>0</v>
      </c>
      <c r="FY13" s="33">
        <f>'4a - Funding Profiles'!K351</f>
        <v>0</v>
      </c>
      <c r="FZ13" s="33">
        <f>'4a - Funding Profiles'!L351</f>
        <v>0</v>
      </c>
      <c r="GA13" s="33">
        <f>'4a - Funding Profiles'!M351</f>
        <v>0</v>
      </c>
      <c r="GB13" s="33">
        <f>'4a - Funding Profiles'!N351</f>
        <v>0</v>
      </c>
      <c r="GC13" s="33">
        <f>'4a - Funding Profiles'!O351</f>
        <v>0</v>
      </c>
      <c r="GD13" s="33">
        <f>'4a - Funding Profiles'!P351</f>
        <v>0</v>
      </c>
      <c r="GE13" s="33">
        <f>'4a - Funding Profiles'!Q351</f>
        <v>0</v>
      </c>
      <c r="GF13" s="33">
        <f>'4a - Funding Profiles'!R351</f>
        <v>0</v>
      </c>
      <c r="GG13" s="33">
        <f>'4a - Funding Profiles'!S351</f>
        <v>0</v>
      </c>
      <c r="GH13" s="33">
        <f>'4a - Funding Profiles'!T351</f>
        <v>0</v>
      </c>
      <c r="GI13" s="33">
        <f>'4a - Funding Profiles'!U351</f>
        <v>0</v>
      </c>
      <c r="GJ13" s="33">
        <f>'4a - Funding Profiles'!V351</f>
        <v>0</v>
      </c>
      <c r="GK13" s="33">
        <f>'4a - Funding Profiles'!W351</f>
        <v>0</v>
      </c>
      <c r="GL13" s="33">
        <f>'4a - Funding Profiles'!X351</f>
        <v>0</v>
      </c>
      <c r="GM13" s="33">
        <f>'4a - Funding Profiles'!Y351</f>
        <v>0</v>
      </c>
      <c r="GN13" s="33">
        <f>'4a - Funding Profiles'!Z351</f>
        <v>0</v>
      </c>
      <c r="GO13" s="33">
        <f>'4a - Funding Profiles'!F352</f>
        <v>0</v>
      </c>
      <c r="GP13" s="33">
        <f>'4a - Funding Profiles'!G352</f>
        <v>0</v>
      </c>
      <c r="GQ13" s="33">
        <f>'4a - Funding Profiles'!H352</f>
        <v>0</v>
      </c>
      <c r="GR13" s="33">
        <f>'4a - Funding Profiles'!I352</f>
        <v>0</v>
      </c>
      <c r="GS13" s="33">
        <f>'4a - Funding Profiles'!J352</f>
        <v>0</v>
      </c>
      <c r="GT13" s="33">
        <f>'4a - Funding Profiles'!K352</f>
        <v>0</v>
      </c>
      <c r="GU13" s="33">
        <f>'4a - Funding Profiles'!L352</f>
        <v>0</v>
      </c>
      <c r="GV13" s="33">
        <f>'4a - Funding Profiles'!M352</f>
        <v>0</v>
      </c>
      <c r="GW13" s="33">
        <f>'4a - Funding Profiles'!N352</f>
        <v>0</v>
      </c>
      <c r="GX13" s="33">
        <f>'4a - Funding Profiles'!O352</f>
        <v>0</v>
      </c>
      <c r="GY13" s="33">
        <f>'4a - Funding Profiles'!P352</f>
        <v>0</v>
      </c>
      <c r="GZ13" s="33">
        <f>'4a - Funding Profiles'!Q352</f>
        <v>0</v>
      </c>
      <c r="HA13" s="33">
        <f>'4a - Funding Profiles'!R352</f>
        <v>0</v>
      </c>
      <c r="HB13" s="33">
        <f>'4a - Funding Profiles'!S352</f>
        <v>0</v>
      </c>
      <c r="HC13" s="33">
        <f>'4a - Funding Profiles'!T352</f>
        <v>0</v>
      </c>
      <c r="HD13" s="33">
        <f>'4a - Funding Profiles'!U352</f>
        <v>0</v>
      </c>
      <c r="HE13" s="33">
        <f>'4a - Funding Profiles'!V352</f>
        <v>0</v>
      </c>
      <c r="HF13" s="33">
        <f>'4a - Funding Profiles'!W352</f>
        <v>0</v>
      </c>
      <c r="HG13" s="33">
        <f>'4a - Funding Profiles'!X352</f>
        <v>0</v>
      </c>
      <c r="HH13" s="33">
        <f>'4a - Funding Profiles'!Y352</f>
        <v>0</v>
      </c>
      <c r="HI13" s="33">
        <f>'4a - Funding Profiles'!Z352</f>
        <v>0</v>
      </c>
      <c r="HJ13" s="33">
        <f>'4a - Funding Profiles'!F353</f>
        <v>0</v>
      </c>
      <c r="HK13" s="33">
        <f>'4a - Funding Profiles'!G353</f>
        <v>0</v>
      </c>
      <c r="HL13" s="33">
        <f>'4a - Funding Profiles'!H353</f>
        <v>0</v>
      </c>
      <c r="HM13" s="33">
        <f>'4a - Funding Profiles'!I353</f>
        <v>0</v>
      </c>
      <c r="HN13" s="33">
        <f>'4a - Funding Profiles'!J353</f>
        <v>0</v>
      </c>
      <c r="HO13" s="33">
        <f>'4a - Funding Profiles'!K353</f>
        <v>0</v>
      </c>
      <c r="HP13" s="33">
        <f>'4a - Funding Profiles'!L353</f>
        <v>0</v>
      </c>
      <c r="HQ13" s="33">
        <f>'4a - Funding Profiles'!M353</f>
        <v>0</v>
      </c>
      <c r="HR13" s="33">
        <f>'4a - Funding Profiles'!N353</f>
        <v>0</v>
      </c>
      <c r="HS13" s="33">
        <f>'4a - Funding Profiles'!O353</f>
        <v>0</v>
      </c>
      <c r="HT13" s="33">
        <f>'4a - Funding Profiles'!P353</f>
        <v>0</v>
      </c>
      <c r="HU13" s="33">
        <f>'4a - Funding Profiles'!Q353</f>
        <v>0</v>
      </c>
      <c r="HV13" s="33">
        <f>'4a - Funding Profiles'!R353</f>
        <v>0</v>
      </c>
      <c r="HW13" s="33">
        <f>'4a - Funding Profiles'!S353</f>
        <v>0</v>
      </c>
      <c r="HX13" s="33">
        <f>'4a - Funding Profiles'!T353</f>
        <v>0</v>
      </c>
      <c r="HY13" s="33">
        <f>'4a - Funding Profiles'!U353</f>
        <v>0</v>
      </c>
      <c r="HZ13" s="33">
        <f>'4a - Funding Profiles'!V353</f>
        <v>0</v>
      </c>
      <c r="IA13" s="33">
        <f>'4a - Funding Profiles'!W353</f>
        <v>0</v>
      </c>
      <c r="IB13" s="33">
        <f>'4a - Funding Profiles'!X353</f>
        <v>0</v>
      </c>
      <c r="IC13" s="33">
        <f>'4a - Funding Profiles'!Y353</f>
        <v>0</v>
      </c>
      <c r="ID13" s="33">
        <f>'4a - Funding Profiles'!Z353</f>
        <v>0</v>
      </c>
      <c r="KP13" s="33">
        <f>'4a - Funding Profiles'!C358</f>
        <v>0</v>
      </c>
      <c r="KQ13" s="33">
        <f>'4a - Funding Profiles'!D358</f>
        <v>0</v>
      </c>
      <c r="KR13" s="33">
        <f>'4a - Funding Profiles'!E358</f>
        <v>0</v>
      </c>
      <c r="KS13" s="33">
        <f>'4a - Funding Profiles'!F358</f>
        <v>0</v>
      </c>
      <c r="KT13" s="33">
        <f>'4a - Funding Profiles'!G358</f>
        <v>0</v>
      </c>
      <c r="KU13" s="33">
        <f>'4a - Funding Profiles'!H358</f>
        <v>0</v>
      </c>
      <c r="KV13" s="33">
        <f>'4a - Funding Profiles'!I358</f>
        <v>0</v>
      </c>
      <c r="KW13" s="33">
        <f>'4a - Funding Profiles'!J358</f>
        <v>0</v>
      </c>
      <c r="KX13" s="33">
        <f>'4a - Funding Profiles'!K358</f>
        <v>0</v>
      </c>
      <c r="KY13" s="33">
        <f>'4a - Funding Profiles'!L358</f>
        <v>0</v>
      </c>
      <c r="KZ13" s="33">
        <f>'4a - Funding Profiles'!M358</f>
        <v>0</v>
      </c>
      <c r="LA13" s="33">
        <f>'4a - Funding Profiles'!N358</f>
        <v>0</v>
      </c>
      <c r="LB13" s="33">
        <f>'4a - Funding Profiles'!O358</f>
        <v>0</v>
      </c>
      <c r="LC13" s="33">
        <f>'4a - Funding Profiles'!P358</f>
        <v>0</v>
      </c>
      <c r="LD13" s="33">
        <f>'4a - Funding Profiles'!Q358</f>
        <v>0</v>
      </c>
      <c r="LE13" s="33">
        <f>'4a - Funding Profiles'!R358</f>
        <v>0</v>
      </c>
      <c r="LF13" s="33">
        <f>'4a - Funding Profiles'!S358</f>
        <v>0</v>
      </c>
      <c r="LG13" s="33">
        <f>'4a - Funding Profiles'!T358</f>
        <v>0</v>
      </c>
      <c r="LH13" s="33">
        <f>'4a - Funding Profiles'!U358</f>
        <v>0</v>
      </c>
      <c r="LI13" s="33">
        <f>'4a - Funding Profiles'!V358</f>
        <v>0</v>
      </c>
      <c r="LJ13" s="33">
        <f>'4a - Funding Profiles'!W358</f>
        <v>0</v>
      </c>
      <c r="LK13" s="33">
        <f>'4a - Funding Profiles'!X358</f>
        <v>0</v>
      </c>
      <c r="LL13" s="33">
        <f>'4a - Funding Profiles'!Y358</f>
        <v>0</v>
      </c>
      <c r="LM13" s="33">
        <f>'4a - Funding Profiles'!Z358</f>
        <v>0</v>
      </c>
      <c r="LN13" s="33">
        <f>'4a - Funding Profiles'!C359</f>
        <v>0</v>
      </c>
      <c r="LO13" s="33">
        <f>'4a - Funding Profiles'!D359</f>
        <v>0</v>
      </c>
      <c r="LP13" s="33">
        <f>'4a - Funding Profiles'!E359</f>
        <v>0</v>
      </c>
      <c r="LQ13" s="33">
        <f>'4a - Funding Profiles'!F359</f>
        <v>0</v>
      </c>
      <c r="LR13" s="33">
        <f>'4a - Funding Profiles'!G359</f>
        <v>0</v>
      </c>
      <c r="LS13" s="33">
        <f>'4a - Funding Profiles'!H359</f>
        <v>0</v>
      </c>
      <c r="LT13" s="33">
        <f>'4a - Funding Profiles'!I359</f>
        <v>0</v>
      </c>
      <c r="LU13" s="33">
        <f>'4a - Funding Profiles'!J359</f>
        <v>0</v>
      </c>
      <c r="LV13" s="33">
        <f>'4a - Funding Profiles'!K359</f>
        <v>0</v>
      </c>
      <c r="LW13" s="33">
        <f>'4a - Funding Profiles'!L359</f>
        <v>0</v>
      </c>
      <c r="LX13" s="33">
        <f>'4a - Funding Profiles'!M359</f>
        <v>0</v>
      </c>
      <c r="LY13" s="33">
        <f>'4a - Funding Profiles'!N359</f>
        <v>0</v>
      </c>
      <c r="LZ13" s="33">
        <f>'4a - Funding Profiles'!O359</f>
        <v>0</v>
      </c>
      <c r="MA13" s="33">
        <f>'4a - Funding Profiles'!P359</f>
        <v>0</v>
      </c>
      <c r="MB13" s="33">
        <f>'4a - Funding Profiles'!Q359</f>
        <v>0</v>
      </c>
      <c r="MC13" s="33">
        <f>'4a - Funding Profiles'!R359</f>
        <v>0</v>
      </c>
      <c r="MD13" s="33">
        <f>'4a - Funding Profiles'!S359</f>
        <v>0</v>
      </c>
      <c r="ME13" s="33">
        <f>'4a - Funding Profiles'!T359</f>
        <v>0</v>
      </c>
      <c r="MF13" s="33">
        <f>'4a - Funding Profiles'!U359</f>
        <v>0</v>
      </c>
      <c r="MG13" s="33">
        <f>'4a - Funding Profiles'!V359</f>
        <v>0</v>
      </c>
      <c r="MH13" s="33">
        <f>'4a - Funding Profiles'!W359</f>
        <v>0</v>
      </c>
      <c r="MI13" s="33">
        <f>'4a - Funding Profiles'!X359</f>
        <v>0</v>
      </c>
      <c r="MJ13" s="33">
        <f>'4a - Funding Profiles'!Y359</f>
        <v>0</v>
      </c>
      <c r="MK13" s="33">
        <f>'4a - Funding Profiles'!Z359</f>
        <v>0</v>
      </c>
      <c r="ML13" s="33">
        <f>'4a - Funding Profiles'!C360</f>
        <v>0</v>
      </c>
      <c r="MM13" s="33">
        <f>'4a - Funding Profiles'!D360</f>
        <v>0</v>
      </c>
      <c r="MN13" s="33">
        <f>'4a - Funding Profiles'!E360</f>
        <v>0</v>
      </c>
      <c r="MO13" s="33">
        <f>'4a - Funding Profiles'!F360</f>
        <v>0</v>
      </c>
      <c r="MP13" s="33">
        <f>'4a - Funding Profiles'!G360</f>
        <v>0</v>
      </c>
      <c r="MQ13" s="33">
        <f>'4a - Funding Profiles'!H360</f>
        <v>0</v>
      </c>
      <c r="MR13" s="33">
        <f>'4a - Funding Profiles'!I360</f>
        <v>0</v>
      </c>
      <c r="MS13" s="33">
        <f>'4a - Funding Profiles'!J360</f>
        <v>0</v>
      </c>
      <c r="MT13" s="33">
        <f>'4a - Funding Profiles'!K360</f>
        <v>0</v>
      </c>
      <c r="MU13" s="33">
        <f>'4a - Funding Profiles'!L360</f>
        <v>0</v>
      </c>
      <c r="MV13" s="33">
        <f>'4a - Funding Profiles'!M360</f>
        <v>0</v>
      </c>
      <c r="MW13" s="33">
        <f>'4a - Funding Profiles'!N360</f>
        <v>0</v>
      </c>
      <c r="MX13" s="33">
        <f>'4a - Funding Profiles'!O360</f>
        <v>0</v>
      </c>
      <c r="MY13" s="33">
        <f>'4a - Funding Profiles'!P360</f>
        <v>0</v>
      </c>
      <c r="MZ13" s="33">
        <f>'4a - Funding Profiles'!Q360</f>
        <v>0</v>
      </c>
      <c r="NA13" s="33">
        <f>'4a - Funding Profiles'!R360</f>
        <v>0</v>
      </c>
      <c r="NB13" s="33">
        <f>'4a - Funding Profiles'!S360</f>
        <v>0</v>
      </c>
      <c r="NC13" s="33">
        <f>'4a - Funding Profiles'!T360</f>
        <v>0</v>
      </c>
      <c r="ND13" s="33">
        <f>'4a - Funding Profiles'!U360</f>
        <v>0</v>
      </c>
      <c r="NE13" s="33">
        <f>'4a - Funding Profiles'!V360</f>
        <v>0</v>
      </c>
      <c r="NF13" s="33">
        <f>'4a - Funding Profiles'!W360</f>
        <v>0</v>
      </c>
      <c r="NG13" s="33">
        <f>'4a - Funding Profiles'!X360</f>
        <v>0</v>
      </c>
      <c r="NH13" s="33">
        <f>'4a - Funding Profiles'!Y360</f>
        <v>0</v>
      </c>
      <c r="NI13" s="33">
        <f>'4a - Funding Profiles'!Z360</f>
        <v>0</v>
      </c>
      <c r="NJ13" s="33">
        <f>'4a - Funding Profiles'!C361</f>
        <v>0</v>
      </c>
      <c r="NK13" s="33">
        <f>'4a - Funding Profiles'!D361</f>
        <v>0</v>
      </c>
      <c r="NL13" s="33">
        <f>'4a - Funding Profiles'!E361</f>
        <v>0</v>
      </c>
      <c r="NM13" s="33">
        <f>'4a - Funding Profiles'!F361</f>
        <v>0</v>
      </c>
      <c r="NN13" s="33">
        <f>'4a - Funding Profiles'!G361</f>
        <v>0</v>
      </c>
      <c r="NO13" s="33">
        <f>'4a - Funding Profiles'!H361</f>
        <v>0</v>
      </c>
      <c r="NP13" s="33">
        <f>'4a - Funding Profiles'!I361</f>
        <v>0</v>
      </c>
      <c r="NQ13" s="33">
        <f>'4a - Funding Profiles'!J361</f>
        <v>0</v>
      </c>
      <c r="NR13" s="33">
        <f>'4a - Funding Profiles'!K361</f>
        <v>0</v>
      </c>
      <c r="NS13" s="33">
        <f>'4a - Funding Profiles'!L361</f>
        <v>0</v>
      </c>
      <c r="NT13" s="33">
        <f>'4a - Funding Profiles'!M361</f>
        <v>0</v>
      </c>
      <c r="NU13" s="33">
        <f>'4a - Funding Profiles'!N361</f>
        <v>0</v>
      </c>
      <c r="NV13" s="33">
        <f>'4a - Funding Profiles'!O361</f>
        <v>0</v>
      </c>
      <c r="NW13" s="33">
        <f>'4a - Funding Profiles'!P361</f>
        <v>0</v>
      </c>
      <c r="NX13" s="33">
        <f>'4a - Funding Profiles'!Q361</f>
        <v>0</v>
      </c>
      <c r="NY13" s="33">
        <f>'4a - Funding Profiles'!R361</f>
        <v>0</v>
      </c>
      <c r="NZ13" s="33">
        <f>'4a - Funding Profiles'!S361</f>
        <v>0</v>
      </c>
      <c r="OA13" s="33">
        <f>'4a - Funding Profiles'!T361</f>
        <v>0</v>
      </c>
      <c r="OB13" s="33">
        <f>'4a - Funding Profiles'!U361</f>
        <v>0</v>
      </c>
      <c r="OC13" s="33">
        <f>'4a - Funding Profiles'!V361</f>
        <v>0</v>
      </c>
      <c r="OD13" s="33">
        <f>'4a - Funding Profiles'!W361</f>
        <v>0</v>
      </c>
      <c r="OE13" s="33">
        <f>'4a - Funding Profiles'!X361</f>
        <v>0</v>
      </c>
      <c r="OF13" s="33">
        <f>'4a - Funding Profiles'!Y361</f>
        <v>0</v>
      </c>
      <c r="OG13" s="33">
        <f>'4a - Funding Profiles'!Z361</f>
        <v>0</v>
      </c>
      <c r="OH13" s="33">
        <f>'4a - Funding Profiles'!C362</f>
        <v>0</v>
      </c>
      <c r="OI13" s="33">
        <f>'4a - Funding Profiles'!D362</f>
        <v>0</v>
      </c>
      <c r="OJ13" s="33">
        <f>'4a - Funding Profiles'!E362</f>
        <v>0</v>
      </c>
      <c r="OK13" s="33">
        <f>'4a - Funding Profiles'!F362</f>
        <v>0</v>
      </c>
      <c r="OL13" s="33">
        <f>'4a - Funding Profiles'!G362</f>
        <v>0</v>
      </c>
      <c r="OM13" s="33">
        <f>'4a - Funding Profiles'!H362</f>
        <v>0</v>
      </c>
      <c r="ON13" s="33">
        <f>'4a - Funding Profiles'!I362</f>
        <v>0</v>
      </c>
      <c r="OO13" s="33">
        <f>'4a - Funding Profiles'!J362</f>
        <v>0</v>
      </c>
      <c r="OP13" s="33">
        <f>'4a - Funding Profiles'!K362</f>
        <v>0</v>
      </c>
      <c r="OQ13" s="33">
        <f>'4a - Funding Profiles'!L362</f>
        <v>0</v>
      </c>
      <c r="OR13" s="33">
        <f>'4a - Funding Profiles'!M362</f>
        <v>0</v>
      </c>
      <c r="OS13" s="33">
        <f>'4a - Funding Profiles'!N362</f>
        <v>0</v>
      </c>
      <c r="OT13" s="33">
        <f>'4a - Funding Profiles'!O362</f>
        <v>0</v>
      </c>
      <c r="OU13" s="33">
        <f>'4a - Funding Profiles'!P362</f>
        <v>0</v>
      </c>
      <c r="OV13" s="33">
        <f>'4a - Funding Profiles'!Q362</f>
        <v>0</v>
      </c>
      <c r="OW13" s="33">
        <f>'4a - Funding Profiles'!R362</f>
        <v>0</v>
      </c>
      <c r="OX13" s="33">
        <f>'4a - Funding Profiles'!S362</f>
        <v>0</v>
      </c>
      <c r="OY13" s="33">
        <f>'4a - Funding Profiles'!T362</f>
        <v>0</v>
      </c>
      <c r="OZ13" s="33">
        <f>'4a - Funding Profiles'!U362</f>
        <v>0</v>
      </c>
      <c r="PA13" s="33">
        <f>'4a - Funding Profiles'!V362</f>
        <v>0</v>
      </c>
      <c r="PB13" s="33">
        <f>'4a - Funding Profiles'!W362</f>
        <v>0</v>
      </c>
      <c r="PC13" s="33">
        <f>'4a - Funding Profiles'!X362</f>
        <v>0</v>
      </c>
      <c r="PD13" s="33">
        <f>'4a - Funding Profiles'!Y362</f>
        <v>0</v>
      </c>
      <c r="PE13" s="33">
        <f>'4a - Funding Profiles'!Z362</f>
        <v>0</v>
      </c>
      <c r="PF13" s="33">
        <f>'4a - Funding Profiles'!F363</f>
        <v>0</v>
      </c>
      <c r="QA13" s="33">
        <f>'4a - Funding Profiles'!C367</f>
        <v>0</v>
      </c>
      <c r="QB13" s="33">
        <f>'4b - PSI'!E24</f>
        <v>0</v>
      </c>
      <c r="QC13" s="33">
        <f>'4b - PSI'!F24</f>
        <v>0</v>
      </c>
      <c r="QD13" s="33">
        <f>'4b - PSI'!G24</f>
        <v>0</v>
      </c>
      <c r="QE13" s="33">
        <f>'4b - PSI'!H24</f>
        <v>0</v>
      </c>
      <c r="QF13" s="33">
        <f>'4b - PSI'!I24</f>
        <v>0</v>
      </c>
      <c r="QG13" s="33">
        <f>'4b - PSI'!J24</f>
        <v>0</v>
      </c>
      <c r="QH13" s="33" t="str">
        <f>'5 - Project Outputs'!C435</f>
        <v>Project 12: Not Applicable</v>
      </c>
      <c r="QI13" s="33" t="str">
        <f>'5 - Project Outputs'!C442</f>
        <v># of temporary FT jobs supported</v>
      </c>
      <c r="QJ13" s="33" t="str">
        <f>'5 - Project Outputs'!D442</f>
        <v>Number</v>
      </c>
      <c r="QK13" s="33">
        <f>'5 - Project Outputs'!E442</f>
        <v>0</v>
      </c>
      <c r="QL13" s="33">
        <f>'5 - Project Outputs'!F442</f>
        <v>0</v>
      </c>
      <c r="QM13" s="33">
        <f>'5 - Project Outputs'!G442</f>
        <v>0</v>
      </c>
      <c r="QN13" s="33">
        <f>'5 - Project Outputs'!H442</f>
        <v>0</v>
      </c>
      <c r="QO13" s="33">
        <f>'5 - Project Outputs'!I442</f>
        <v>0</v>
      </c>
      <c r="QP13" s="33">
        <f>'5 - Project Outputs'!J442</f>
        <v>0</v>
      </c>
      <c r="QQ13" s="33">
        <f>'5 - Project Outputs'!K442</f>
        <v>0</v>
      </c>
      <c r="QR13" s="33">
        <f>'5 - Project Outputs'!L442</f>
        <v>0</v>
      </c>
      <c r="QS13" s="33">
        <f>'5 - Project Outputs'!M442</f>
        <v>0</v>
      </c>
      <c r="QT13" s="33">
        <f>'5 - Project Outputs'!N442</f>
        <v>0</v>
      </c>
      <c r="QU13" s="33">
        <f>'5 - Project Outputs'!O442</f>
        <v>0</v>
      </c>
      <c r="QV13" s="33">
        <f>'5 - Project Outputs'!P442</f>
        <v>0</v>
      </c>
      <c r="QW13" s="33">
        <f>'5 - Project Outputs'!Q442</f>
        <v>0</v>
      </c>
      <c r="QX13" s="33">
        <f>'5 - Project Outputs'!R442</f>
        <v>0</v>
      </c>
      <c r="QY13" s="33">
        <f>'5 - Project Outputs'!S442</f>
        <v>0</v>
      </c>
      <c r="QZ13" s="33">
        <f>'5 - Project Outputs'!T442</f>
        <v>0</v>
      </c>
      <c r="RA13" s="33">
        <f>'5 - Project Outputs'!U442</f>
        <v>0</v>
      </c>
      <c r="RB13" s="33">
        <f>'5 - Project Outputs'!V442</f>
        <v>0</v>
      </c>
      <c r="RC13" s="33">
        <f>'5 - Project Outputs'!W442</f>
        <v>0</v>
      </c>
      <c r="RD13" s="33">
        <f>'5 - Project Outputs'!X442</f>
        <v>0</v>
      </c>
      <c r="RE13" s="33" t="str">
        <f>'5 - Project Outputs'!C443</f>
        <v># of full-time equivalent (FTE) permanent jobs created through the project</v>
      </c>
      <c r="RF13" s="33" t="str">
        <f>'5 - Project Outputs'!D443</f>
        <v>Number of FTE jobs</v>
      </c>
      <c r="RG13" s="33">
        <f>'5 - Project Outputs'!E443</f>
        <v>0</v>
      </c>
      <c r="RH13" s="33">
        <f>'5 - Project Outputs'!F443</f>
        <v>0</v>
      </c>
      <c r="RI13" s="33">
        <f>'5 - Project Outputs'!G443</f>
        <v>0</v>
      </c>
      <c r="RJ13" s="33">
        <f>'5 - Project Outputs'!H443</f>
        <v>0</v>
      </c>
      <c r="RK13" s="33">
        <f>'5 - Project Outputs'!I443</f>
        <v>0</v>
      </c>
      <c r="RL13" s="33">
        <f>'5 - Project Outputs'!J443</f>
        <v>0</v>
      </c>
      <c r="RM13" s="33">
        <f>'5 - Project Outputs'!K443</f>
        <v>0</v>
      </c>
      <c r="RN13" s="33">
        <f>'5 - Project Outputs'!L443</f>
        <v>0</v>
      </c>
      <c r="RO13" s="33">
        <f>'5 - Project Outputs'!M443</f>
        <v>0</v>
      </c>
      <c r="RP13" s="33">
        <f>'5 - Project Outputs'!N443</f>
        <v>0</v>
      </c>
      <c r="RQ13" s="33">
        <f>'5 - Project Outputs'!O443</f>
        <v>0</v>
      </c>
      <c r="RR13" s="33">
        <f>'5 - Project Outputs'!P443</f>
        <v>0</v>
      </c>
      <c r="RS13" s="33">
        <f>'5 - Project Outputs'!Q443</f>
        <v>0</v>
      </c>
      <c r="RT13" s="33">
        <f>'5 - Project Outputs'!R443</f>
        <v>0</v>
      </c>
      <c r="RU13" s="33">
        <f>'5 - Project Outputs'!S443</f>
        <v>0</v>
      </c>
      <c r="RV13" s="33">
        <f>'5 - Project Outputs'!T443</f>
        <v>0</v>
      </c>
      <c r="RW13" s="33">
        <f>'5 - Project Outputs'!U443</f>
        <v>0</v>
      </c>
      <c r="RX13" s="33">
        <f>'5 - Project Outputs'!V443</f>
        <v>0</v>
      </c>
      <c r="RY13" s="33">
        <f>'5 - Project Outputs'!W443</f>
        <v>0</v>
      </c>
      <c r="RZ13" s="33">
        <f>'5 - Project Outputs'!X443</f>
        <v>0</v>
      </c>
      <c r="SA13" s="33" t="str">
        <f>'5 - Project Outputs'!C444</f>
        <v># of full-time equivalent (FTE) permanent jobs safeguarded through the project</v>
      </c>
      <c r="SB13" s="33" t="str">
        <f>'5 - Project Outputs'!D444</f>
        <v>Number of FTE jobs</v>
      </c>
      <c r="SC13" s="33">
        <f>'5 - Project Outputs'!E444</f>
        <v>0</v>
      </c>
      <c r="SD13" s="33">
        <f>'5 - Project Outputs'!F444</f>
        <v>0</v>
      </c>
      <c r="SE13" s="33">
        <f>'5 - Project Outputs'!G444</f>
        <v>0</v>
      </c>
      <c r="SF13" s="33">
        <f>'5 - Project Outputs'!H444</f>
        <v>0</v>
      </c>
      <c r="SG13" s="33">
        <f>'5 - Project Outputs'!I444</f>
        <v>0</v>
      </c>
      <c r="SH13" s="33">
        <f>'5 - Project Outputs'!J444</f>
        <v>0</v>
      </c>
      <c r="SI13" s="33">
        <f>'5 - Project Outputs'!K444</f>
        <v>0</v>
      </c>
      <c r="SJ13" s="33">
        <f>'5 - Project Outputs'!L444</f>
        <v>0</v>
      </c>
      <c r="SK13" s="33">
        <f>'5 - Project Outputs'!M444</f>
        <v>0</v>
      </c>
      <c r="SL13" s="33">
        <f>'5 - Project Outputs'!N444</f>
        <v>0</v>
      </c>
      <c r="SM13" s="33">
        <f>'5 - Project Outputs'!O444</f>
        <v>0</v>
      </c>
      <c r="SN13" s="33">
        <f>'5 - Project Outputs'!P444</f>
        <v>0</v>
      </c>
      <c r="SO13" s="33">
        <f>'5 - Project Outputs'!Q444</f>
        <v>0</v>
      </c>
      <c r="SP13" s="33">
        <f>'5 - Project Outputs'!R444</f>
        <v>0</v>
      </c>
      <c r="SQ13" s="33">
        <f>'5 - Project Outputs'!S444</f>
        <v>0</v>
      </c>
      <c r="SR13" s="33">
        <f>'5 - Project Outputs'!T444</f>
        <v>0</v>
      </c>
      <c r="SS13" s="33">
        <f>'5 - Project Outputs'!U444</f>
        <v>0</v>
      </c>
      <c r="ST13" s="33">
        <f>'5 - Project Outputs'!V444</f>
        <v>0</v>
      </c>
      <c r="SU13" s="33">
        <f>'5 - Project Outputs'!W444</f>
        <v>0</v>
      </c>
      <c r="SV13" s="33">
        <f>'5 - Project Outputs'!X444</f>
        <v>0</v>
      </c>
      <c r="SW13" s="33" t="str">
        <f>'5 - Project Outputs'!C446</f>
        <v>&lt; Select &gt;</v>
      </c>
      <c r="SX13" s="33" t="str">
        <f>'5 - Project Outputs'!D446</f>
        <v>N/A</v>
      </c>
      <c r="SY13" s="33">
        <f>'5 - Project Outputs'!E446</f>
        <v>0</v>
      </c>
      <c r="SZ13" s="33">
        <f>'5 - Project Outputs'!F446</f>
        <v>0</v>
      </c>
      <c r="TA13" s="33">
        <f>'5 - Project Outputs'!G446</f>
        <v>0</v>
      </c>
      <c r="TB13" s="33">
        <f>'5 - Project Outputs'!H446</f>
        <v>0</v>
      </c>
      <c r="TC13" s="33">
        <f>'5 - Project Outputs'!I446</f>
        <v>0</v>
      </c>
      <c r="TD13" s="33">
        <f>'5 - Project Outputs'!J446</f>
        <v>0</v>
      </c>
      <c r="TE13" s="33">
        <f>'5 - Project Outputs'!K446</f>
        <v>0</v>
      </c>
      <c r="TF13" s="33">
        <f>'5 - Project Outputs'!L446</f>
        <v>0</v>
      </c>
      <c r="TG13" s="33">
        <f>'5 - Project Outputs'!M446</f>
        <v>0</v>
      </c>
      <c r="TH13" s="33">
        <f>'5 - Project Outputs'!N446</f>
        <v>0</v>
      </c>
      <c r="TI13" s="33">
        <f>'5 - Project Outputs'!O446</f>
        <v>0</v>
      </c>
      <c r="TJ13" s="33">
        <f>'5 - Project Outputs'!P446</f>
        <v>0</v>
      </c>
      <c r="TK13" s="33">
        <f>'5 - Project Outputs'!Q446</f>
        <v>0</v>
      </c>
      <c r="TL13" s="33">
        <f>'5 - Project Outputs'!R446</f>
        <v>0</v>
      </c>
      <c r="TM13" s="33">
        <f>'5 - Project Outputs'!S446</f>
        <v>0</v>
      </c>
      <c r="TN13" s="33">
        <f>'5 - Project Outputs'!T446</f>
        <v>0</v>
      </c>
      <c r="TO13" s="33">
        <f>'5 - Project Outputs'!U446</f>
        <v>0</v>
      </c>
      <c r="TP13" s="33">
        <f>'5 - Project Outputs'!V446</f>
        <v>0</v>
      </c>
      <c r="TQ13" s="33">
        <f>'5 - Project Outputs'!W446</f>
        <v>0</v>
      </c>
      <c r="TR13" s="33">
        <f>'5 - Project Outputs'!X446</f>
        <v>0</v>
      </c>
      <c r="TS13" s="33">
        <f>'5 - Project Outputs'!Y446</f>
        <v>0</v>
      </c>
      <c r="TT13" s="33" t="str">
        <f>'5 - Project Outputs'!C447</f>
        <v>&lt; Select &gt;</v>
      </c>
      <c r="TU13" s="33" t="str">
        <f>'5 - Project Outputs'!D447</f>
        <v>N/A</v>
      </c>
      <c r="TV13" s="33">
        <f>'5 - Project Outputs'!E447</f>
        <v>0</v>
      </c>
      <c r="TW13" s="33">
        <f>'5 - Project Outputs'!F447</f>
        <v>0</v>
      </c>
      <c r="TX13" s="33">
        <f>'5 - Project Outputs'!G447</f>
        <v>0</v>
      </c>
      <c r="TY13" s="33">
        <f>'5 - Project Outputs'!H447</f>
        <v>0</v>
      </c>
      <c r="TZ13" s="33">
        <f>'5 - Project Outputs'!I447</f>
        <v>0</v>
      </c>
      <c r="UA13" s="33">
        <f>'5 - Project Outputs'!J447</f>
        <v>0</v>
      </c>
      <c r="UB13" s="33">
        <f>'5 - Project Outputs'!K447</f>
        <v>0</v>
      </c>
      <c r="UC13" s="33">
        <f>'5 - Project Outputs'!L447</f>
        <v>0</v>
      </c>
      <c r="UD13" s="33">
        <f>'5 - Project Outputs'!M447</f>
        <v>0</v>
      </c>
      <c r="UE13" s="33">
        <f>'5 - Project Outputs'!N447</f>
        <v>0</v>
      </c>
      <c r="UF13" s="33">
        <f>'5 - Project Outputs'!O447</f>
        <v>0</v>
      </c>
      <c r="UG13" s="33">
        <f>'5 - Project Outputs'!P447</f>
        <v>0</v>
      </c>
      <c r="UH13" s="33">
        <f>'5 - Project Outputs'!Q447</f>
        <v>0</v>
      </c>
      <c r="UI13" s="33">
        <f>'5 - Project Outputs'!R447</f>
        <v>0</v>
      </c>
      <c r="UJ13" s="33">
        <f>'5 - Project Outputs'!S447</f>
        <v>0</v>
      </c>
      <c r="UK13" s="33">
        <f>'5 - Project Outputs'!T447</f>
        <v>0</v>
      </c>
      <c r="UL13" s="33">
        <f>'5 - Project Outputs'!U447</f>
        <v>0</v>
      </c>
      <c r="UM13" s="33">
        <f>'5 - Project Outputs'!V447</f>
        <v>0</v>
      </c>
      <c r="UN13" s="33">
        <f>'5 - Project Outputs'!W447</f>
        <v>0</v>
      </c>
      <c r="UO13" s="33">
        <f>'5 - Project Outputs'!X447</f>
        <v>0</v>
      </c>
      <c r="UP13" s="33">
        <f>'5 - Project Outputs'!Y447</f>
        <v>0</v>
      </c>
      <c r="UQ13" s="33" t="str">
        <f>'5 - Project Outputs'!C448</f>
        <v>&lt; Select &gt;</v>
      </c>
      <c r="UR13" s="33" t="str">
        <f>'5 - Project Outputs'!D448</f>
        <v>N/A</v>
      </c>
      <c r="US13" s="33">
        <f>'5 - Project Outputs'!E448</f>
        <v>0</v>
      </c>
      <c r="UT13" s="33">
        <f>'5 - Project Outputs'!F448</f>
        <v>0</v>
      </c>
      <c r="UU13" s="33">
        <f>'5 - Project Outputs'!G448</f>
        <v>0</v>
      </c>
      <c r="UV13" s="33">
        <f>'5 - Project Outputs'!H448</f>
        <v>0</v>
      </c>
      <c r="UW13" s="33">
        <f>'5 - Project Outputs'!I448</f>
        <v>0</v>
      </c>
      <c r="UX13" s="33">
        <f>'5 - Project Outputs'!J448</f>
        <v>0</v>
      </c>
      <c r="UY13" s="33">
        <f>'5 - Project Outputs'!K448</f>
        <v>0</v>
      </c>
      <c r="UZ13" s="33">
        <f>'5 - Project Outputs'!L448</f>
        <v>0</v>
      </c>
      <c r="VA13" s="33">
        <f>'5 - Project Outputs'!M448</f>
        <v>0</v>
      </c>
      <c r="VB13" s="33">
        <f>'5 - Project Outputs'!N448</f>
        <v>0</v>
      </c>
      <c r="VC13" s="33">
        <f>'5 - Project Outputs'!O448</f>
        <v>0</v>
      </c>
      <c r="VD13" s="33">
        <f>'5 - Project Outputs'!P448</f>
        <v>0</v>
      </c>
      <c r="VE13" s="33">
        <f>'5 - Project Outputs'!Q448</f>
        <v>0</v>
      </c>
      <c r="VF13" s="33">
        <f>'5 - Project Outputs'!R448</f>
        <v>0</v>
      </c>
      <c r="VG13" s="33">
        <f>'5 - Project Outputs'!S448</f>
        <v>0</v>
      </c>
      <c r="VH13" s="33">
        <f>'5 - Project Outputs'!T448</f>
        <v>0</v>
      </c>
      <c r="VI13" s="33">
        <f>'5 - Project Outputs'!U448</f>
        <v>0</v>
      </c>
      <c r="VJ13" s="33">
        <f>'5 - Project Outputs'!V448</f>
        <v>0</v>
      </c>
      <c r="VK13" s="33">
        <f>'5 - Project Outputs'!W448</f>
        <v>0</v>
      </c>
      <c r="VL13" s="33">
        <f>'5 - Project Outputs'!X448</f>
        <v>0</v>
      </c>
      <c r="VM13" s="33">
        <f>'5 - Project Outputs'!Y448</f>
        <v>0</v>
      </c>
      <c r="VN13" s="33" t="str">
        <f>'5 - Project Outputs'!C449</f>
        <v>&lt; Select &gt;</v>
      </c>
      <c r="VO13" s="33" t="str">
        <f>'5 - Project Outputs'!D449</f>
        <v>N/A</v>
      </c>
      <c r="VP13" s="33">
        <f>'5 - Project Outputs'!E449</f>
        <v>0</v>
      </c>
      <c r="VQ13" s="33">
        <f>'5 - Project Outputs'!F449</f>
        <v>0</v>
      </c>
      <c r="VR13" s="33">
        <f>'5 - Project Outputs'!G449</f>
        <v>0</v>
      </c>
      <c r="VS13" s="33">
        <f>'5 - Project Outputs'!H449</f>
        <v>0</v>
      </c>
      <c r="VT13" s="33">
        <f>'5 - Project Outputs'!I449</f>
        <v>0</v>
      </c>
      <c r="VU13" s="33">
        <f>'5 - Project Outputs'!J449</f>
        <v>0</v>
      </c>
      <c r="VV13" s="33">
        <f>'5 - Project Outputs'!K449</f>
        <v>0</v>
      </c>
      <c r="VW13" s="33">
        <f>'5 - Project Outputs'!L449</f>
        <v>0</v>
      </c>
      <c r="VX13" s="33">
        <f>'5 - Project Outputs'!M449</f>
        <v>0</v>
      </c>
      <c r="VY13" s="33">
        <f>'5 - Project Outputs'!N449</f>
        <v>0</v>
      </c>
      <c r="VZ13" s="33">
        <f>'5 - Project Outputs'!O449</f>
        <v>0</v>
      </c>
      <c r="WA13" s="33">
        <f>'5 - Project Outputs'!P449</f>
        <v>0</v>
      </c>
      <c r="WB13" s="33">
        <f>'5 - Project Outputs'!Q449</f>
        <v>0</v>
      </c>
      <c r="WC13" s="33">
        <f>'5 - Project Outputs'!R449</f>
        <v>0</v>
      </c>
      <c r="WD13" s="33">
        <f>'5 - Project Outputs'!S449</f>
        <v>0</v>
      </c>
      <c r="WE13" s="33">
        <f>'5 - Project Outputs'!T449</f>
        <v>0</v>
      </c>
      <c r="WF13" s="33">
        <f>'5 - Project Outputs'!U449</f>
        <v>0</v>
      </c>
      <c r="WG13" s="33">
        <f>'5 - Project Outputs'!V449</f>
        <v>0</v>
      </c>
      <c r="WH13" s="33">
        <f>'5 - Project Outputs'!W449</f>
        <v>0</v>
      </c>
      <c r="WI13" s="33">
        <f>'5 - Project Outputs'!X449</f>
        <v>0</v>
      </c>
      <c r="WJ13" s="33">
        <f>'5 - Project Outputs'!Y449</f>
        <v>0</v>
      </c>
      <c r="WK13" s="33" t="str">
        <f>'5 - Project Outputs'!C450</f>
        <v>&lt; Select &gt;</v>
      </c>
      <c r="WL13" s="33" t="str">
        <f>'5 - Project Outputs'!D450</f>
        <v>N/A</v>
      </c>
      <c r="WM13" s="33">
        <f>'5 - Project Outputs'!E450</f>
        <v>0</v>
      </c>
      <c r="WN13" s="33">
        <f>'5 - Project Outputs'!F450</f>
        <v>0</v>
      </c>
      <c r="WO13" s="33">
        <f>'5 - Project Outputs'!G450</f>
        <v>0</v>
      </c>
      <c r="WP13" s="33">
        <f>'5 - Project Outputs'!H450</f>
        <v>0</v>
      </c>
      <c r="WQ13" s="33">
        <f>'5 - Project Outputs'!I450</f>
        <v>0</v>
      </c>
      <c r="WR13" s="33">
        <f>'5 - Project Outputs'!J450</f>
        <v>0</v>
      </c>
      <c r="WS13" s="33">
        <f>'5 - Project Outputs'!K450</f>
        <v>0</v>
      </c>
      <c r="WT13" s="33">
        <f>'5 - Project Outputs'!L450</f>
        <v>0</v>
      </c>
      <c r="WU13" s="33">
        <f>'5 - Project Outputs'!M450</f>
        <v>0</v>
      </c>
      <c r="WV13" s="33">
        <f>'5 - Project Outputs'!N450</f>
        <v>0</v>
      </c>
      <c r="WW13" s="33">
        <f>'5 - Project Outputs'!O450</f>
        <v>0</v>
      </c>
      <c r="WX13" s="33">
        <f>'5 - Project Outputs'!P450</f>
        <v>0</v>
      </c>
      <c r="WY13" s="33">
        <f>'5 - Project Outputs'!Q450</f>
        <v>0</v>
      </c>
      <c r="WZ13" s="33">
        <f>'5 - Project Outputs'!R450</f>
        <v>0</v>
      </c>
      <c r="XA13" s="33">
        <f>'5 - Project Outputs'!S450</f>
        <v>0</v>
      </c>
      <c r="XB13" s="33">
        <f>'5 - Project Outputs'!T450</f>
        <v>0</v>
      </c>
      <c r="XC13" s="33">
        <f>'5 - Project Outputs'!U450</f>
        <v>0</v>
      </c>
      <c r="XD13" s="33">
        <f>'5 - Project Outputs'!V450</f>
        <v>0</v>
      </c>
      <c r="XE13" s="33">
        <f>'5 - Project Outputs'!W450</f>
        <v>0</v>
      </c>
      <c r="XF13" s="33">
        <f>'5 - Project Outputs'!X450</f>
        <v>0</v>
      </c>
      <c r="XG13" s="33">
        <f>'5 - Project Outputs'!Y450</f>
        <v>0</v>
      </c>
      <c r="XH13" s="33" t="str">
        <f>'5 - Project Outputs'!C451</f>
        <v>&lt; Select &gt;</v>
      </c>
      <c r="XI13" s="33" t="str">
        <f>'5 - Project Outputs'!D451</f>
        <v>N/A</v>
      </c>
      <c r="XJ13" s="33">
        <f>'5 - Project Outputs'!E451</f>
        <v>0</v>
      </c>
      <c r="XK13" s="33">
        <f>'5 - Project Outputs'!F451</f>
        <v>0</v>
      </c>
      <c r="XL13" s="33">
        <f>'5 - Project Outputs'!G451</f>
        <v>0</v>
      </c>
      <c r="XM13" s="33">
        <f>'5 - Project Outputs'!H451</f>
        <v>0</v>
      </c>
      <c r="XN13" s="33">
        <f>'5 - Project Outputs'!I451</f>
        <v>0</v>
      </c>
      <c r="XO13" s="33">
        <f>'5 - Project Outputs'!J451</f>
        <v>0</v>
      </c>
      <c r="XP13" s="33">
        <f>'5 - Project Outputs'!K451</f>
        <v>0</v>
      </c>
      <c r="XQ13" s="33">
        <f>'5 - Project Outputs'!L451</f>
        <v>0</v>
      </c>
      <c r="XR13" s="33">
        <f>'5 - Project Outputs'!M451</f>
        <v>0</v>
      </c>
      <c r="XS13" s="33">
        <f>'5 - Project Outputs'!N451</f>
        <v>0</v>
      </c>
      <c r="XT13" s="33">
        <f>'5 - Project Outputs'!O451</f>
        <v>0</v>
      </c>
      <c r="XU13" s="33">
        <f>'5 - Project Outputs'!P451</f>
        <v>0</v>
      </c>
      <c r="XV13" s="33">
        <f>'5 - Project Outputs'!Q451</f>
        <v>0</v>
      </c>
      <c r="XW13" s="33">
        <f>'5 - Project Outputs'!R451</f>
        <v>0</v>
      </c>
      <c r="XX13" s="33">
        <f>'5 - Project Outputs'!S451</f>
        <v>0</v>
      </c>
      <c r="XY13" s="33">
        <f>'5 - Project Outputs'!T451</f>
        <v>0</v>
      </c>
      <c r="XZ13" s="33">
        <f>'5 - Project Outputs'!U451</f>
        <v>0</v>
      </c>
      <c r="YA13" s="33">
        <f>'5 - Project Outputs'!V451</f>
        <v>0</v>
      </c>
      <c r="YB13" s="33">
        <f>'5 - Project Outputs'!W451</f>
        <v>0</v>
      </c>
      <c r="YC13" s="33">
        <f>'5 - Project Outputs'!X451</f>
        <v>0</v>
      </c>
      <c r="YD13" s="33">
        <f>'5 - Project Outputs'!Y451</f>
        <v>0</v>
      </c>
      <c r="YE13" s="33" t="str">
        <f>'5 - Project Outputs'!C452</f>
        <v>&lt; Select &gt;</v>
      </c>
      <c r="YF13" s="33" t="str">
        <f>'5 - Project Outputs'!D452</f>
        <v>N/A</v>
      </c>
      <c r="YG13" s="33">
        <f>'5 - Project Outputs'!E452</f>
        <v>0</v>
      </c>
      <c r="YH13" s="33">
        <f>'5 - Project Outputs'!F452</f>
        <v>0</v>
      </c>
      <c r="YI13" s="33">
        <f>'5 - Project Outputs'!G452</f>
        <v>0</v>
      </c>
      <c r="YJ13" s="33">
        <f>'5 - Project Outputs'!H452</f>
        <v>0</v>
      </c>
      <c r="YK13" s="33">
        <f>'5 - Project Outputs'!I452</f>
        <v>0</v>
      </c>
      <c r="YL13" s="33">
        <f>'5 - Project Outputs'!J452</f>
        <v>0</v>
      </c>
      <c r="YM13" s="33">
        <f>'5 - Project Outputs'!K452</f>
        <v>0</v>
      </c>
      <c r="YN13" s="33">
        <f>'5 - Project Outputs'!L452</f>
        <v>0</v>
      </c>
      <c r="YO13" s="33">
        <f>'5 - Project Outputs'!M452</f>
        <v>0</v>
      </c>
      <c r="YP13" s="33">
        <f>'5 - Project Outputs'!N452</f>
        <v>0</v>
      </c>
      <c r="YQ13" s="33">
        <f>'5 - Project Outputs'!O452</f>
        <v>0</v>
      </c>
      <c r="YR13" s="33">
        <f>'5 - Project Outputs'!P452</f>
        <v>0</v>
      </c>
      <c r="YS13" s="33">
        <f>'5 - Project Outputs'!Q452</f>
        <v>0</v>
      </c>
      <c r="YT13" s="33">
        <f>'5 - Project Outputs'!R452</f>
        <v>0</v>
      </c>
      <c r="YU13" s="33">
        <f>'5 - Project Outputs'!S452</f>
        <v>0</v>
      </c>
      <c r="YV13" s="33">
        <f>'5 - Project Outputs'!T452</f>
        <v>0</v>
      </c>
      <c r="YW13" s="33">
        <f>'5 - Project Outputs'!U452</f>
        <v>0</v>
      </c>
      <c r="YX13" s="33">
        <f>'5 - Project Outputs'!V452</f>
        <v>0</v>
      </c>
      <c r="YY13" s="33">
        <f>'5 - Project Outputs'!W452</f>
        <v>0</v>
      </c>
      <c r="YZ13" s="33">
        <f>'5 - Project Outputs'!X452</f>
        <v>0</v>
      </c>
      <c r="ZA13" s="33">
        <f>'5 - Project Outputs'!Y452</f>
        <v>0</v>
      </c>
      <c r="ZB13" s="33" t="str">
        <f>'5 - Project Outputs'!C453</f>
        <v>&lt; Select &gt;</v>
      </c>
      <c r="ZC13" s="33" t="str">
        <f>'5 - Project Outputs'!D453</f>
        <v>N/A</v>
      </c>
      <c r="ZD13" s="33">
        <f>'5 - Project Outputs'!E453</f>
        <v>0</v>
      </c>
      <c r="ZE13" s="33">
        <f>'5 - Project Outputs'!F453</f>
        <v>0</v>
      </c>
      <c r="ZF13" s="33">
        <f>'5 - Project Outputs'!G453</f>
        <v>0</v>
      </c>
      <c r="ZG13" s="33">
        <f>'5 - Project Outputs'!H453</f>
        <v>0</v>
      </c>
      <c r="ZH13" s="33">
        <f>'5 - Project Outputs'!I453</f>
        <v>0</v>
      </c>
      <c r="ZI13" s="33">
        <f>'5 - Project Outputs'!J453</f>
        <v>0</v>
      </c>
      <c r="ZJ13" s="33">
        <f>'5 - Project Outputs'!K453</f>
        <v>0</v>
      </c>
      <c r="ZK13" s="33">
        <f>'5 - Project Outputs'!L453</f>
        <v>0</v>
      </c>
      <c r="ZL13" s="33">
        <f>'5 - Project Outputs'!M453</f>
        <v>0</v>
      </c>
      <c r="ZM13" s="33">
        <f>'5 - Project Outputs'!N453</f>
        <v>0</v>
      </c>
      <c r="ZN13" s="33">
        <f>'5 - Project Outputs'!O453</f>
        <v>0</v>
      </c>
      <c r="ZO13" s="33">
        <f>'5 - Project Outputs'!P453</f>
        <v>0</v>
      </c>
      <c r="ZP13" s="33">
        <f>'5 - Project Outputs'!Q453</f>
        <v>0</v>
      </c>
      <c r="ZQ13" s="33">
        <f>'5 - Project Outputs'!R453</f>
        <v>0</v>
      </c>
      <c r="ZR13" s="33">
        <f>'5 - Project Outputs'!S453</f>
        <v>0</v>
      </c>
      <c r="ZS13" s="33">
        <f>'5 - Project Outputs'!T453</f>
        <v>0</v>
      </c>
      <c r="ZT13" s="33">
        <f>'5 - Project Outputs'!U453</f>
        <v>0</v>
      </c>
      <c r="ZU13" s="33">
        <f>'5 - Project Outputs'!V453</f>
        <v>0</v>
      </c>
      <c r="ZV13" s="33">
        <f>'5 - Project Outputs'!W453</f>
        <v>0</v>
      </c>
      <c r="ZW13" s="33">
        <f>'5 - Project Outputs'!X453</f>
        <v>0</v>
      </c>
      <c r="ZX13" s="33">
        <f>'5 - Project Outputs'!Y453</f>
        <v>0</v>
      </c>
      <c r="ZY13" s="33" t="str">
        <f>'5 - Project Outputs'!C454</f>
        <v>&lt; Select &gt;</v>
      </c>
      <c r="ZZ13" s="33" t="str">
        <f>'5 - Project Outputs'!D454</f>
        <v>N/A</v>
      </c>
      <c r="AAA13" s="33">
        <f>'5 - Project Outputs'!E454</f>
        <v>0</v>
      </c>
      <c r="AAB13" s="33">
        <f>'5 - Project Outputs'!F454</f>
        <v>0</v>
      </c>
      <c r="AAC13" s="33">
        <f>'5 - Project Outputs'!G454</f>
        <v>0</v>
      </c>
      <c r="AAD13" s="33">
        <f>'5 - Project Outputs'!H454</f>
        <v>0</v>
      </c>
      <c r="AAE13" s="33">
        <f>'5 - Project Outputs'!I454</f>
        <v>0</v>
      </c>
      <c r="AAF13" s="33">
        <f>'5 - Project Outputs'!J454</f>
        <v>0</v>
      </c>
      <c r="AAG13" s="33">
        <f>'5 - Project Outputs'!K454</f>
        <v>0</v>
      </c>
      <c r="AAH13" s="33">
        <f>'5 - Project Outputs'!L454</f>
        <v>0</v>
      </c>
      <c r="AAI13" s="33">
        <f>'5 - Project Outputs'!M454</f>
        <v>0</v>
      </c>
      <c r="AAJ13" s="33">
        <f>'5 - Project Outputs'!N454</f>
        <v>0</v>
      </c>
      <c r="AAK13" s="33">
        <f>'5 - Project Outputs'!O454</f>
        <v>0</v>
      </c>
      <c r="AAL13" s="33">
        <f>'5 - Project Outputs'!P454</f>
        <v>0</v>
      </c>
      <c r="AAM13" s="33">
        <f>'5 - Project Outputs'!Q454</f>
        <v>0</v>
      </c>
      <c r="AAN13" s="33">
        <f>'5 - Project Outputs'!R454</f>
        <v>0</v>
      </c>
      <c r="AAO13" s="33">
        <f>'5 - Project Outputs'!S454</f>
        <v>0</v>
      </c>
      <c r="AAP13" s="33">
        <f>'5 - Project Outputs'!T454</f>
        <v>0</v>
      </c>
      <c r="AAQ13" s="33">
        <f>'5 - Project Outputs'!U454</f>
        <v>0</v>
      </c>
      <c r="AAR13" s="33">
        <f>'5 - Project Outputs'!V454</f>
        <v>0</v>
      </c>
      <c r="AAS13" s="33">
        <f>'5 - Project Outputs'!W454</f>
        <v>0</v>
      </c>
      <c r="AAT13" s="33">
        <f>'5 - Project Outputs'!X454</f>
        <v>0</v>
      </c>
      <c r="AAU13" s="33">
        <f>'5 - Project Outputs'!Y454</f>
        <v>0</v>
      </c>
      <c r="AAV13" s="33" t="str">
        <f>'5 - Project Outputs'!C455</f>
        <v>&lt; Select &gt;</v>
      </c>
      <c r="AAW13" s="33" t="str">
        <f>'5 - Project Outputs'!D455</f>
        <v>N/A</v>
      </c>
      <c r="AAX13" s="33">
        <f>'5 - Project Outputs'!E455</f>
        <v>0</v>
      </c>
      <c r="AAY13" s="33">
        <f>'5 - Project Outputs'!F455</f>
        <v>0</v>
      </c>
      <c r="AAZ13" s="33">
        <f>'5 - Project Outputs'!G455</f>
        <v>0</v>
      </c>
      <c r="ABA13" s="33">
        <f>'5 - Project Outputs'!H455</f>
        <v>0</v>
      </c>
      <c r="ABB13" s="33">
        <f>'5 - Project Outputs'!I455</f>
        <v>0</v>
      </c>
      <c r="ABC13" s="33">
        <f>'5 - Project Outputs'!J455</f>
        <v>0</v>
      </c>
      <c r="ABD13" s="33">
        <f>'5 - Project Outputs'!K455</f>
        <v>0</v>
      </c>
      <c r="ABE13" s="33">
        <f>'5 - Project Outputs'!L455</f>
        <v>0</v>
      </c>
      <c r="ABF13" s="33">
        <f>'5 - Project Outputs'!M455</f>
        <v>0</v>
      </c>
      <c r="ABG13" s="33">
        <f>'5 - Project Outputs'!N455</f>
        <v>0</v>
      </c>
      <c r="ABH13" s="33">
        <f>'5 - Project Outputs'!O455</f>
        <v>0</v>
      </c>
      <c r="ABI13" s="33">
        <f>'5 - Project Outputs'!P455</f>
        <v>0</v>
      </c>
      <c r="ABJ13" s="33">
        <f>'5 - Project Outputs'!Q455</f>
        <v>0</v>
      </c>
      <c r="ABK13" s="33">
        <f>'5 - Project Outputs'!R455</f>
        <v>0</v>
      </c>
      <c r="ABL13" s="33">
        <f>'5 - Project Outputs'!S455</f>
        <v>0</v>
      </c>
      <c r="ABM13" s="33">
        <f>'5 - Project Outputs'!T455</f>
        <v>0</v>
      </c>
      <c r="ABN13" s="33">
        <f>'5 - Project Outputs'!U455</f>
        <v>0</v>
      </c>
      <c r="ABO13" s="33">
        <f>'5 - Project Outputs'!V455</f>
        <v>0</v>
      </c>
      <c r="ABP13" s="33">
        <f>'5 - Project Outputs'!W455</f>
        <v>0</v>
      </c>
      <c r="ABQ13" s="33">
        <f>'5 - Project Outputs'!X455</f>
        <v>0</v>
      </c>
      <c r="ABR13" s="33">
        <f>'5 - Project Outputs'!Y455</f>
        <v>0</v>
      </c>
      <c r="ABS13" s="33" t="str">
        <f>'5 - Project Outputs'!C456</f>
        <v>&lt; Select &gt;</v>
      </c>
      <c r="ABT13" s="33" t="str">
        <f>'5 - Project Outputs'!D456</f>
        <v>N/A</v>
      </c>
      <c r="ABU13" s="33">
        <f>'5 - Project Outputs'!E456</f>
        <v>0</v>
      </c>
      <c r="ABV13" s="33">
        <f>'5 - Project Outputs'!F456</f>
        <v>0</v>
      </c>
      <c r="ABW13" s="33">
        <f>'5 - Project Outputs'!G456</f>
        <v>0</v>
      </c>
      <c r="ABX13" s="33">
        <f>'5 - Project Outputs'!H456</f>
        <v>0</v>
      </c>
      <c r="ABY13" s="33">
        <f>'5 - Project Outputs'!I456</f>
        <v>0</v>
      </c>
      <c r="ABZ13" s="33">
        <f>'5 - Project Outputs'!J456</f>
        <v>0</v>
      </c>
      <c r="ACA13" s="33">
        <f>'5 - Project Outputs'!K456</f>
        <v>0</v>
      </c>
      <c r="ACB13" s="33">
        <f>'5 - Project Outputs'!L456</f>
        <v>0</v>
      </c>
      <c r="ACC13" s="33">
        <f>'5 - Project Outputs'!M456</f>
        <v>0</v>
      </c>
      <c r="ACD13" s="33">
        <f>'5 - Project Outputs'!N456</f>
        <v>0</v>
      </c>
      <c r="ACE13" s="33">
        <f>'5 - Project Outputs'!O456</f>
        <v>0</v>
      </c>
      <c r="ACF13" s="33">
        <f>'5 - Project Outputs'!P456</f>
        <v>0</v>
      </c>
      <c r="ACG13" s="33">
        <f>'5 - Project Outputs'!Q456</f>
        <v>0</v>
      </c>
      <c r="ACH13" s="33">
        <f>'5 - Project Outputs'!R456</f>
        <v>0</v>
      </c>
      <c r="ACI13" s="33">
        <f>'5 - Project Outputs'!S456</f>
        <v>0</v>
      </c>
      <c r="ACJ13" s="33">
        <f>'5 - Project Outputs'!T456</f>
        <v>0</v>
      </c>
      <c r="ACK13" s="33">
        <f>'5 - Project Outputs'!U456</f>
        <v>0</v>
      </c>
      <c r="ACL13" s="33">
        <f>'5 - Project Outputs'!V456</f>
        <v>0</v>
      </c>
      <c r="ACM13" s="33">
        <f>'5 - Project Outputs'!W456</f>
        <v>0</v>
      </c>
      <c r="ACN13" s="33">
        <f>'5 - Project Outputs'!X456</f>
        <v>0</v>
      </c>
      <c r="ACO13" s="33">
        <f>'5 - Project Outputs'!Y456</f>
        <v>0</v>
      </c>
      <c r="ACP13" s="33" t="str">
        <f>'5 - Project Outputs'!C457</f>
        <v>&lt; Select &gt;</v>
      </c>
      <c r="ACQ13" s="33" t="str">
        <f>'5 - Project Outputs'!D457</f>
        <v>N/A</v>
      </c>
      <c r="ACR13" s="33">
        <f>'5 - Project Outputs'!E457</f>
        <v>0</v>
      </c>
      <c r="ACS13" s="33">
        <f>'5 - Project Outputs'!F457</f>
        <v>0</v>
      </c>
      <c r="ACT13" s="33">
        <f>'5 - Project Outputs'!G457</f>
        <v>0</v>
      </c>
      <c r="ACU13" s="33">
        <f>'5 - Project Outputs'!H457</f>
        <v>0</v>
      </c>
      <c r="ACV13" s="33">
        <f>'5 - Project Outputs'!I457</f>
        <v>0</v>
      </c>
      <c r="ACW13" s="33">
        <f>'5 - Project Outputs'!J457</f>
        <v>0</v>
      </c>
      <c r="ACX13" s="33">
        <f>'5 - Project Outputs'!K457</f>
        <v>0</v>
      </c>
      <c r="ACY13" s="33">
        <f>'5 - Project Outputs'!L457</f>
        <v>0</v>
      </c>
      <c r="ACZ13" s="33">
        <f>'5 - Project Outputs'!M457</f>
        <v>0</v>
      </c>
      <c r="ADA13" s="33">
        <f>'5 - Project Outputs'!N457</f>
        <v>0</v>
      </c>
      <c r="ADB13" s="33">
        <f>'5 - Project Outputs'!O457</f>
        <v>0</v>
      </c>
      <c r="ADC13" s="33">
        <f>'5 - Project Outputs'!P457</f>
        <v>0</v>
      </c>
      <c r="ADD13" s="33">
        <f>'5 - Project Outputs'!Q457</f>
        <v>0</v>
      </c>
      <c r="ADE13" s="33">
        <f>'5 - Project Outputs'!R457</f>
        <v>0</v>
      </c>
      <c r="ADF13" s="33">
        <f>'5 - Project Outputs'!S457</f>
        <v>0</v>
      </c>
      <c r="ADG13" s="33">
        <f>'5 - Project Outputs'!T457</f>
        <v>0</v>
      </c>
      <c r="ADH13" s="33">
        <f>'5 - Project Outputs'!U457</f>
        <v>0</v>
      </c>
      <c r="ADI13" s="33">
        <f>'5 - Project Outputs'!V457</f>
        <v>0</v>
      </c>
      <c r="ADJ13" s="33">
        <f>'5 - Project Outputs'!W457</f>
        <v>0</v>
      </c>
      <c r="ADK13" s="33">
        <f>'5 - Project Outputs'!X457</f>
        <v>0</v>
      </c>
      <c r="ADL13" s="33">
        <f>'5 - Project Outputs'!Y457</f>
        <v>0</v>
      </c>
      <c r="ADM13" s="33" t="str">
        <f>'5 - Project Outputs'!C458</f>
        <v>&lt; Select &gt;</v>
      </c>
      <c r="ADN13" s="33" t="str">
        <f>'5 - Project Outputs'!D458</f>
        <v>N/A</v>
      </c>
      <c r="ADO13" s="33">
        <f>'5 - Project Outputs'!E458</f>
        <v>0</v>
      </c>
      <c r="ADP13" s="33">
        <f>'5 - Project Outputs'!F458</f>
        <v>0</v>
      </c>
      <c r="ADQ13" s="33">
        <f>'5 - Project Outputs'!G458</f>
        <v>0</v>
      </c>
      <c r="ADR13" s="33">
        <f>'5 - Project Outputs'!H458</f>
        <v>0</v>
      </c>
      <c r="ADS13" s="33">
        <f>'5 - Project Outputs'!I458</f>
        <v>0</v>
      </c>
      <c r="ADT13" s="33">
        <f>'5 - Project Outputs'!J458</f>
        <v>0</v>
      </c>
      <c r="ADU13" s="33">
        <f>'5 - Project Outputs'!K458</f>
        <v>0</v>
      </c>
      <c r="ADV13" s="33">
        <f>'5 - Project Outputs'!L458</f>
        <v>0</v>
      </c>
      <c r="ADW13" s="33">
        <f>'5 - Project Outputs'!M458</f>
        <v>0</v>
      </c>
      <c r="ADX13" s="33">
        <f>'5 - Project Outputs'!N458</f>
        <v>0</v>
      </c>
      <c r="ADY13" s="33">
        <f>'5 - Project Outputs'!O458</f>
        <v>0</v>
      </c>
      <c r="ADZ13" s="33">
        <f>'5 - Project Outputs'!P458</f>
        <v>0</v>
      </c>
      <c r="AEA13" s="33">
        <f>'5 - Project Outputs'!Q458</f>
        <v>0</v>
      </c>
      <c r="AEB13" s="33">
        <f>'5 - Project Outputs'!R458</f>
        <v>0</v>
      </c>
      <c r="AEC13" s="33">
        <f>'5 - Project Outputs'!S458</f>
        <v>0</v>
      </c>
      <c r="AED13" s="33">
        <f>'5 - Project Outputs'!T458</f>
        <v>0</v>
      </c>
      <c r="AEE13" s="33">
        <f>'5 - Project Outputs'!U458</f>
        <v>0</v>
      </c>
      <c r="AEF13" s="33">
        <f>'5 - Project Outputs'!V458</f>
        <v>0</v>
      </c>
      <c r="AEG13" s="33">
        <f>'5 - Project Outputs'!W458</f>
        <v>0</v>
      </c>
      <c r="AEH13" s="33">
        <f>'5 - Project Outputs'!X458</f>
        <v>0</v>
      </c>
      <c r="AEI13" s="33">
        <f>'5 - Project Outputs'!Y458</f>
        <v>0</v>
      </c>
      <c r="AEJ13" s="33" t="str">
        <f>'5 - Project Outputs'!C459</f>
        <v>&lt; Select &gt;</v>
      </c>
      <c r="AEK13" s="33" t="str">
        <f>'5 - Project Outputs'!D459</f>
        <v>N/A</v>
      </c>
      <c r="AEL13" s="33">
        <f>'5 - Project Outputs'!E459</f>
        <v>0</v>
      </c>
      <c r="AEM13" s="33">
        <f>'5 - Project Outputs'!F459</f>
        <v>0</v>
      </c>
      <c r="AEN13" s="33">
        <f>'5 - Project Outputs'!G459</f>
        <v>0</v>
      </c>
      <c r="AEO13" s="33">
        <f>'5 - Project Outputs'!H459</f>
        <v>0</v>
      </c>
      <c r="AEP13" s="33">
        <f>'5 - Project Outputs'!I459</f>
        <v>0</v>
      </c>
      <c r="AEQ13" s="33">
        <f>'5 - Project Outputs'!J459</f>
        <v>0</v>
      </c>
      <c r="AER13" s="33">
        <f>'5 - Project Outputs'!K459</f>
        <v>0</v>
      </c>
      <c r="AES13" s="33">
        <f>'5 - Project Outputs'!L459</f>
        <v>0</v>
      </c>
      <c r="AET13" s="33">
        <f>'5 - Project Outputs'!M459</f>
        <v>0</v>
      </c>
      <c r="AEU13" s="33">
        <f>'5 - Project Outputs'!N459</f>
        <v>0</v>
      </c>
      <c r="AEV13" s="33">
        <f>'5 - Project Outputs'!O459</f>
        <v>0</v>
      </c>
      <c r="AEW13" s="33">
        <f>'5 - Project Outputs'!P459</f>
        <v>0</v>
      </c>
      <c r="AEX13" s="33">
        <f>'5 - Project Outputs'!Q459</f>
        <v>0</v>
      </c>
      <c r="AEY13" s="33">
        <f>'5 - Project Outputs'!R459</f>
        <v>0</v>
      </c>
      <c r="AEZ13" s="33">
        <f>'5 - Project Outputs'!S459</f>
        <v>0</v>
      </c>
      <c r="AFA13" s="33">
        <f>'5 - Project Outputs'!T459</f>
        <v>0</v>
      </c>
      <c r="AFB13" s="33">
        <f>'5 - Project Outputs'!U459</f>
        <v>0</v>
      </c>
      <c r="AFC13" s="33">
        <f>'5 - Project Outputs'!V459</f>
        <v>0</v>
      </c>
      <c r="AFD13" s="33">
        <f>'5 - Project Outputs'!W459</f>
        <v>0</v>
      </c>
      <c r="AFE13" s="33">
        <f>'5 - Project Outputs'!X459</f>
        <v>0</v>
      </c>
      <c r="AFF13" s="33">
        <f>'5 - Project Outputs'!Y459</f>
        <v>0</v>
      </c>
      <c r="AFG13" s="33" t="str">
        <f>'5 - Project Outputs'!C460</f>
        <v>&lt; Select &gt;</v>
      </c>
      <c r="AFH13" s="33" t="str">
        <f>'5 - Project Outputs'!D460</f>
        <v>N/A</v>
      </c>
      <c r="AFI13" s="33">
        <f>'5 - Project Outputs'!E460</f>
        <v>0</v>
      </c>
      <c r="AFJ13" s="33">
        <f>'5 - Project Outputs'!F460</f>
        <v>0</v>
      </c>
      <c r="AFK13" s="33">
        <f>'5 - Project Outputs'!G460</f>
        <v>0</v>
      </c>
      <c r="AFL13" s="33">
        <f>'5 - Project Outputs'!H460</f>
        <v>0</v>
      </c>
      <c r="AFM13" s="33">
        <f>'5 - Project Outputs'!I460</f>
        <v>0</v>
      </c>
      <c r="AFN13" s="33">
        <f>'5 - Project Outputs'!J460</f>
        <v>0</v>
      </c>
      <c r="AFO13" s="33">
        <f>'5 - Project Outputs'!K460</f>
        <v>0</v>
      </c>
      <c r="AFP13" s="33">
        <f>'5 - Project Outputs'!L460</f>
        <v>0</v>
      </c>
      <c r="AFQ13" s="33">
        <f>'5 - Project Outputs'!M460</f>
        <v>0</v>
      </c>
      <c r="AFR13" s="33">
        <f>'5 - Project Outputs'!N460</f>
        <v>0</v>
      </c>
      <c r="AFS13" s="33">
        <f>'5 - Project Outputs'!O460</f>
        <v>0</v>
      </c>
      <c r="AFT13" s="33">
        <f>'5 - Project Outputs'!P460</f>
        <v>0</v>
      </c>
      <c r="AFU13" s="33">
        <f>'5 - Project Outputs'!Q460</f>
        <v>0</v>
      </c>
      <c r="AFV13" s="33">
        <f>'5 - Project Outputs'!R460</f>
        <v>0</v>
      </c>
      <c r="AFW13" s="33">
        <f>'5 - Project Outputs'!S460</f>
        <v>0</v>
      </c>
      <c r="AFX13" s="33">
        <f>'5 - Project Outputs'!T460</f>
        <v>0</v>
      </c>
      <c r="AFY13" s="33">
        <f>'5 - Project Outputs'!U460</f>
        <v>0</v>
      </c>
      <c r="AFZ13" s="33">
        <f>'5 - Project Outputs'!V460</f>
        <v>0</v>
      </c>
      <c r="AGA13" s="33">
        <f>'5 - Project Outputs'!W460</f>
        <v>0</v>
      </c>
      <c r="AGB13" s="33">
        <f>'5 - Project Outputs'!X460</f>
        <v>0</v>
      </c>
      <c r="AGC13" s="33">
        <f>'5 - Project Outputs'!Y460</f>
        <v>0</v>
      </c>
      <c r="AGD13" s="33">
        <f>'5 - Project Outputs'!C462</f>
        <v>0</v>
      </c>
      <c r="AGE13" s="33">
        <f>'5 - Project Outputs'!D462</f>
        <v>0</v>
      </c>
      <c r="AGF13" s="33">
        <f>'5 - Project Outputs'!E462</f>
        <v>0</v>
      </c>
      <c r="AGG13" s="33">
        <f>'5 - Project Outputs'!F462</f>
        <v>0</v>
      </c>
      <c r="AGH13" s="33">
        <f>'5 - Project Outputs'!G462</f>
        <v>0</v>
      </c>
      <c r="AGI13" s="33">
        <f>'5 - Project Outputs'!H462</f>
        <v>0</v>
      </c>
      <c r="AGJ13" s="33">
        <f>'5 - Project Outputs'!I462</f>
        <v>0</v>
      </c>
      <c r="AGK13" s="33">
        <f>'5 - Project Outputs'!J462</f>
        <v>0</v>
      </c>
      <c r="AGL13" s="33">
        <f>'5 - Project Outputs'!K462</f>
        <v>0</v>
      </c>
      <c r="AGM13" s="33">
        <f>'5 - Project Outputs'!L462</f>
        <v>0</v>
      </c>
      <c r="AGN13" s="33">
        <f>'5 - Project Outputs'!M462</f>
        <v>0</v>
      </c>
      <c r="AGO13" s="33">
        <f>'5 - Project Outputs'!N462</f>
        <v>0</v>
      </c>
      <c r="AGP13" s="33">
        <f>'5 - Project Outputs'!O462</f>
        <v>0</v>
      </c>
      <c r="AGQ13" s="33">
        <f>'5 - Project Outputs'!P462</f>
        <v>0</v>
      </c>
      <c r="AGR13" s="33">
        <f>'5 - Project Outputs'!Q462</f>
        <v>0</v>
      </c>
      <c r="AGS13" s="33">
        <f>'5 - Project Outputs'!R462</f>
        <v>0</v>
      </c>
      <c r="AGT13" s="33">
        <f>'5 - Project Outputs'!S462</f>
        <v>0</v>
      </c>
      <c r="AGU13" s="33">
        <f>'5 - Project Outputs'!T462</f>
        <v>0</v>
      </c>
      <c r="AGV13" s="33">
        <f>'5 - Project Outputs'!U462</f>
        <v>0</v>
      </c>
      <c r="AGW13" s="33">
        <f>'5 - Project Outputs'!V462</f>
        <v>0</v>
      </c>
      <c r="AGX13" s="33">
        <f>'5 - Project Outputs'!W462</f>
        <v>0</v>
      </c>
      <c r="AGY13" s="33">
        <f>'5 - Project Outputs'!X462</f>
        <v>0</v>
      </c>
      <c r="AGZ13" s="33">
        <f>'5 - Project Outputs'!C463</f>
        <v>0</v>
      </c>
      <c r="AHA13" s="33">
        <f>'5 - Project Outputs'!D463</f>
        <v>0</v>
      </c>
      <c r="AHB13" s="33">
        <f>'5 - Project Outputs'!E463</f>
        <v>0</v>
      </c>
      <c r="AHC13" s="33">
        <f>'5 - Project Outputs'!F463</f>
        <v>0</v>
      </c>
      <c r="AHD13" s="33">
        <f>'5 - Project Outputs'!G463</f>
        <v>0</v>
      </c>
      <c r="AHE13" s="33">
        <f>'5 - Project Outputs'!H463</f>
        <v>0</v>
      </c>
      <c r="AHF13" s="33">
        <f>'5 - Project Outputs'!I463</f>
        <v>0</v>
      </c>
      <c r="AHG13" s="33">
        <f>'5 - Project Outputs'!J463</f>
        <v>0</v>
      </c>
      <c r="AHH13" s="33">
        <f>'5 - Project Outputs'!K463</f>
        <v>0</v>
      </c>
      <c r="AHI13" s="33">
        <f>'5 - Project Outputs'!L463</f>
        <v>0</v>
      </c>
      <c r="AHJ13" s="33">
        <f>'5 - Project Outputs'!M463</f>
        <v>0</v>
      </c>
      <c r="AHK13" s="33">
        <f>'5 - Project Outputs'!N463</f>
        <v>0</v>
      </c>
      <c r="AHL13" s="33">
        <f>'5 - Project Outputs'!O463</f>
        <v>0</v>
      </c>
      <c r="AHM13" s="33">
        <f>'5 - Project Outputs'!P463</f>
        <v>0</v>
      </c>
      <c r="AHN13" s="33">
        <f>'5 - Project Outputs'!Q463</f>
        <v>0</v>
      </c>
      <c r="AHO13" s="33">
        <f>'5 - Project Outputs'!R463</f>
        <v>0</v>
      </c>
      <c r="AHP13" s="33">
        <f>'5 - Project Outputs'!S463</f>
        <v>0</v>
      </c>
      <c r="AHQ13" s="33">
        <f>'5 - Project Outputs'!T463</f>
        <v>0</v>
      </c>
      <c r="AHR13" s="33">
        <f>'5 - Project Outputs'!U463</f>
        <v>0</v>
      </c>
      <c r="AHS13" s="33">
        <f>'5 - Project Outputs'!V463</f>
        <v>0</v>
      </c>
      <c r="AHT13" s="33">
        <f>'5 - Project Outputs'!W463</f>
        <v>0</v>
      </c>
      <c r="AHU13" s="33">
        <f>'5 - Project Outputs'!X463</f>
        <v>0</v>
      </c>
      <c r="AHV13" s="33">
        <f>'5 - Project Outputs'!C464</f>
        <v>0</v>
      </c>
      <c r="AHW13" s="33">
        <f>'5 - Project Outputs'!D464</f>
        <v>0</v>
      </c>
      <c r="AHX13" s="33">
        <f>'5 - Project Outputs'!E464</f>
        <v>0</v>
      </c>
      <c r="AHY13" s="33">
        <f>'5 - Project Outputs'!F464</f>
        <v>0</v>
      </c>
      <c r="AHZ13" s="33">
        <f>'5 - Project Outputs'!G464</f>
        <v>0</v>
      </c>
      <c r="AIA13" s="33">
        <f>'5 - Project Outputs'!H464</f>
        <v>0</v>
      </c>
      <c r="AIB13" s="33">
        <f>'5 - Project Outputs'!I464</f>
        <v>0</v>
      </c>
      <c r="AIC13" s="33">
        <f>'5 - Project Outputs'!J464</f>
        <v>0</v>
      </c>
      <c r="AID13" s="33">
        <f>'5 - Project Outputs'!K464</f>
        <v>0</v>
      </c>
      <c r="AIE13" s="33">
        <f>'5 - Project Outputs'!L464</f>
        <v>0</v>
      </c>
      <c r="AIF13" s="33">
        <f>'5 - Project Outputs'!M464</f>
        <v>0</v>
      </c>
      <c r="AIG13" s="33">
        <f>'5 - Project Outputs'!N464</f>
        <v>0</v>
      </c>
      <c r="AIH13" s="33">
        <f>'5 - Project Outputs'!O464</f>
        <v>0</v>
      </c>
      <c r="AII13" s="33">
        <f>'5 - Project Outputs'!P464</f>
        <v>0</v>
      </c>
      <c r="AIJ13" s="33">
        <f>'5 - Project Outputs'!Q464</f>
        <v>0</v>
      </c>
      <c r="AIK13" s="33">
        <f>'5 - Project Outputs'!R464</f>
        <v>0</v>
      </c>
      <c r="AIL13" s="33">
        <f>'5 - Project Outputs'!S464</f>
        <v>0</v>
      </c>
      <c r="AIM13" s="33">
        <f>'5 - Project Outputs'!T464</f>
        <v>0</v>
      </c>
      <c r="AIN13" s="33">
        <f>'5 - Project Outputs'!U464</f>
        <v>0</v>
      </c>
      <c r="AIO13" s="33">
        <f>'5 - Project Outputs'!V464</f>
        <v>0</v>
      </c>
      <c r="AIP13" s="33">
        <f>'5 - Project Outputs'!W464</f>
        <v>0</v>
      </c>
      <c r="AIQ13" s="33">
        <f>'5 - Project Outputs'!X464</f>
        <v>0</v>
      </c>
      <c r="AIR13" s="33">
        <f>'5 - Project Outputs'!C465</f>
        <v>0</v>
      </c>
      <c r="AIS13" s="33">
        <f>'5 - Project Outputs'!D465</f>
        <v>0</v>
      </c>
      <c r="AIT13" s="33">
        <f>'5 - Project Outputs'!E465</f>
        <v>0</v>
      </c>
      <c r="AIU13" s="33">
        <f>'5 - Project Outputs'!F465</f>
        <v>0</v>
      </c>
      <c r="AIV13" s="33">
        <f>'5 - Project Outputs'!G465</f>
        <v>0</v>
      </c>
      <c r="AIW13" s="33">
        <f>'5 - Project Outputs'!H465</f>
        <v>0</v>
      </c>
      <c r="AIX13" s="33">
        <f>'5 - Project Outputs'!I465</f>
        <v>0</v>
      </c>
      <c r="AIY13" s="33">
        <f>'5 - Project Outputs'!J465</f>
        <v>0</v>
      </c>
      <c r="AIZ13" s="33">
        <f>'5 - Project Outputs'!K465</f>
        <v>0</v>
      </c>
      <c r="AJA13" s="33">
        <f>'5 - Project Outputs'!L465</f>
        <v>0</v>
      </c>
      <c r="AJB13" s="33">
        <f>'5 - Project Outputs'!M465</f>
        <v>0</v>
      </c>
      <c r="AJC13" s="33">
        <f>'5 - Project Outputs'!N465</f>
        <v>0</v>
      </c>
      <c r="AJD13" s="33">
        <f>'5 - Project Outputs'!O465</f>
        <v>0</v>
      </c>
      <c r="AJE13" s="33">
        <f>'5 - Project Outputs'!P465</f>
        <v>0</v>
      </c>
      <c r="AJF13" s="33">
        <f>'5 - Project Outputs'!Q465</f>
        <v>0</v>
      </c>
      <c r="AJG13" s="33">
        <f>'5 - Project Outputs'!R465</f>
        <v>0</v>
      </c>
      <c r="AJH13" s="33">
        <f>'5 - Project Outputs'!S465</f>
        <v>0</v>
      </c>
      <c r="AJI13" s="33">
        <f>'5 - Project Outputs'!T465</f>
        <v>0</v>
      </c>
      <c r="AJJ13" s="33">
        <f>'5 - Project Outputs'!U465</f>
        <v>0</v>
      </c>
      <c r="AJK13" s="33">
        <f>'5 - Project Outputs'!V465</f>
        <v>0</v>
      </c>
      <c r="AJL13" s="33">
        <f>'5 - Project Outputs'!W465</f>
        <v>0</v>
      </c>
      <c r="AJM13" s="33">
        <f>'5 - Project Outputs'!X465</f>
        <v>0</v>
      </c>
      <c r="AJN13" s="33">
        <f>'5 - Project Outputs'!C466</f>
        <v>0</v>
      </c>
      <c r="AJO13" s="33">
        <f>'5 - Project Outputs'!D466</f>
        <v>0</v>
      </c>
      <c r="AJP13" s="33">
        <f>'5 - Project Outputs'!E466</f>
        <v>0</v>
      </c>
      <c r="AJQ13" s="33">
        <f>'5 - Project Outputs'!F466</f>
        <v>0</v>
      </c>
      <c r="AJR13" s="33">
        <f>'5 - Project Outputs'!G466</f>
        <v>0</v>
      </c>
      <c r="AJS13" s="33">
        <f>'5 - Project Outputs'!H466</f>
        <v>0</v>
      </c>
      <c r="AJT13" s="33">
        <f>'5 - Project Outputs'!I466</f>
        <v>0</v>
      </c>
      <c r="AJU13" s="33">
        <f>'5 - Project Outputs'!J466</f>
        <v>0</v>
      </c>
      <c r="AJV13" s="33">
        <f>'5 - Project Outputs'!K466</f>
        <v>0</v>
      </c>
      <c r="AJW13" s="33">
        <f>'5 - Project Outputs'!L466</f>
        <v>0</v>
      </c>
      <c r="AJX13" s="33">
        <f>'5 - Project Outputs'!M466</f>
        <v>0</v>
      </c>
      <c r="AJY13" s="33">
        <f>'5 - Project Outputs'!N466</f>
        <v>0</v>
      </c>
      <c r="AJZ13" s="33">
        <f>'5 - Project Outputs'!O466</f>
        <v>0</v>
      </c>
      <c r="AKA13" s="33">
        <f>'5 - Project Outputs'!P466</f>
        <v>0</v>
      </c>
      <c r="AKB13" s="33">
        <f>'5 - Project Outputs'!Q466</f>
        <v>0</v>
      </c>
      <c r="AKC13" s="33">
        <f>'5 - Project Outputs'!R466</f>
        <v>0</v>
      </c>
      <c r="AKD13" s="33">
        <f>'5 - Project Outputs'!S466</f>
        <v>0</v>
      </c>
      <c r="AKE13" s="33">
        <f>'5 - Project Outputs'!T466</f>
        <v>0</v>
      </c>
      <c r="AKF13" s="33">
        <f>'5 - Project Outputs'!U466</f>
        <v>0</v>
      </c>
      <c r="AKG13" s="33">
        <f>'5 - Project Outputs'!V466</f>
        <v>0</v>
      </c>
      <c r="AKH13" s="33">
        <f>'5 - Project Outputs'!W466</f>
        <v>0</v>
      </c>
      <c r="AKI13" s="33">
        <f>'5 - Project Outputs'!X466</f>
        <v>0</v>
      </c>
      <c r="AKJ13" s="33">
        <f>'5 - Project Outputs'!C467</f>
        <v>0</v>
      </c>
      <c r="AKK13" s="33">
        <f>'5 - Project Outputs'!D467</f>
        <v>0</v>
      </c>
      <c r="AKL13" s="33">
        <f>'5 - Project Outputs'!E467</f>
        <v>0</v>
      </c>
      <c r="AKM13" s="33">
        <f>'5 - Project Outputs'!F467</f>
        <v>0</v>
      </c>
      <c r="AKN13" s="33">
        <f>'5 - Project Outputs'!G467</f>
        <v>0</v>
      </c>
      <c r="AKO13" s="33">
        <f>'5 - Project Outputs'!H467</f>
        <v>0</v>
      </c>
      <c r="AKP13" s="33">
        <f>'5 - Project Outputs'!I467</f>
        <v>0</v>
      </c>
      <c r="AKQ13" s="33">
        <f>'5 - Project Outputs'!J467</f>
        <v>0</v>
      </c>
      <c r="AKR13" s="33">
        <f>'5 - Project Outputs'!K467</f>
        <v>0</v>
      </c>
      <c r="AKS13" s="33">
        <f>'5 - Project Outputs'!L467</f>
        <v>0</v>
      </c>
      <c r="AKT13" s="33">
        <f>'5 - Project Outputs'!M467</f>
        <v>0</v>
      </c>
      <c r="AKU13" s="33">
        <f>'5 - Project Outputs'!N467</f>
        <v>0</v>
      </c>
      <c r="AKV13" s="33">
        <f>'5 - Project Outputs'!O467</f>
        <v>0</v>
      </c>
      <c r="AKW13" s="33">
        <f>'5 - Project Outputs'!P467</f>
        <v>0</v>
      </c>
      <c r="AKX13" s="33">
        <f>'5 - Project Outputs'!Q467</f>
        <v>0</v>
      </c>
      <c r="AKY13" s="33">
        <f>'5 - Project Outputs'!R467</f>
        <v>0</v>
      </c>
      <c r="AKZ13" s="33">
        <f>'5 - Project Outputs'!S467</f>
        <v>0</v>
      </c>
      <c r="ALA13" s="33">
        <f>'5 - Project Outputs'!T467</f>
        <v>0</v>
      </c>
      <c r="ALB13" s="33">
        <f>'5 - Project Outputs'!U467</f>
        <v>0</v>
      </c>
      <c r="ALC13" s="33">
        <f>'5 - Project Outputs'!V467</f>
        <v>0</v>
      </c>
      <c r="ALD13" s="33">
        <f>'5 - Project Outputs'!W467</f>
        <v>0</v>
      </c>
      <c r="ALE13" s="33">
        <f>'5 - Project Outputs'!X467</f>
        <v>0</v>
      </c>
      <c r="ALF13" s="33">
        <f>'5 - Project Outputs'!C468</f>
        <v>0</v>
      </c>
      <c r="ALG13" s="33">
        <f>'5 - Project Outputs'!D468</f>
        <v>0</v>
      </c>
      <c r="ALH13" s="33">
        <f>'5 - Project Outputs'!E468</f>
        <v>0</v>
      </c>
      <c r="ALI13" s="33">
        <f>'5 - Project Outputs'!F468</f>
        <v>0</v>
      </c>
      <c r="ALJ13" s="33">
        <f>'5 - Project Outputs'!G468</f>
        <v>0</v>
      </c>
      <c r="ALK13" s="33">
        <f>'5 - Project Outputs'!H468</f>
        <v>0</v>
      </c>
      <c r="ALL13" s="33">
        <f>'5 - Project Outputs'!I468</f>
        <v>0</v>
      </c>
      <c r="ALM13" s="33">
        <f>'5 - Project Outputs'!J468</f>
        <v>0</v>
      </c>
      <c r="ALN13" s="33">
        <f>'5 - Project Outputs'!K468</f>
        <v>0</v>
      </c>
      <c r="ALO13" s="33">
        <f>'5 - Project Outputs'!L468</f>
        <v>0</v>
      </c>
      <c r="ALP13" s="33">
        <f>'5 - Project Outputs'!M468</f>
        <v>0</v>
      </c>
      <c r="ALQ13" s="33">
        <f>'5 - Project Outputs'!N468</f>
        <v>0</v>
      </c>
      <c r="ALR13" s="33">
        <f>'5 - Project Outputs'!O468</f>
        <v>0</v>
      </c>
      <c r="ALS13" s="33">
        <f>'5 - Project Outputs'!P468</f>
        <v>0</v>
      </c>
      <c r="ALT13" s="33">
        <f>'5 - Project Outputs'!Q468</f>
        <v>0</v>
      </c>
      <c r="ALU13" s="33">
        <f>'5 - Project Outputs'!R468</f>
        <v>0</v>
      </c>
      <c r="ALV13" s="33">
        <f>'5 - Project Outputs'!S468</f>
        <v>0</v>
      </c>
      <c r="ALW13" s="33">
        <f>'5 - Project Outputs'!T468</f>
        <v>0</v>
      </c>
      <c r="ALX13" s="33">
        <f>'5 - Project Outputs'!U468</f>
        <v>0</v>
      </c>
      <c r="ALY13" s="33">
        <f>'5 - Project Outputs'!V468</f>
        <v>0</v>
      </c>
      <c r="ALZ13" s="33">
        <f>'5 - Project Outputs'!W468</f>
        <v>0</v>
      </c>
      <c r="AMA13" s="33">
        <f>'5 - Project Outputs'!X468</f>
        <v>0</v>
      </c>
      <c r="AMB13" s="33">
        <f>'5 - Project Outputs'!C469</f>
        <v>0</v>
      </c>
      <c r="AMC13" s="33">
        <f>'5 - Project Outputs'!D469</f>
        <v>0</v>
      </c>
      <c r="AMD13" s="33">
        <f>'5 - Project Outputs'!E469</f>
        <v>0</v>
      </c>
      <c r="AME13" s="33">
        <f>'5 - Project Outputs'!F469</f>
        <v>0</v>
      </c>
      <c r="AMF13" s="33">
        <f>'5 - Project Outputs'!G469</f>
        <v>0</v>
      </c>
      <c r="AMG13" s="33">
        <f>'5 - Project Outputs'!H469</f>
        <v>0</v>
      </c>
      <c r="AMH13" s="33">
        <f>'5 - Project Outputs'!I469</f>
        <v>0</v>
      </c>
      <c r="AMI13" s="33">
        <f>'5 - Project Outputs'!J469</f>
        <v>0</v>
      </c>
      <c r="AMJ13" s="33">
        <f>'5 - Project Outputs'!K469</f>
        <v>0</v>
      </c>
      <c r="AMK13" s="33">
        <f>'5 - Project Outputs'!L469</f>
        <v>0</v>
      </c>
      <c r="AML13" s="33">
        <f>'5 - Project Outputs'!M469</f>
        <v>0</v>
      </c>
      <c r="AMM13" s="33">
        <f>'5 - Project Outputs'!N469</f>
        <v>0</v>
      </c>
      <c r="AMN13" s="33">
        <f>'5 - Project Outputs'!O469</f>
        <v>0</v>
      </c>
      <c r="AMO13" s="33">
        <f>'5 - Project Outputs'!P469</f>
        <v>0</v>
      </c>
      <c r="AMP13" s="33">
        <f>'5 - Project Outputs'!Q469</f>
        <v>0</v>
      </c>
      <c r="AMQ13" s="33">
        <f>'5 - Project Outputs'!R469</f>
        <v>0</v>
      </c>
      <c r="AMR13" s="33">
        <f>'5 - Project Outputs'!S469</f>
        <v>0</v>
      </c>
      <c r="AMS13" s="33">
        <f>'5 - Project Outputs'!T469</f>
        <v>0</v>
      </c>
      <c r="AMT13" s="33">
        <f>'5 - Project Outputs'!U469</f>
        <v>0</v>
      </c>
      <c r="AMU13" s="33">
        <f>'5 - Project Outputs'!V469</f>
        <v>0</v>
      </c>
      <c r="AMV13" s="33">
        <f>'5 - Project Outputs'!W469</f>
        <v>0</v>
      </c>
      <c r="AMW13" s="33">
        <f>'5 - Project Outputs'!X469</f>
        <v>0</v>
      </c>
      <c r="AMX13" s="33">
        <f>'5 - Project Outputs'!C470</f>
        <v>0</v>
      </c>
      <c r="AMY13" s="33">
        <f>'5 - Project Outputs'!D470</f>
        <v>0</v>
      </c>
      <c r="AMZ13" s="33">
        <f>'5 - Project Outputs'!E470</f>
        <v>0</v>
      </c>
      <c r="ANA13" s="33">
        <f>'5 - Project Outputs'!F470</f>
        <v>0</v>
      </c>
      <c r="ANB13" s="33">
        <f>'5 - Project Outputs'!G470</f>
        <v>0</v>
      </c>
      <c r="ANC13" s="33">
        <f>'5 - Project Outputs'!H470</f>
        <v>0</v>
      </c>
      <c r="AND13" s="33">
        <f>'5 - Project Outputs'!I470</f>
        <v>0</v>
      </c>
      <c r="ANE13" s="33">
        <f>'5 - Project Outputs'!J470</f>
        <v>0</v>
      </c>
      <c r="ANF13" s="33">
        <f>'5 - Project Outputs'!K470</f>
        <v>0</v>
      </c>
      <c r="ANG13" s="33">
        <f>'5 - Project Outputs'!L470</f>
        <v>0</v>
      </c>
      <c r="ANH13" s="33">
        <f>'5 - Project Outputs'!M470</f>
        <v>0</v>
      </c>
      <c r="ANI13" s="33">
        <f>'5 - Project Outputs'!N470</f>
        <v>0</v>
      </c>
      <c r="ANJ13" s="33">
        <f>'5 - Project Outputs'!O470</f>
        <v>0</v>
      </c>
      <c r="ANK13" s="33">
        <f>'5 - Project Outputs'!P470</f>
        <v>0</v>
      </c>
      <c r="ANL13" s="33">
        <f>'5 - Project Outputs'!Q470</f>
        <v>0</v>
      </c>
      <c r="ANM13" s="33">
        <f>'5 - Project Outputs'!R470</f>
        <v>0</v>
      </c>
      <c r="ANN13" s="33">
        <f>'5 - Project Outputs'!S470</f>
        <v>0</v>
      </c>
      <c r="ANO13" s="33">
        <f>'5 - Project Outputs'!T470</f>
        <v>0</v>
      </c>
      <c r="ANP13" s="33">
        <f>'5 - Project Outputs'!U470</f>
        <v>0</v>
      </c>
      <c r="ANQ13" s="33">
        <f>'5 - Project Outputs'!V470</f>
        <v>0</v>
      </c>
      <c r="ANR13" s="33">
        <f>'5 - Project Outputs'!W470</f>
        <v>0</v>
      </c>
      <c r="ANS13" s="33">
        <f>'5 - Project Outputs'!X470</f>
        <v>0</v>
      </c>
      <c r="ANT13" s="33">
        <f>'5 - Project Outputs'!C471</f>
        <v>0</v>
      </c>
      <c r="ANU13" s="33">
        <f>'5 - Project Outputs'!D471</f>
        <v>0</v>
      </c>
      <c r="ANV13" s="33">
        <f>'5 - Project Outputs'!E471</f>
        <v>0</v>
      </c>
      <c r="ANW13" s="33">
        <f>'5 - Project Outputs'!F471</f>
        <v>0</v>
      </c>
      <c r="ANX13" s="33">
        <f>'5 - Project Outputs'!G471</f>
        <v>0</v>
      </c>
      <c r="ANY13" s="33">
        <f>'5 - Project Outputs'!H471</f>
        <v>0</v>
      </c>
      <c r="ANZ13" s="33">
        <f>'5 - Project Outputs'!I471</f>
        <v>0</v>
      </c>
      <c r="AOA13" s="33">
        <f>'5 - Project Outputs'!J471</f>
        <v>0</v>
      </c>
      <c r="AOB13" s="33">
        <f>'5 - Project Outputs'!K471</f>
        <v>0</v>
      </c>
      <c r="AOC13" s="33">
        <f>'5 - Project Outputs'!L471</f>
        <v>0</v>
      </c>
      <c r="AOD13" s="33">
        <f>'5 - Project Outputs'!M471</f>
        <v>0</v>
      </c>
      <c r="AOE13" s="33">
        <f>'5 - Project Outputs'!N471</f>
        <v>0</v>
      </c>
      <c r="AOF13" s="33">
        <f>'5 - Project Outputs'!O471</f>
        <v>0</v>
      </c>
      <c r="AOG13" s="33">
        <f>'5 - Project Outputs'!P471</f>
        <v>0</v>
      </c>
      <c r="AOH13" s="33">
        <f>'5 - Project Outputs'!Q471</f>
        <v>0</v>
      </c>
      <c r="AOI13" s="33">
        <f>'5 - Project Outputs'!R471</f>
        <v>0</v>
      </c>
      <c r="AOJ13" s="33">
        <f>'5 - Project Outputs'!S471</f>
        <v>0</v>
      </c>
      <c r="AOK13" s="33">
        <f>'5 - Project Outputs'!T471</f>
        <v>0</v>
      </c>
      <c r="AOL13" s="33">
        <f>'5 - Project Outputs'!U471</f>
        <v>0</v>
      </c>
      <c r="AOM13" s="33">
        <f>'5 - Project Outputs'!V471</f>
        <v>0</v>
      </c>
      <c r="AON13" s="33">
        <f>'5 - Project Outputs'!W471</f>
        <v>0</v>
      </c>
      <c r="AOO13" s="33">
        <f>'5 - Project Outputs'!X471</f>
        <v>0</v>
      </c>
      <c r="CZK13" s="33">
        <f>'7 - Risk Register'!C112</f>
        <v>0</v>
      </c>
      <c r="CZL13" s="33">
        <f>'7 - Risk Register'!D112</f>
        <v>0</v>
      </c>
      <c r="CZM13" s="33">
        <f>'7 - Risk Register'!E112</f>
        <v>0</v>
      </c>
      <c r="CZN13" s="33">
        <f>'7 - Risk Register'!F112</f>
        <v>0</v>
      </c>
      <c r="CZO13" s="33">
        <f>'7 - Risk Register'!G112</f>
        <v>0</v>
      </c>
      <c r="CZP13" s="33">
        <f>'7 - Risk Register'!H112</f>
        <v>0</v>
      </c>
      <c r="CZQ13" s="33">
        <f>'7 - Risk Register'!I112</f>
        <v>0</v>
      </c>
      <c r="CZR13" s="33" t="str">
        <f>'7 - Risk Register'!J112</f>
        <v/>
      </c>
      <c r="CZS13" s="33">
        <f>'7 - Risk Register'!K112</f>
        <v>0</v>
      </c>
      <c r="CZT13" s="33">
        <f>'7 - Risk Register'!L112</f>
        <v>0</v>
      </c>
      <c r="CZU13" s="33">
        <f>'7 - Risk Register'!M112</f>
        <v>0</v>
      </c>
      <c r="CZV13" s="33" t="str">
        <f>'7 - Risk Register'!N112</f>
        <v/>
      </c>
      <c r="CZW13" s="33">
        <f>'7 - Risk Register'!O112</f>
        <v>0</v>
      </c>
      <c r="CZX13" s="33">
        <f>'7 - Risk Register'!P112</f>
        <v>0</v>
      </c>
      <c r="CZY13" s="33">
        <f>'7 - Risk Register'!C113</f>
        <v>0</v>
      </c>
      <c r="CZZ13" s="33">
        <f>'7 - Risk Register'!D113</f>
        <v>0</v>
      </c>
      <c r="DAA13" s="33">
        <f>'7 - Risk Register'!E113</f>
        <v>0</v>
      </c>
      <c r="DAB13" s="33">
        <f>'7 - Risk Register'!F113</f>
        <v>0</v>
      </c>
      <c r="DAC13" s="33">
        <f>'7 - Risk Register'!G113</f>
        <v>0</v>
      </c>
      <c r="DAD13" s="33">
        <f>'7 - Risk Register'!H113</f>
        <v>0</v>
      </c>
      <c r="DAE13" s="33">
        <f>'7 - Risk Register'!I113</f>
        <v>0</v>
      </c>
      <c r="DAF13" s="33" t="str">
        <f>'7 - Risk Register'!J113</f>
        <v/>
      </c>
      <c r="DAG13" s="33">
        <f>'7 - Risk Register'!K113</f>
        <v>0</v>
      </c>
      <c r="DAH13" s="33">
        <f>'7 - Risk Register'!L113</f>
        <v>0</v>
      </c>
      <c r="DAI13" s="33">
        <f>'7 - Risk Register'!M113</f>
        <v>0</v>
      </c>
      <c r="DAJ13" s="33" t="str">
        <f>'7 - Risk Register'!N113</f>
        <v/>
      </c>
      <c r="DAK13" s="33">
        <f>'7 - Risk Register'!O113</f>
        <v>0</v>
      </c>
      <c r="DAL13" s="33">
        <f>'7 - Risk Register'!P113</f>
        <v>0</v>
      </c>
      <c r="DAM13" s="33">
        <f>'7 - Risk Register'!C114</f>
        <v>0</v>
      </c>
      <c r="DAN13" s="33">
        <f>'7 - Risk Register'!D114</f>
        <v>0</v>
      </c>
      <c r="DAO13" s="33">
        <f>'7 - Risk Register'!E114</f>
        <v>0</v>
      </c>
      <c r="DAP13" s="33">
        <f>'7 - Risk Register'!F114</f>
        <v>0</v>
      </c>
      <c r="DAQ13" s="33">
        <f>'7 - Risk Register'!G114</f>
        <v>0</v>
      </c>
      <c r="DAR13" s="33">
        <f>'7 - Risk Register'!H114</f>
        <v>0</v>
      </c>
      <c r="DAS13" s="33">
        <f>'7 - Risk Register'!I114</f>
        <v>0</v>
      </c>
      <c r="DAT13" s="33" t="str">
        <f>'7 - Risk Register'!J114</f>
        <v/>
      </c>
      <c r="DAU13" s="33">
        <f>'7 - Risk Register'!K114</f>
        <v>0</v>
      </c>
      <c r="DAV13" s="33">
        <f>'7 - Risk Register'!L114</f>
        <v>0</v>
      </c>
      <c r="DAW13" s="33">
        <f>'7 - Risk Register'!M114</f>
        <v>0</v>
      </c>
      <c r="DAX13" s="33" t="str">
        <f>'7 - Risk Register'!N114</f>
        <v/>
      </c>
      <c r="DAY13" s="33">
        <f>'7 - Risk Register'!O114</f>
        <v>0</v>
      </c>
      <c r="DAZ13" s="33">
        <f>'7 - Risk Register'!P114</f>
        <v>0</v>
      </c>
    </row>
    <row r="14" spans="1:2762" s="33" customFormat="1" x14ac:dyDescent="0.35">
      <c r="A14" s="469" t="s">
        <v>3427</v>
      </c>
      <c r="R14" s="475" t="str">
        <f>'Project Lookup'!$C$15</f>
        <v/>
      </c>
      <c r="S14" s="33" t="str">
        <f>'Project Lookup'!$E$15</f>
        <v/>
      </c>
      <c r="T14" s="33" t="str">
        <f>'2 - Project Admin'!F39</f>
        <v>&lt; Select &gt;</v>
      </c>
      <c r="U14" s="33" t="str">
        <f>'2 - Project Admin'!G39</f>
        <v>&lt; Select &gt;</v>
      </c>
      <c r="V14" s="33">
        <f>'2 - Project Admin'!H39</f>
        <v>0</v>
      </c>
      <c r="W14" s="33">
        <f>'2 - Project Admin'!I39</f>
        <v>0</v>
      </c>
      <c r="X14" s="33" t="str">
        <f>'2 - Project Admin'!J39</f>
        <v>&lt; Select &gt;</v>
      </c>
      <c r="Y14" s="33">
        <f>'2 - Project Admin'!K39</f>
        <v>0</v>
      </c>
      <c r="Z14" s="33">
        <f>'2 - Project Admin'!L39</f>
        <v>0</v>
      </c>
      <c r="AJ14" s="477">
        <f>'3 - Programme Progress'!D32</f>
        <v>0</v>
      </c>
      <c r="AK14" s="33">
        <f>'3 - Programme Progress'!E32</f>
        <v>0</v>
      </c>
      <c r="AL14" s="33" t="e">
        <f>'3 - Programme Progress'!#REF!</f>
        <v>#REF!</v>
      </c>
      <c r="AM14" s="33" t="str">
        <f>'3 - Programme Progress'!F32</f>
        <v>&lt; Select &gt;</v>
      </c>
      <c r="AN14" s="33" t="str">
        <f>'3 - Programme Progress'!J32</f>
        <v>&lt; Select &gt;</v>
      </c>
      <c r="AO14" s="33" t="str">
        <f>'3 - Programme Progress'!K32</f>
        <v>&lt; Select &gt;</v>
      </c>
      <c r="AP14" s="33" t="str">
        <f>'3 - Programme Progress'!L32</f>
        <v>&lt; Select &gt;</v>
      </c>
      <c r="AQ14" s="33">
        <f>'3 - Programme Progress'!M32</f>
        <v>0</v>
      </c>
      <c r="AR14" s="33">
        <f>'3 - Programme Progress'!N32</f>
        <v>0</v>
      </c>
      <c r="AS14" s="33">
        <f>'3 - Programme Progress'!O32</f>
        <v>0</v>
      </c>
      <c r="AU14" s="478"/>
      <c r="AV14" s="478"/>
      <c r="AW14" s="478"/>
      <c r="AX14" s="478"/>
      <c r="AY14" s="478"/>
      <c r="AZ14" s="478"/>
      <c r="BA14" s="478"/>
      <c r="BB14" s="478"/>
      <c r="BC14" s="478"/>
      <c r="BD14" s="478"/>
      <c r="BE14" s="478"/>
      <c r="BF14" s="478"/>
      <c r="BG14" s="478"/>
      <c r="BH14" s="478"/>
      <c r="BI14" s="478"/>
      <c r="BJ14" s="478"/>
      <c r="BK14" s="478"/>
      <c r="BS14" s="33">
        <f>'4a - Funding Profiles'!F374</f>
        <v>0</v>
      </c>
      <c r="BT14" s="33">
        <f>'4a - Funding Profiles'!G374</f>
        <v>0</v>
      </c>
      <c r="BU14" s="33">
        <f>'4a - Funding Profiles'!H374</f>
        <v>0</v>
      </c>
      <c r="BV14" s="33">
        <f>'4a - Funding Profiles'!I374</f>
        <v>0</v>
      </c>
      <c r="BW14" s="33">
        <f>'4a - Funding Profiles'!J374</f>
        <v>0</v>
      </c>
      <c r="BX14" s="33">
        <f>'4a - Funding Profiles'!K374</f>
        <v>0</v>
      </c>
      <c r="BY14" s="33">
        <f>'4a - Funding Profiles'!L374</f>
        <v>0</v>
      </c>
      <c r="BZ14" s="33">
        <f>'4a - Funding Profiles'!M374</f>
        <v>0</v>
      </c>
      <c r="CA14" s="33">
        <f>'4a - Funding Profiles'!N374</f>
        <v>0</v>
      </c>
      <c r="CB14" s="33">
        <f>'4a - Funding Profiles'!O374</f>
        <v>0</v>
      </c>
      <c r="CC14" s="33">
        <f>'4a - Funding Profiles'!P374</f>
        <v>0</v>
      </c>
      <c r="CD14" s="33">
        <f>'4a - Funding Profiles'!Q374</f>
        <v>0</v>
      </c>
      <c r="CE14" s="33">
        <f>'4a - Funding Profiles'!R374</f>
        <v>0</v>
      </c>
      <c r="CF14" s="33">
        <f>'4a - Funding Profiles'!S374</f>
        <v>0</v>
      </c>
      <c r="CG14" s="33">
        <f>'4a - Funding Profiles'!T374</f>
        <v>0</v>
      </c>
      <c r="CH14" s="33">
        <f>'4a - Funding Profiles'!U374</f>
        <v>0</v>
      </c>
      <c r="CI14" s="33">
        <f>'4a - Funding Profiles'!V374</f>
        <v>0</v>
      </c>
      <c r="CJ14" s="33">
        <f>'4a - Funding Profiles'!W374</f>
        <v>0</v>
      </c>
      <c r="CK14" s="33">
        <f>'4a - Funding Profiles'!X374</f>
        <v>0</v>
      </c>
      <c r="CL14" s="33">
        <f>'4a - Funding Profiles'!Y374</f>
        <v>0</v>
      </c>
      <c r="CM14" s="33">
        <f>'4a - Funding Profiles'!Z374</f>
        <v>0</v>
      </c>
      <c r="CN14" s="33">
        <f>'4a - Funding Profiles'!F375</f>
        <v>0</v>
      </c>
      <c r="CO14" s="33">
        <f>'4a - Funding Profiles'!G375</f>
        <v>0</v>
      </c>
      <c r="CP14" s="33">
        <f>'4a - Funding Profiles'!H375</f>
        <v>0</v>
      </c>
      <c r="CQ14" s="33">
        <f>'4a - Funding Profiles'!I375</f>
        <v>0</v>
      </c>
      <c r="CR14" s="33">
        <f>'4a - Funding Profiles'!J375</f>
        <v>0</v>
      </c>
      <c r="CS14" s="33">
        <f>'4a - Funding Profiles'!K375</f>
        <v>0</v>
      </c>
      <c r="CT14" s="33">
        <f>'4a - Funding Profiles'!L375</f>
        <v>0</v>
      </c>
      <c r="CU14" s="33">
        <f>'4a - Funding Profiles'!M375</f>
        <v>0</v>
      </c>
      <c r="CV14" s="33">
        <f>'4a - Funding Profiles'!N375</f>
        <v>0</v>
      </c>
      <c r="CW14" s="33">
        <f>'4a - Funding Profiles'!O375</f>
        <v>0</v>
      </c>
      <c r="CX14" s="33">
        <f>'4a - Funding Profiles'!P375</f>
        <v>0</v>
      </c>
      <c r="CY14" s="33">
        <f>'4a - Funding Profiles'!Q375</f>
        <v>0</v>
      </c>
      <c r="CZ14" s="33">
        <f>'4a - Funding Profiles'!R375</f>
        <v>0</v>
      </c>
      <c r="DA14" s="33">
        <f>'4a - Funding Profiles'!S375</f>
        <v>0</v>
      </c>
      <c r="DB14" s="33">
        <f>'4a - Funding Profiles'!T375</f>
        <v>0</v>
      </c>
      <c r="DC14" s="33">
        <f>'4a - Funding Profiles'!U375</f>
        <v>0</v>
      </c>
      <c r="DD14" s="33">
        <f>'4a - Funding Profiles'!V375</f>
        <v>0</v>
      </c>
      <c r="DE14" s="33">
        <f>'4a - Funding Profiles'!W375</f>
        <v>0</v>
      </c>
      <c r="DF14" s="33">
        <f>'4a - Funding Profiles'!X375</f>
        <v>0</v>
      </c>
      <c r="DG14" s="33">
        <f>'4a - Funding Profiles'!Y375</f>
        <v>0</v>
      </c>
      <c r="DH14" s="33">
        <f>'4a - Funding Profiles'!Z375</f>
        <v>0</v>
      </c>
      <c r="DI14" s="33">
        <f>'4a - Funding Profiles'!F376</f>
        <v>0</v>
      </c>
      <c r="DJ14" s="33">
        <f>'4a - Funding Profiles'!G376</f>
        <v>0</v>
      </c>
      <c r="DK14" s="33">
        <f>'4a - Funding Profiles'!H376</f>
        <v>0</v>
      </c>
      <c r="DL14" s="33">
        <f>'4a - Funding Profiles'!I376</f>
        <v>0</v>
      </c>
      <c r="DM14" s="33">
        <f>'4a - Funding Profiles'!J376</f>
        <v>0</v>
      </c>
      <c r="DN14" s="33">
        <f>'4a - Funding Profiles'!K376</f>
        <v>0</v>
      </c>
      <c r="DO14" s="33">
        <f>'4a - Funding Profiles'!L376</f>
        <v>0</v>
      </c>
      <c r="DP14" s="33">
        <f>'4a - Funding Profiles'!M376</f>
        <v>0</v>
      </c>
      <c r="DQ14" s="33">
        <f>'4a - Funding Profiles'!N376</f>
        <v>0</v>
      </c>
      <c r="DR14" s="33">
        <f>'4a - Funding Profiles'!O376</f>
        <v>0</v>
      </c>
      <c r="DS14" s="33">
        <f>'4a - Funding Profiles'!P376</f>
        <v>0</v>
      </c>
      <c r="DT14" s="33">
        <f>'4a - Funding Profiles'!Q376</f>
        <v>0</v>
      </c>
      <c r="DU14" s="33">
        <f>'4a - Funding Profiles'!R376</f>
        <v>0</v>
      </c>
      <c r="DV14" s="33">
        <f>'4a - Funding Profiles'!S376</f>
        <v>0</v>
      </c>
      <c r="DW14" s="33">
        <f>'4a - Funding Profiles'!T376</f>
        <v>0</v>
      </c>
      <c r="DX14" s="33">
        <f>'4a - Funding Profiles'!U376</f>
        <v>0</v>
      </c>
      <c r="DY14" s="33">
        <f>'4a - Funding Profiles'!V376</f>
        <v>0</v>
      </c>
      <c r="DZ14" s="33">
        <f>'4a - Funding Profiles'!W376</f>
        <v>0</v>
      </c>
      <c r="EA14" s="33">
        <f>'4a - Funding Profiles'!X376</f>
        <v>0</v>
      </c>
      <c r="EB14" s="33">
        <f>'4a - Funding Profiles'!Y376</f>
        <v>0</v>
      </c>
      <c r="EC14" s="33">
        <f>'4a - Funding Profiles'!Z376</f>
        <v>0</v>
      </c>
      <c r="ED14" s="33">
        <f>'4a - Funding Profiles'!F377</f>
        <v>0</v>
      </c>
      <c r="EE14" s="33">
        <f>'4a - Funding Profiles'!G377</f>
        <v>0</v>
      </c>
      <c r="EF14" s="33">
        <f>'4a - Funding Profiles'!H377</f>
        <v>0</v>
      </c>
      <c r="EG14" s="33">
        <f>'4a - Funding Profiles'!I377</f>
        <v>0</v>
      </c>
      <c r="EH14" s="33">
        <f>'4a - Funding Profiles'!J377</f>
        <v>0</v>
      </c>
      <c r="EI14" s="33">
        <f>'4a - Funding Profiles'!K377</f>
        <v>0</v>
      </c>
      <c r="EJ14" s="33">
        <f>'4a - Funding Profiles'!L377</f>
        <v>0</v>
      </c>
      <c r="EK14" s="33">
        <f>'4a - Funding Profiles'!M377</f>
        <v>0</v>
      </c>
      <c r="EL14" s="33">
        <f>'4a - Funding Profiles'!N377</f>
        <v>0</v>
      </c>
      <c r="EM14" s="33">
        <f>'4a - Funding Profiles'!O377</f>
        <v>0</v>
      </c>
      <c r="EN14" s="33">
        <f>'4a - Funding Profiles'!P377</f>
        <v>0</v>
      </c>
      <c r="EO14" s="33">
        <f>'4a - Funding Profiles'!Q377</f>
        <v>0</v>
      </c>
      <c r="EP14" s="33">
        <f>'4a - Funding Profiles'!R377</f>
        <v>0</v>
      </c>
      <c r="EQ14" s="33">
        <f>'4a - Funding Profiles'!S377</f>
        <v>0</v>
      </c>
      <c r="ER14" s="33">
        <f>'4a - Funding Profiles'!T377</f>
        <v>0</v>
      </c>
      <c r="ES14" s="33">
        <f>'4a - Funding Profiles'!U377</f>
        <v>0</v>
      </c>
      <c r="ET14" s="33">
        <f>'4a - Funding Profiles'!V377</f>
        <v>0</v>
      </c>
      <c r="EU14" s="33">
        <f>'4a - Funding Profiles'!W377</f>
        <v>0</v>
      </c>
      <c r="EV14" s="33">
        <f>'4a - Funding Profiles'!X377</f>
        <v>0</v>
      </c>
      <c r="EW14" s="33">
        <f>'4a - Funding Profiles'!Y377</f>
        <v>0</v>
      </c>
      <c r="EX14" s="33">
        <f>'4a - Funding Profiles'!Z377</f>
        <v>0</v>
      </c>
      <c r="EY14" s="33">
        <f>'4a - Funding Profiles'!F378</f>
        <v>0</v>
      </c>
      <c r="EZ14" s="33">
        <f>'4a - Funding Profiles'!G378</f>
        <v>0</v>
      </c>
      <c r="FA14" s="33">
        <f>'4a - Funding Profiles'!H378</f>
        <v>0</v>
      </c>
      <c r="FB14" s="33">
        <f>'4a - Funding Profiles'!I378</f>
        <v>0</v>
      </c>
      <c r="FC14" s="33">
        <f>'4a - Funding Profiles'!J378</f>
        <v>0</v>
      </c>
      <c r="FD14" s="33">
        <f>'4a - Funding Profiles'!K378</f>
        <v>0</v>
      </c>
      <c r="FE14" s="33">
        <f>'4a - Funding Profiles'!L378</f>
        <v>0</v>
      </c>
      <c r="FF14" s="33">
        <f>'4a - Funding Profiles'!M378</f>
        <v>0</v>
      </c>
      <c r="FG14" s="33">
        <f>'4a - Funding Profiles'!N378</f>
        <v>0</v>
      </c>
      <c r="FH14" s="33">
        <f>'4a - Funding Profiles'!O378</f>
        <v>0</v>
      </c>
      <c r="FI14" s="33">
        <f>'4a - Funding Profiles'!P378</f>
        <v>0</v>
      </c>
      <c r="FJ14" s="33">
        <f>'4a - Funding Profiles'!Q378</f>
        <v>0</v>
      </c>
      <c r="FK14" s="33">
        <f>'4a - Funding Profiles'!R378</f>
        <v>0</v>
      </c>
      <c r="FL14" s="33">
        <f>'4a - Funding Profiles'!S378</f>
        <v>0</v>
      </c>
      <c r="FM14" s="33">
        <f>'4a - Funding Profiles'!T378</f>
        <v>0</v>
      </c>
      <c r="FN14" s="33">
        <f>'4a - Funding Profiles'!U378</f>
        <v>0</v>
      </c>
      <c r="FO14" s="33">
        <f>'4a - Funding Profiles'!V378</f>
        <v>0</v>
      </c>
      <c r="FP14" s="33">
        <f>'4a - Funding Profiles'!W378</f>
        <v>0</v>
      </c>
      <c r="FQ14" s="33">
        <f>'4a - Funding Profiles'!X378</f>
        <v>0</v>
      </c>
      <c r="FR14" s="33">
        <f>'4a - Funding Profiles'!Y378</f>
        <v>0</v>
      </c>
      <c r="FS14" s="33">
        <f>'4a - Funding Profiles'!Z378</f>
        <v>0</v>
      </c>
      <c r="FT14" s="33">
        <f>'4a - Funding Profiles'!F379</f>
        <v>0</v>
      </c>
      <c r="FU14" s="33">
        <f>'4a - Funding Profiles'!G379</f>
        <v>0</v>
      </c>
      <c r="FV14" s="33">
        <f>'4a - Funding Profiles'!H379</f>
        <v>0</v>
      </c>
      <c r="FW14" s="33">
        <f>'4a - Funding Profiles'!I379</f>
        <v>0</v>
      </c>
      <c r="FX14" s="33">
        <f>'4a - Funding Profiles'!J379</f>
        <v>0</v>
      </c>
      <c r="FY14" s="33">
        <f>'4a - Funding Profiles'!K379</f>
        <v>0</v>
      </c>
      <c r="FZ14" s="33">
        <f>'4a - Funding Profiles'!L379</f>
        <v>0</v>
      </c>
      <c r="GA14" s="33">
        <f>'4a - Funding Profiles'!M379</f>
        <v>0</v>
      </c>
      <c r="GB14" s="33">
        <f>'4a - Funding Profiles'!N379</f>
        <v>0</v>
      </c>
      <c r="GC14" s="33">
        <f>'4a - Funding Profiles'!O379</f>
        <v>0</v>
      </c>
      <c r="GD14" s="33">
        <f>'4a - Funding Profiles'!P379</f>
        <v>0</v>
      </c>
      <c r="GE14" s="33">
        <f>'4a - Funding Profiles'!Q379</f>
        <v>0</v>
      </c>
      <c r="GF14" s="33">
        <f>'4a - Funding Profiles'!R379</f>
        <v>0</v>
      </c>
      <c r="GG14" s="33">
        <f>'4a - Funding Profiles'!S379</f>
        <v>0</v>
      </c>
      <c r="GH14" s="33">
        <f>'4a - Funding Profiles'!T379</f>
        <v>0</v>
      </c>
      <c r="GI14" s="33">
        <f>'4a - Funding Profiles'!U379</f>
        <v>0</v>
      </c>
      <c r="GJ14" s="33">
        <f>'4a - Funding Profiles'!V379</f>
        <v>0</v>
      </c>
      <c r="GK14" s="33">
        <f>'4a - Funding Profiles'!W379</f>
        <v>0</v>
      </c>
      <c r="GL14" s="33">
        <f>'4a - Funding Profiles'!X379</f>
        <v>0</v>
      </c>
      <c r="GM14" s="33">
        <f>'4a - Funding Profiles'!Y379</f>
        <v>0</v>
      </c>
      <c r="GN14" s="33">
        <f>'4a - Funding Profiles'!Z379</f>
        <v>0</v>
      </c>
      <c r="GO14" s="33">
        <f>'4a - Funding Profiles'!F380</f>
        <v>0</v>
      </c>
      <c r="GP14" s="33">
        <f>'4a - Funding Profiles'!G380</f>
        <v>0</v>
      </c>
      <c r="GQ14" s="33">
        <f>'4a - Funding Profiles'!H380</f>
        <v>0</v>
      </c>
      <c r="GR14" s="33">
        <f>'4a - Funding Profiles'!I380</f>
        <v>0</v>
      </c>
      <c r="GS14" s="33">
        <f>'4a - Funding Profiles'!J380</f>
        <v>0</v>
      </c>
      <c r="GT14" s="33">
        <f>'4a - Funding Profiles'!K380</f>
        <v>0</v>
      </c>
      <c r="GU14" s="33">
        <f>'4a - Funding Profiles'!L380</f>
        <v>0</v>
      </c>
      <c r="GV14" s="33">
        <f>'4a - Funding Profiles'!M380</f>
        <v>0</v>
      </c>
      <c r="GW14" s="33">
        <f>'4a - Funding Profiles'!N380</f>
        <v>0</v>
      </c>
      <c r="GX14" s="33">
        <f>'4a - Funding Profiles'!O380</f>
        <v>0</v>
      </c>
      <c r="GY14" s="33">
        <f>'4a - Funding Profiles'!P380</f>
        <v>0</v>
      </c>
      <c r="GZ14" s="33">
        <f>'4a - Funding Profiles'!Q380</f>
        <v>0</v>
      </c>
      <c r="HA14" s="33">
        <f>'4a - Funding Profiles'!R380</f>
        <v>0</v>
      </c>
      <c r="HB14" s="33">
        <f>'4a - Funding Profiles'!S380</f>
        <v>0</v>
      </c>
      <c r="HC14" s="33">
        <f>'4a - Funding Profiles'!T380</f>
        <v>0</v>
      </c>
      <c r="HD14" s="33">
        <f>'4a - Funding Profiles'!U380</f>
        <v>0</v>
      </c>
      <c r="HE14" s="33">
        <f>'4a - Funding Profiles'!V380</f>
        <v>0</v>
      </c>
      <c r="HF14" s="33">
        <f>'4a - Funding Profiles'!W380</f>
        <v>0</v>
      </c>
      <c r="HG14" s="33">
        <f>'4a - Funding Profiles'!X380</f>
        <v>0</v>
      </c>
      <c r="HH14" s="33">
        <f>'4a - Funding Profiles'!Y380</f>
        <v>0</v>
      </c>
      <c r="HI14" s="33">
        <f>'4a - Funding Profiles'!Z380</f>
        <v>0</v>
      </c>
      <c r="HJ14" s="33">
        <f>'4a - Funding Profiles'!F381</f>
        <v>0</v>
      </c>
      <c r="HK14" s="33">
        <f>'4a - Funding Profiles'!G381</f>
        <v>0</v>
      </c>
      <c r="HL14" s="33">
        <f>'4a - Funding Profiles'!H381</f>
        <v>0</v>
      </c>
      <c r="HM14" s="33">
        <f>'4a - Funding Profiles'!I381</f>
        <v>0</v>
      </c>
      <c r="HN14" s="33">
        <f>'4a - Funding Profiles'!J381</f>
        <v>0</v>
      </c>
      <c r="HO14" s="33">
        <f>'4a - Funding Profiles'!K381</f>
        <v>0</v>
      </c>
      <c r="HP14" s="33">
        <f>'4a - Funding Profiles'!L381</f>
        <v>0</v>
      </c>
      <c r="HQ14" s="33">
        <f>'4a - Funding Profiles'!M381</f>
        <v>0</v>
      </c>
      <c r="HR14" s="33">
        <f>'4a - Funding Profiles'!N381</f>
        <v>0</v>
      </c>
      <c r="HS14" s="33">
        <f>'4a - Funding Profiles'!O381</f>
        <v>0</v>
      </c>
      <c r="HT14" s="33">
        <f>'4a - Funding Profiles'!P381</f>
        <v>0</v>
      </c>
      <c r="HU14" s="33">
        <f>'4a - Funding Profiles'!Q381</f>
        <v>0</v>
      </c>
      <c r="HV14" s="33">
        <f>'4a - Funding Profiles'!R381</f>
        <v>0</v>
      </c>
      <c r="HW14" s="33">
        <f>'4a - Funding Profiles'!S381</f>
        <v>0</v>
      </c>
      <c r="HX14" s="33">
        <f>'4a - Funding Profiles'!T381</f>
        <v>0</v>
      </c>
      <c r="HY14" s="33">
        <f>'4a - Funding Profiles'!U381</f>
        <v>0</v>
      </c>
      <c r="HZ14" s="33">
        <f>'4a - Funding Profiles'!V381</f>
        <v>0</v>
      </c>
      <c r="IA14" s="33">
        <f>'4a - Funding Profiles'!W381</f>
        <v>0</v>
      </c>
      <c r="IB14" s="33">
        <f>'4a - Funding Profiles'!X381</f>
        <v>0</v>
      </c>
      <c r="IC14" s="33">
        <f>'4a - Funding Profiles'!Y381</f>
        <v>0</v>
      </c>
      <c r="ID14" s="33">
        <f>'4a - Funding Profiles'!Z381</f>
        <v>0</v>
      </c>
      <c r="KP14" s="33">
        <f>'4a - Funding Profiles'!C386</f>
        <v>0</v>
      </c>
      <c r="KQ14" s="33">
        <f>'4a - Funding Profiles'!D386</f>
        <v>0</v>
      </c>
      <c r="KR14" s="33">
        <f>'4a - Funding Profiles'!E386</f>
        <v>0</v>
      </c>
      <c r="KS14" s="33">
        <f>'4a - Funding Profiles'!F386</f>
        <v>0</v>
      </c>
      <c r="KT14" s="33">
        <f>'4a - Funding Profiles'!G386</f>
        <v>0</v>
      </c>
      <c r="KU14" s="33">
        <f>'4a - Funding Profiles'!H386</f>
        <v>0</v>
      </c>
      <c r="KV14" s="33">
        <f>'4a - Funding Profiles'!I386</f>
        <v>0</v>
      </c>
      <c r="KW14" s="33">
        <f>'4a - Funding Profiles'!J386</f>
        <v>0</v>
      </c>
      <c r="KX14" s="33">
        <f>'4a - Funding Profiles'!K386</f>
        <v>0</v>
      </c>
      <c r="KY14" s="33">
        <f>'4a - Funding Profiles'!L386</f>
        <v>0</v>
      </c>
      <c r="KZ14" s="33">
        <f>'4a - Funding Profiles'!M386</f>
        <v>0</v>
      </c>
      <c r="LA14" s="33">
        <f>'4a - Funding Profiles'!N386</f>
        <v>0</v>
      </c>
      <c r="LB14" s="33">
        <f>'4a - Funding Profiles'!O386</f>
        <v>0</v>
      </c>
      <c r="LC14" s="33">
        <f>'4a - Funding Profiles'!P386</f>
        <v>0</v>
      </c>
      <c r="LD14" s="33">
        <f>'4a - Funding Profiles'!Q386</f>
        <v>0</v>
      </c>
      <c r="LE14" s="33">
        <f>'4a - Funding Profiles'!R386</f>
        <v>0</v>
      </c>
      <c r="LF14" s="33">
        <f>'4a - Funding Profiles'!S386</f>
        <v>0</v>
      </c>
      <c r="LG14" s="33">
        <f>'4a - Funding Profiles'!T386</f>
        <v>0</v>
      </c>
      <c r="LH14" s="33">
        <f>'4a - Funding Profiles'!U386</f>
        <v>0</v>
      </c>
      <c r="LI14" s="33">
        <f>'4a - Funding Profiles'!V386</f>
        <v>0</v>
      </c>
      <c r="LJ14" s="33">
        <f>'4a - Funding Profiles'!W386</f>
        <v>0</v>
      </c>
      <c r="LK14" s="33">
        <f>'4a - Funding Profiles'!X386</f>
        <v>0</v>
      </c>
      <c r="LL14" s="33">
        <f>'4a - Funding Profiles'!Y386</f>
        <v>0</v>
      </c>
      <c r="LM14" s="33">
        <f>'4a - Funding Profiles'!Z386</f>
        <v>0</v>
      </c>
      <c r="LN14" s="33">
        <f>'4a - Funding Profiles'!C387</f>
        <v>0</v>
      </c>
      <c r="LO14" s="33">
        <f>'4a - Funding Profiles'!D387</f>
        <v>0</v>
      </c>
      <c r="LP14" s="33">
        <f>'4a - Funding Profiles'!E387</f>
        <v>0</v>
      </c>
      <c r="LQ14" s="33">
        <f>'4a - Funding Profiles'!F387</f>
        <v>0</v>
      </c>
      <c r="LR14" s="33">
        <f>'4a - Funding Profiles'!G387</f>
        <v>0</v>
      </c>
      <c r="LS14" s="33">
        <f>'4a - Funding Profiles'!H387</f>
        <v>0</v>
      </c>
      <c r="LT14" s="33">
        <f>'4a - Funding Profiles'!I387</f>
        <v>0</v>
      </c>
      <c r="LU14" s="33">
        <f>'4a - Funding Profiles'!J387</f>
        <v>0</v>
      </c>
      <c r="LV14" s="33">
        <f>'4a - Funding Profiles'!K387</f>
        <v>0</v>
      </c>
      <c r="LW14" s="33">
        <f>'4a - Funding Profiles'!L387</f>
        <v>0</v>
      </c>
      <c r="LX14" s="33">
        <f>'4a - Funding Profiles'!M387</f>
        <v>0</v>
      </c>
      <c r="LY14" s="33">
        <f>'4a - Funding Profiles'!N387</f>
        <v>0</v>
      </c>
      <c r="LZ14" s="33">
        <f>'4a - Funding Profiles'!O387</f>
        <v>0</v>
      </c>
      <c r="MA14" s="33">
        <f>'4a - Funding Profiles'!P387</f>
        <v>0</v>
      </c>
      <c r="MB14" s="33">
        <f>'4a - Funding Profiles'!Q387</f>
        <v>0</v>
      </c>
      <c r="MC14" s="33">
        <f>'4a - Funding Profiles'!R387</f>
        <v>0</v>
      </c>
      <c r="MD14" s="33">
        <f>'4a - Funding Profiles'!S387</f>
        <v>0</v>
      </c>
      <c r="ME14" s="33">
        <f>'4a - Funding Profiles'!T387</f>
        <v>0</v>
      </c>
      <c r="MF14" s="33">
        <f>'4a - Funding Profiles'!U387</f>
        <v>0</v>
      </c>
      <c r="MG14" s="33">
        <f>'4a - Funding Profiles'!V387</f>
        <v>0</v>
      </c>
      <c r="MH14" s="33">
        <f>'4a - Funding Profiles'!W387</f>
        <v>0</v>
      </c>
      <c r="MI14" s="33">
        <f>'4a - Funding Profiles'!X387</f>
        <v>0</v>
      </c>
      <c r="MJ14" s="33">
        <f>'4a - Funding Profiles'!Y387</f>
        <v>0</v>
      </c>
      <c r="MK14" s="33">
        <f>'4a - Funding Profiles'!Z387</f>
        <v>0</v>
      </c>
      <c r="ML14" s="33">
        <f>'4a - Funding Profiles'!C388</f>
        <v>0</v>
      </c>
      <c r="MM14" s="33">
        <f>'4a - Funding Profiles'!D388</f>
        <v>0</v>
      </c>
      <c r="MN14" s="33">
        <f>'4a - Funding Profiles'!E388</f>
        <v>0</v>
      </c>
      <c r="MO14" s="33">
        <f>'4a - Funding Profiles'!F388</f>
        <v>0</v>
      </c>
      <c r="MP14" s="33">
        <f>'4a - Funding Profiles'!G388</f>
        <v>0</v>
      </c>
      <c r="MQ14" s="33">
        <f>'4a - Funding Profiles'!H388</f>
        <v>0</v>
      </c>
      <c r="MR14" s="33">
        <f>'4a - Funding Profiles'!I388</f>
        <v>0</v>
      </c>
      <c r="MS14" s="33">
        <f>'4a - Funding Profiles'!J388</f>
        <v>0</v>
      </c>
      <c r="MT14" s="33">
        <f>'4a - Funding Profiles'!K388</f>
        <v>0</v>
      </c>
      <c r="MU14" s="33">
        <f>'4a - Funding Profiles'!L388</f>
        <v>0</v>
      </c>
      <c r="MV14" s="33">
        <f>'4a - Funding Profiles'!M388</f>
        <v>0</v>
      </c>
      <c r="MW14" s="33">
        <f>'4a - Funding Profiles'!N388</f>
        <v>0</v>
      </c>
      <c r="MX14" s="33">
        <f>'4a - Funding Profiles'!O388</f>
        <v>0</v>
      </c>
      <c r="MY14" s="33">
        <f>'4a - Funding Profiles'!P388</f>
        <v>0</v>
      </c>
      <c r="MZ14" s="33">
        <f>'4a - Funding Profiles'!Q388</f>
        <v>0</v>
      </c>
      <c r="NA14" s="33">
        <f>'4a - Funding Profiles'!R388</f>
        <v>0</v>
      </c>
      <c r="NB14" s="33">
        <f>'4a - Funding Profiles'!S388</f>
        <v>0</v>
      </c>
      <c r="NC14" s="33">
        <f>'4a - Funding Profiles'!T388</f>
        <v>0</v>
      </c>
      <c r="ND14" s="33">
        <f>'4a - Funding Profiles'!U388</f>
        <v>0</v>
      </c>
      <c r="NE14" s="33">
        <f>'4a - Funding Profiles'!V388</f>
        <v>0</v>
      </c>
      <c r="NF14" s="33">
        <f>'4a - Funding Profiles'!W388</f>
        <v>0</v>
      </c>
      <c r="NG14" s="33">
        <f>'4a - Funding Profiles'!X388</f>
        <v>0</v>
      </c>
      <c r="NH14" s="33">
        <f>'4a - Funding Profiles'!Y388</f>
        <v>0</v>
      </c>
      <c r="NI14" s="33">
        <f>'4a - Funding Profiles'!Z388</f>
        <v>0</v>
      </c>
      <c r="NJ14" s="33">
        <f>'4a - Funding Profiles'!C389</f>
        <v>0</v>
      </c>
      <c r="NK14" s="33">
        <f>'4a - Funding Profiles'!D389</f>
        <v>0</v>
      </c>
      <c r="NL14" s="33">
        <f>'4a - Funding Profiles'!E389</f>
        <v>0</v>
      </c>
      <c r="NM14" s="33">
        <f>'4a - Funding Profiles'!F389</f>
        <v>0</v>
      </c>
      <c r="NN14" s="33">
        <f>'4a - Funding Profiles'!G389</f>
        <v>0</v>
      </c>
      <c r="NO14" s="33">
        <f>'4a - Funding Profiles'!H389</f>
        <v>0</v>
      </c>
      <c r="NP14" s="33">
        <f>'4a - Funding Profiles'!I389</f>
        <v>0</v>
      </c>
      <c r="NQ14" s="33">
        <f>'4a - Funding Profiles'!J389</f>
        <v>0</v>
      </c>
      <c r="NR14" s="33">
        <f>'4a - Funding Profiles'!K389</f>
        <v>0</v>
      </c>
      <c r="NS14" s="33">
        <f>'4a - Funding Profiles'!L389</f>
        <v>0</v>
      </c>
      <c r="NT14" s="33">
        <f>'4a - Funding Profiles'!M389</f>
        <v>0</v>
      </c>
      <c r="NU14" s="33">
        <f>'4a - Funding Profiles'!N389</f>
        <v>0</v>
      </c>
      <c r="NV14" s="33">
        <f>'4a - Funding Profiles'!O389</f>
        <v>0</v>
      </c>
      <c r="NW14" s="33">
        <f>'4a - Funding Profiles'!P389</f>
        <v>0</v>
      </c>
      <c r="NX14" s="33">
        <f>'4a - Funding Profiles'!Q389</f>
        <v>0</v>
      </c>
      <c r="NY14" s="33">
        <f>'4a - Funding Profiles'!R389</f>
        <v>0</v>
      </c>
      <c r="NZ14" s="33">
        <f>'4a - Funding Profiles'!S389</f>
        <v>0</v>
      </c>
      <c r="OA14" s="33">
        <f>'4a - Funding Profiles'!T389</f>
        <v>0</v>
      </c>
      <c r="OB14" s="33">
        <f>'4a - Funding Profiles'!U389</f>
        <v>0</v>
      </c>
      <c r="OC14" s="33">
        <f>'4a - Funding Profiles'!V389</f>
        <v>0</v>
      </c>
      <c r="OD14" s="33">
        <f>'4a - Funding Profiles'!W389</f>
        <v>0</v>
      </c>
      <c r="OE14" s="33">
        <f>'4a - Funding Profiles'!X389</f>
        <v>0</v>
      </c>
      <c r="OF14" s="33">
        <f>'4a - Funding Profiles'!Y389</f>
        <v>0</v>
      </c>
      <c r="OG14" s="33">
        <f>'4a - Funding Profiles'!Z389</f>
        <v>0</v>
      </c>
      <c r="OH14" s="33">
        <f>'4a - Funding Profiles'!C390</f>
        <v>0</v>
      </c>
      <c r="OI14" s="33">
        <f>'4a - Funding Profiles'!D390</f>
        <v>0</v>
      </c>
      <c r="OJ14" s="33">
        <f>'4a - Funding Profiles'!E390</f>
        <v>0</v>
      </c>
      <c r="OK14" s="33">
        <f>'4a - Funding Profiles'!F390</f>
        <v>0</v>
      </c>
      <c r="OL14" s="33">
        <f>'4a - Funding Profiles'!G390</f>
        <v>0</v>
      </c>
      <c r="OM14" s="33">
        <f>'4a - Funding Profiles'!H390</f>
        <v>0</v>
      </c>
      <c r="ON14" s="33">
        <f>'4a - Funding Profiles'!I390</f>
        <v>0</v>
      </c>
      <c r="OO14" s="33">
        <f>'4a - Funding Profiles'!J390</f>
        <v>0</v>
      </c>
      <c r="OP14" s="33">
        <f>'4a - Funding Profiles'!K390</f>
        <v>0</v>
      </c>
      <c r="OQ14" s="33">
        <f>'4a - Funding Profiles'!L390</f>
        <v>0</v>
      </c>
      <c r="OR14" s="33">
        <f>'4a - Funding Profiles'!M390</f>
        <v>0</v>
      </c>
      <c r="OS14" s="33">
        <f>'4a - Funding Profiles'!N390</f>
        <v>0</v>
      </c>
      <c r="OT14" s="33">
        <f>'4a - Funding Profiles'!O390</f>
        <v>0</v>
      </c>
      <c r="OU14" s="33">
        <f>'4a - Funding Profiles'!P390</f>
        <v>0</v>
      </c>
      <c r="OV14" s="33">
        <f>'4a - Funding Profiles'!Q390</f>
        <v>0</v>
      </c>
      <c r="OW14" s="33">
        <f>'4a - Funding Profiles'!R390</f>
        <v>0</v>
      </c>
      <c r="OX14" s="33">
        <f>'4a - Funding Profiles'!S390</f>
        <v>0</v>
      </c>
      <c r="OY14" s="33">
        <f>'4a - Funding Profiles'!T390</f>
        <v>0</v>
      </c>
      <c r="OZ14" s="33">
        <f>'4a - Funding Profiles'!U390</f>
        <v>0</v>
      </c>
      <c r="PA14" s="33">
        <f>'4a - Funding Profiles'!V390</f>
        <v>0</v>
      </c>
      <c r="PB14" s="33">
        <f>'4a - Funding Profiles'!W390</f>
        <v>0</v>
      </c>
      <c r="PC14" s="33">
        <f>'4a - Funding Profiles'!X390</f>
        <v>0</v>
      </c>
      <c r="PD14" s="33">
        <f>'4a - Funding Profiles'!Y390</f>
        <v>0</v>
      </c>
      <c r="PE14" s="33">
        <f>'4a - Funding Profiles'!Z390</f>
        <v>0</v>
      </c>
      <c r="PF14" s="33">
        <f>'4a - Funding Profiles'!F391</f>
        <v>0</v>
      </c>
      <c r="QA14" s="33">
        <f>'4a - Funding Profiles'!C395</f>
        <v>0</v>
      </c>
      <c r="QB14" s="33">
        <f>'4b - PSI'!E25</f>
        <v>0</v>
      </c>
      <c r="QC14" s="33">
        <f>'4b - PSI'!F25</f>
        <v>0</v>
      </c>
      <c r="QD14" s="33">
        <f>'4b - PSI'!G25</f>
        <v>0</v>
      </c>
      <c r="QE14" s="33">
        <f>'4b - PSI'!H25</f>
        <v>0</v>
      </c>
      <c r="QF14" s="33">
        <f>'4b - PSI'!I25</f>
        <v>0</v>
      </c>
      <c r="QG14" s="33">
        <f>'4b - PSI'!J25</f>
        <v>0</v>
      </c>
      <c r="QH14" s="33" t="str">
        <f>'5 - Project Outputs'!C473</f>
        <v>Project 13: Not Applicable</v>
      </c>
      <c r="QI14" s="33" t="str">
        <f>'5 - Project Outputs'!C480</f>
        <v># of temporary FT jobs supported</v>
      </c>
      <c r="QJ14" s="33" t="str">
        <f>'5 - Project Outputs'!D480</f>
        <v>Number</v>
      </c>
      <c r="QK14" s="33">
        <f>'5 - Project Outputs'!E480</f>
        <v>0</v>
      </c>
      <c r="QL14" s="33">
        <f>'5 - Project Outputs'!F480</f>
        <v>0</v>
      </c>
      <c r="QM14" s="33">
        <f>'5 - Project Outputs'!G480</f>
        <v>0</v>
      </c>
      <c r="QN14" s="33">
        <f>'5 - Project Outputs'!H480</f>
        <v>0</v>
      </c>
      <c r="QO14" s="33">
        <f>'5 - Project Outputs'!I480</f>
        <v>0</v>
      </c>
      <c r="QP14" s="33">
        <f>'5 - Project Outputs'!J480</f>
        <v>0</v>
      </c>
      <c r="QQ14" s="33">
        <f>'5 - Project Outputs'!K480</f>
        <v>0</v>
      </c>
      <c r="QR14" s="33">
        <f>'5 - Project Outputs'!L480</f>
        <v>0</v>
      </c>
      <c r="QS14" s="33">
        <f>'5 - Project Outputs'!M480</f>
        <v>0</v>
      </c>
      <c r="QT14" s="33">
        <f>'5 - Project Outputs'!N480</f>
        <v>0</v>
      </c>
      <c r="QU14" s="33">
        <f>'5 - Project Outputs'!O480</f>
        <v>0</v>
      </c>
      <c r="QV14" s="33">
        <f>'5 - Project Outputs'!P480</f>
        <v>0</v>
      </c>
      <c r="QW14" s="33">
        <f>'5 - Project Outputs'!Q480</f>
        <v>0</v>
      </c>
      <c r="QX14" s="33">
        <f>'5 - Project Outputs'!R480</f>
        <v>0</v>
      </c>
      <c r="QY14" s="33">
        <f>'5 - Project Outputs'!S480</f>
        <v>0</v>
      </c>
      <c r="QZ14" s="33">
        <f>'5 - Project Outputs'!T480</f>
        <v>0</v>
      </c>
      <c r="RA14" s="33">
        <f>'5 - Project Outputs'!U480</f>
        <v>0</v>
      </c>
      <c r="RB14" s="33">
        <f>'5 - Project Outputs'!V480</f>
        <v>0</v>
      </c>
      <c r="RC14" s="33">
        <f>'5 - Project Outputs'!W480</f>
        <v>0</v>
      </c>
      <c r="RD14" s="33">
        <f>'5 - Project Outputs'!X480</f>
        <v>0</v>
      </c>
      <c r="RE14" s="33" t="str">
        <f>'5 - Project Outputs'!C481</f>
        <v># of full-time equivalent (FTE) permanent jobs created through the project</v>
      </c>
      <c r="RF14" s="33" t="str">
        <f>'5 - Project Outputs'!D481</f>
        <v>Number of FTE jobs</v>
      </c>
      <c r="RG14" s="33">
        <f>'5 - Project Outputs'!E481</f>
        <v>0</v>
      </c>
      <c r="RH14" s="33">
        <f>'5 - Project Outputs'!F481</f>
        <v>0</v>
      </c>
      <c r="RI14" s="33">
        <f>'5 - Project Outputs'!G481</f>
        <v>0</v>
      </c>
      <c r="RJ14" s="33">
        <f>'5 - Project Outputs'!H481</f>
        <v>0</v>
      </c>
      <c r="RK14" s="33">
        <f>'5 - Project Outputs'!I481</f>
        <v>0</v>
      </c>
      <c r="RL14" s="33">
        <f>'5 - Project Outputs'!J481</f>
        <v>0</v>
      </c>
      <c r="RM14" s="33">
        <f>'5 - Project Outputs'!K481</f>
        <v>0</v>
      </c>
      <c r="RN14" s="33">
        <f>'5 - Project Outputs'!L481</f>
        <v>0</v>
      </c>
      <c r="RO14" s="33">
        <f>'5 - Project Outputs'!M481</f>
        <v>0</v>
      </c>
      <c r="RP14" s="33">
        <f>'5 - Project Outputs'!N481</f>
        <v>0</v>
      </c>
      <c r="RQ14" s="33">
        <f>'5 - Project Outputs'!O481</f>
        <v>0</v>
      </c>
      <c r="RR14" s="33">
        <f>'5 - Project Outputs'!P481</f>
        <v>0</v>
      </c>
      <c r="RS14" s="33">
        <f>'5 - Project Outputs'!Q481</f>
        <v>0</v>
      </c>
      <c r="RT14" s="33">
        <f>'5 - Project Outputs'!R481</f>
        <v>0</v>
      </c>
      <c r="RU14" s="33">
        <f>'5 - Project Outputs'!S481</f>
        <v>0</v>
      </c>
      <c r="RV14" s="33">
        <f>'5 - Project Outputs'!T481</f>
        <v>0</v>
      </c>
      <c r="RW14" s="33">
        <f>'5 - Project Outputs'!U481</f>
        <v>0</v>
      </c>
      <c r="RX14" s="33">
        <f>'5 - Project Outputs'!V481</f>
        <v>0</v>
      </c>
      <c r="RY14" s="33">
        <f>'5 - Project Outputs'!W481</f>
        <v>0</v>
      </c>
      <c r="RZ14" s="33">
        <f>'5 - Project Outputs'!X481</f>
        <v>0</v>
      </c>
      <c r="SA14" s="33" t="str">
        <f>'5 - Project Outputs'!C482</f>
        <v># of full-time equivalent (FTE) permanent jobs safeguarded through the project</v>
      </c>
      <c r="SB14" s="33" t="str">
        <f>'5 - Project Outputs'!D482</f>
        <v>Number of FTE jobs</v>
      </c>
      <c r="SC14" s="33">
        <f>'5 - Project Outputs'!E482</f>
        <v>0</v>
      </c>
      <c r="SD14" s="33">
        <f>'5 - Project Outputs'!F482</f>
        <v>0</v>
      </c>
      <c r="SE14" s="33">
        <f>'5 - Project Outputs'!G482</f>
        <v>0</v>
      </c>
      <c r="SF14" s="33">
        <f>'5 - Project Outputs'!H482</f>
        <v>0</v>
      </c>
      <c r="SG14" s="33">
        <f>'5 - Project Outputs'!I482</f>
        <v>0</v>
      </c>
      <c r="SH14" s="33">
        <f>'5 - Project Outputs'!J482</f>
        <v>0</v>
      </c>
      <c r="SI14" s="33">
        <f>'5 - Project Outputs'!K482</f>
        <v>0</v>
      </c>
      <c r="SJ14" s="33">
        <f>'5 - Project Outputs'!L482</f>
        <v>0</v>
      </c>
      <c r="SK14" s="33">
        <f>'5 - Project Outputs'!M482</f>
        <v>0</v>
      </c>
      <c r="SL14" s="33">
        <f>'5 - Project Outputs'!N482</f>
        <v>0</v>
      </c>
      <c r="SM14" s="33">
        <f>'5 - Project Outputs'!O482</f>
        <v>0</v>
      </c>
      <c r="SN14" s="33">
        <f>'5 - Project Outputs'!P482</f>
        <v>0</v>
      </c>
      <c r="SO14" s="33">
        <f>'5 - Project Outputs'!Q482</f>
        <v>0</v>
      </c>
      <c r="SP14" s="33">
        <f>'5 - Project Outputs'!R482</f>
        <v>0</v>
      </c>
      <c r="SQ14" s="33">
        <f>'5 - Project Outputs'!S482</f>
        <v>0</v>
      </c>
      <c r="SR14" s="33">
        <f>'5 - Project Outputs'!T482</f>
        <v>0</v>
      </c>
      <c r="SS14" s="33">
        <f>'5 - Project Outputs'!U482</f>
        <v>0</v>
      </c>
      <c r="ST14" s="33">
        <f>'5 - Project Outputs'!V482</f>
        <v>0</v>
      </c>
      <c r="SU14" s="33">
        <f>'5 - Project Outputs'!W482</f>
        <v>0</v>
      </c>
      <c r="SV14" s="33">
        <f>'5 - Project Outputs'!X482</f>
        <v>0</v>
      </c>
      <c r="SW14" s="33" t="str">
        <f>'5 - Project Outputs'!C484</f>
        <v>&lt; Select &gt;</v>
      </c>
      <c r="SX14" s="33" t="str">
        <f>'5 - Project Outputs'!D484</f>
        <v>N/A</v>
      </c>
      <c r="SY14" s="33">
        <f>'5 - Project Outputs'!E484</f>
        <v>0</v>
      </c>
      <c r="SZ14" s="33">
        <f>'5 - Project Outputs'!F484</f>
        <v>0</v>
      </c>
      <c r="TA14" s="33">
        <f>'5 - Project Outputs'!G484</f>
        <v>0</v>
      </c>
      <c r="TB14" s="33">
        <f>'5 - Project Outputs'!H484</f>
        <v>0</v>
      </c>
      <c r="TC14" s="33">
        <f>'5 - Project Outputs'!I484</f>
        <v>0</v>
      </c>
      <c r="TD14" s="33">
        <f>'5 - Project Outputs'!J484</f>
        <v>0</v>
      </c>
      <c r="TE14" s="33">
        <f>'5 - Project Outputs'!K484</f>
        <v>0</v>
      </c>
      <c r="TF14" s="33">
        <f>'5 - Project Outputs'!L484</f>
        <v>0</v>
      </c>
      <c r="TG14" s="33">
        <f>'5 - Project Outputs'!M484</f>
        <v>0</v>
      </c>
      <c r="TH14" s="33">
        <f>'5 - Project Outputs'!N484</f>
        <v>0</v>
      </c>
      <c r="TI14" s="33">
        <f>'5 - Project Outputs'!O484</f>
        <v>0</v>
      </c>
      <c r="TJ14" s="33">
        <f>'5 - Project Outputs'!P484</f>
        <v>0</v>
      </c>
      <c r="TK14" s="33">
        <f>'5 - Project Outputs'!Q484</f>
        <v>0</v>
      </c>
      <c r="TL14" s="33">
        <f>'5 - Project Outputs'!R484</f>
        <v>0</v>
      </c>
      <c r="TM14" s="33">
        <f>'5 - Project Outputs'!S484</f>
        <v>0</v>
      </c>
      <c r="TN14" s="33">
        <f>'5 - Project Outputs'!T484</f>
        <v>0</v>
      </c>
      <c r="TO14" s="33">
        <f>'5 - Project Outputs'!U484</f>
        <v>0</v>
      </c>
      <c r="TP14" s="33">
        <f>'5 - Project Outputs'!V484</f>
        <v>0</v>
      </c>
      <c r="TQ14" s="33">
        <f>'5 - Project Outputs'!W484</f>
        <v>0</v>
      </c>
      <c r="TR14" s="33">
        <f>'5 - Project Outputs'!X484</f>
        <v>0</v>
      </c>
      <c r="TS14" s="33">
        <f>'5 - Project Outputs'!Y484</f>
        <v>0</v>
      </c>
      <c r="TT14" s="33" t="str">
        <f>'5 - Project Outputs'!C485</f>
        <v>&lt; Select &gt;</v>
      </c>
      <c r="TU14" s="33" t="str">
        <f>'5 - Project Outputs'!D485</f>
        <v>N/A</v>
      </c>
      <c r="TV14" s="33">
        <f>'5 - Project Outputs'!E485</f>
        <v>0</v>
      </c>
      <c r="TW14" s="33">
        <f>'5 - Project Outputs'!F485</f>
        <v>0</v>
      </c>
      <c r="TX14" s="33">
        <f>'5 - Project Outputs'!G485</f>
        <v>0</v>
      </c>
      <c r="TY14" s="33">
        <f>'5 - Project Outputs'!H485</f>
        <v>0</v>
      </c>
      <c r="TZ14" s="33">
        <f>'5 - Project Outputs'!I485</f>
        <v>0</v>
      </c>
      <c r="UA14" s="33">
        <f>'5 - Project Outputs'!J485</f>
        <v>0</v>
      </c>
      <c r="UB14" s="33">
        <f>'5 - Project Outputs'!K485</f>
        <v>0</v>
      </c>
      <c r="UC14" s="33">
        <f>'5 - Project Outputs'!L485</f>
        <v>0</v>
      </c>
      <c r="UD14" s="33">
        <f>'5 - Project Outputs'!M485</f>
        <v>0</v>
      </c>
      <c r="UE14" s="33">
        <f>'5 - Project Outputs'!N485</f>
        <v>0</v>
      </c>
      <c r="UF14" s="33">
        <f>'5 - Project Outputs'!O485</f>
        <v>0</v>
      </c>
      <c r="UG14" s="33">
        <f>'5 - Project Outputs'!P485</f>
        <v>0</v>
      </c>
      <c r="UH14" s="33">
        <f>'5 - Project Outputs'!Q485</f>
        <v>0</v>
      </c>
      <c r="UI14" s="33">
        <f>'5 - Project Outputs'!R485</f>
        <v>0</v>
      </c>
      <c r="UJ14" s="33">
        <f>'5 - Project Outputs'!S485</f>
        <v>0</v>
      </c>
      <c r="UK14" s="33">
        <f>'5 - Project Outputs'!T485</f>
        <v>0</v>
      </c>
      <c r="UL14" s="33">
        <f>'5 - Project Outputs'!U485</f>
        <v>0</v>
      </c>
      <c r="UM14" s="33">
        <f>'5 - Project Outputs'!V485</f>
        <v>0</v>
      </c>
      <c r="UN14" s="33">
        <f>'5 - Project Outputs'!W485</f>
        <v>0</v>
      </c>
      <c r="UO14" s="33">
        <f>'5 - Project Outputs'!X485</f>
        <v>0</v>
      </c>
      <c r="UP14" s="33">
        <f>'5 - Project Outputs'!Y485</f>
        <v>0</v>
      </c>
      <c r="UQ14" s="33" t="str">
        <f>'5 - Project Outputs'!C486</f>
        <v>&lt; Select &gt;</v>
      </c>
      <c r="UR14" s="33" t="str">
        <f>'5 - Project Outputs'!D486</f>
        <v>N/A</v>
      </c>
      <c r="US14" s="33">
        <f>'5 - Project Outputs'!E486</f>
        <v>0</v>
      </c>
      <c r="UT14" s="33">
        <f>'5 - Project Outputs'!F486</f>
        <v>0</v>
      </c>
      <c r="UU14" s="33">
        <f>'5 - Project Outputs'!G486</f>
        <v>0</v>
      </c>
      <c r="UV14" s="33">
        <f>'5 - Project Outputs'!H486</f>
        <v>0</v>
      </c>
      <c r="UW14" s="33">
        <f>'5 - Project Outputs'!I486</f>
        <v>0</v>
      </c>
      <c r="UX14" s="33">
        <f>'5 - Project Outputs'!J486</f>
        <v>0</v>
      </c>
      <c r="UY14" s="33">
        <f>'5 - Project Outputs'!K486</f>
        <v>0</v>
      </c>
      <c r="UZ14" s="33">
        <f>'5 - Project Outputs'!L486</f>
        <v>0</v>
      </c>
      <c r="VA14" s="33">
        <f>'5 - Project Outputs'!M486</f>
        <v>0</v>
      </c>
      <c r="VB14" s="33">
        <f>'5 - Project Outputs'!N486</f>
        <v>0</v>
      </c>
      <c r="VC14" s="33">
        <f>'5 - Project Outputs'!O486</f>
        <v>0</v>
      </c>
      <c r="VD14" s="33">
        <f>'5 - Project Outputs'!P486</f>
        <v>0</v>
      </c>
      <c r="VE14" s="33">
        <f>'5 - Project Outputs'!Q486</f>
        <v>0</v>
      </c>
      <c r="VF14" s="33">
        <f>'5 - Project Outputs'!R486</f>
        <v>0</v>
      </c>
      <c r="VG14" s="33">
        <f>'5 - Project Outputs'!S486</f>
        <v>0</v>
      </c>
      <c r="VH14" s="33">
        <f>'5 - Project Outputs'!T486</f>
        <v>0</v>
      </c>
      <c r="VI14" s="33">
        <f>'5 - Project Outputs'!U486</f>
        <v>0</v>
      </c>
      <c r="VJ14" s="33">
        <f>'5 - Project Outputs'!V486</f>
        <v>0</v>
      </c>
      <c r="VK14" s="33">
        <f>'5 - Project Outputs'!W486</f>
        <v>0</v>
      </c>
      <c r="VL14" s="33">
        <f>'5 - Project Outputs'!X486</f>
        <v>0</v>
      </c>
      <c r="VM14" s="33">
        <f>'5 - Project Outputs'!Y486</f>
        <v>0</v>
      </c>
      <c r="VN14" s="33" t="str">
        <f>'5 - Project Outputs'!C487</f>
        <v>&lt; Select &gt;</v>
      </c>
      <c r="VO14" s="33" t="str">
        <f>'5 - Project Outputs'!D487</f>
        <v>N/A</v>
      </c>
      <c r="VP14" s="33">
        <f>'5 - Project Outputs'!E487</f>
        <v>0</v>
      </c>
      <c r="VQ14" s="33">
        <f>'5 - Project Outputs'!F487</f>
        <v>0</v>
      </c>
      <c r="VR14" s="33">
        <f>'5 - Project Outputs'!G487</f>
        <v>0</v>
      </c>
      <c r="VS14" s="33">
        <f>'5 - Project Outputs'!H487</f>
        <v>0</v>
      </c>
      <c r="VT14" s="33">
        <f>'5 - Project Outputs'!I487</f>
        <v>0</v>
      </c>
      <c r="VU14" s="33">
        <f>'5 - Project Outputs'!J487</f>
        <v>0</v>
      </c>
      <c r="VV14" s="33">
        <f>'5 - Project Outputs'!K487</f>
        <v>0</v>
      </c>
      <c r="VW14" s="33">
        <f>'5 - Project Outputs'!L487</f>
        <v>0</v>
      </c>
      <c r="VX14" s="33">
        <f>'5 - Project Outputs'!M487</f>
        <v>0</v>
      </c>
      <c r="VY14" s="33">
        <f>'5 - Project Outputs'!N487</f>
        <v>0</v>
      </c>
      <c r="VZ14" s="33">
        <f>'5 - Project Outputs'!O487</f>
        <v>0</v>
      </c>
      <c r="WA14" s="33">
        <f>'5 - Project Outputs'!P487</f>
        <v>0</v>
      </c>
      <c r="WB14" s="33">
        <f>'5 - Project Outputs'!Q487</f>
        <v>0</v>
      </c>
      <c r="WC14" s="33">
        <f>'5 - Project Outputs'!R487</f>
        <v>0</v>
      </c>
      <c r="WD14" s="33">
        <f>'5 - Project Outputs'!S487</f>
        <v>0</v>
      </c>
      <c r="WE14" s="33">
        <f>'5 - Project Outputs'!T487</f>
        <v>0</v>
      </c>
      <c r="WF14" s="33">
        <f>'5 - Project Outputs'!U487</f>
        <v>0</v>
      </c>
      <c r="WG14" s="33">
        <f>'5 - Project Outputs'!V487</f>
        <v>0</v>
      </c>
      <c r="WH14" s="33">
        <f>'5 - Project Outputs'!W487</f>
        <v>0</v>
      </c>
      <c r="WI14" s="33">
        <f>'5 - Project Outputs'!X487</f>
        <v>0</v>
      </c>
      <c r="WJ14" s="33">
        <f>'5 - Project Outputs'!Y487</f>
        <v>0</v>
      </c>
      <c r="WK14" s="33" t="str">
        <f>'5 - Project Outputs'!C488</f>
        <v>&lt; Select &gt;</v>
      </c>
      <c r="WL14" s="33" t="str">
        <f>'5 - Project Outputs'!D488</f>
        <v>N/A</v>
      </c>
      <c r="WM14" s="33">
        <f>'5 - Project Outputs'!E488</f>
        <v>0</v>
      </c>
      <c r="WN14" s="33">
        <f>'5 - Project Outputs'!F488</f>
        <v>0</v>
      </c>
      <c r="WO14" s="33">
        <f>'5 - Project Outputs'!G488</f>
        <v>0</v>
      </c>
      <c r="WP14" s="33">
        <f>'5 - Project Outputs'!H488</f>
        <v>0</v>
      </c>
      <c r="WQ14" s="33">
        <f>'5 - Project Outputs'!I488</f>
        <v>0</v>
      </c>
      <c r="WR14" s="33">
        <f>'5 - Project Outputs'!J488</f>
        <v>0</v>
      </c>
      <c r="WS14" s="33">
        <f>'5 - Project Outputs'!K488</f>
        <v>0</v>
      </c>
      <c r="WT14" s="33">
        <f>'5 - Project Outputs'!L488</f>
        <v>0</v>
      </c>
      <c r="WU14" s="33">
        <f>'5 - Project Outputs'!M488</f>
        <v>0</v>
      </c>
      <c r="WV14" s="33">
        <f>'5 - Project Outputs'!N488</f>
        <v>0</v>
      </c>
      <c r="WW14" s="33">
        <f>'5 - Project Outputs'!O488</f>
        <v>0</v>
      </c>
      <c r="WX14" s="33">
        <f>'5 - Project Outputs'!P488</f>
        <v>0</v>
      </c>
      <c r="WY14" s="33">
        <f>'5 - Project Outputs'!Q488</f>
        <v>0</v>
      </c>
      <c r="WZ14" s="33">
        <f>'5 - Project Outputs'!R488</f>
        <v>0</v>
      </c>
      <c r="XA14" s="33">
        <f>'5 - Project Outputs'!S488</f>
        <v>0</v>
      </c>
      <c r="XB14" s="33">
        <f>'5 - Project Outputs'!T488</f>
        <v>0</v>
      </c>
      <c r="XC14" s="33">
        <f>'5 - Project Outputs'!U488</f>
        <v>0</v>
      </c>
      <c r="XD14" s="33">
        <f>'5 - Project Outputs'!V488</f>
        <v>0</v>
      </c>
      <c r="XE14" s="33">
        <f>'5 - Project Outputs'!W488</f>
        <v>0</v>
      </c>
      <c r="XF14" s="33">
        <f>'5 - Project Outputs'!X488</f>
        <v>0</v>
      </c>
      <c r="XG14" s="33">
        <f>'5 - Project Outputs'!Y488</f>
        <v>0</v>
      </c>
      <c r="XH14" s="33" t="str">
        <f>'5 - Project Outputs'!C489</f>
        <v>&lt; Select &gt;</v>
      </c>
      <c r="XI14" s="33" t="str">
        <f>'5 - Project Outputs'!D489</f>
        <v>N/A</v>
      </c>
      <c r="XJ14" s="33">
        <f>'5 - Project Outputs'!E489</f>
        <v>0</v>
      </c>
      <c r="XK14" s="33">
        <f>'5 - Project Outputs'!F489</f>
        <v>0</v>
      </c>
      <c r="XL14" s="33">
        <f>'5 - Project Outputs'!G489</f>
        <v>0</v>
      </c>
      <c r="XM14" s="33">
        <f>'5 - Project Outputs'!H489</f>
        <v>0</v>
      </c>
      <c r="XN14" s="33">
        <f>'5 - Project Outputs'!I489</f>
        <v>0</v>
      </c>
      <c r="XO14" s="33">
        <f>'5 - Project Outputs'!J489</f>
        <v>0</v>
      </c>
      <c r="XP14" s="33">
        <f>'5 - Project Outputs'!K489</f>
        <v>0</v>
      </c>
      <c r="XQ14" s="33">
        <f>'5 - Project Outputs'!L489</f>
        <v>0</v>
      </c>
      <c r="XR14" s="33">
        <f>'5 - Project Outputs'!M489</f>
        <v>0</v>
      </c>
      <c r="XS14" s="33">
        <f>'5 - Project Outputs'!N489</f>
        <v>0</v>
      </c>
      <c r="XT14" s="33">
        <f>'5 - Project Outputs'!O489</f>
        <v>0</v>
      </c>
      <c r="XU14" s="33">
        <f>'5 - Project Outputs'!P489</f>
        <v>0</v>
      </c>
      <c r="XV14" s="33">
        <f>'5 - Project Outputs'!Q489</f>
        <v>0</v>
      </c>
      <c r="XW14" s="33">
        <f>'5 - Project Outputs'!R489</f>
        <v>0</v>
      </c>
      <c r="XX14" s="33">
        <f>'5 - Project Outputs'!S489</f>
        <v>0</v>
      </c>
      <c r="XY14" s="33">
        <f>'5 - Project Outputs'!T489</f>
        <v>0</v>
      </c>
      <c r="XZ14" s="33">
        <f>'5 - Project Outputs'!U489</f>
        <v>0</v>
      </c>
      <c r="YA14" s="33">
        <f>'5 - Project Outputs'!V489</f>
        <v>0</v>
      </c>
      <c r="YB14" s="33">
        <f>'5 - Project Outputs'!W489</f>
        <v>0</v>
      </c>
      <c r="YC14" s="33">
        <f>'5 - Project Outputs'!X489</f>
        <v>0</v>
      </c>
      <c r="YD14" s="33">
        <f>'5 - Project Outputs'!Y489</f>
        <v>0</v>
      </c>
      <c r="YE14" s="33" t="str">
        <f>'5 - Project Outputs'!C490</f>
        <v>&lt; Select &gt;</v>
      </c>
      <c r="YF14" s="33" t="str">
        <f>'5 - Project Outputs'!D490</f>
        <v>N/A</v>
      </c>
      <c r="YG14" s="33">
        <f>'5 - Project Outputs'!E490</f>
        <v>0</v>
      </c>
      <c r="YH14" s="33">
        <f>'5 - Project Outputs'!F490</f>
        <v>0</v>
      </c>
      <c r="YI14" s="33">
        <f>'5 - Project Outputs'!G490</f>
        <v>0</v>
      </c>
      <c r="YJ14" s="33">
        <f>'5 - Project Outputs'!H490</f>
        <v>0</v>
      </c>
      <c r="YK14" s="33">
        <f>'5 - Project Outputs'!I490</f>
        <v>0</v>
      </c>
      <c r="YL14" s="33">
        <f>'5 - Project Outputs'!J490</f>
        <v>0</v>
      </c>
      <c r="YM14" s="33">
        <f>'5 - Project Outputs'!K490</f>
        <v>0</v>
      </c>
      <c r="YN14" s="33">
        <f>'5 - Project Outputs'!L490</f>
        <v>0</v>
      </c>
      <c r="YO14" s="33">
        <f>'5 - Project Outputs'!M490</f>
        <v>0</v>
      </c>
      <c r="YP14" s="33">
        <f>'5 - Project Outputs'!N490</f>
        <v>0</v>
      </c>
      <c r="YQ14" s="33">
        <f>'5 - Project Outputs'!O490</f>
        <v>0</v>
      </c>
      <c r="YR14" s="33">
        <f>'5 - Project Outputs'!P490</f>
        <v>0</v>
      </c>
      <c r="YS14" s="33">
        <f>'5 - Project Outputs'!Q490</f>
        <v>0</v>
      </c>
      <c r="YT14" s="33">
        <f>'5 - Project Outputs'!R490</f>
        <v>0</v>
      </c>
      <c r="YU14" s="33">
        <f>'5 - Project Outputs'!S490</f>
        <v>0</v>
      </c>
      <c r="YV14" s="33">
        <f>'5 - Project Outputs'!T490</f>
        <v>0</v>
      </c>
      <c r="YW14" s="33">
        <f>'5 - Project Outputs'!U490</f>
        <v>0</v>
      </c>
      <c r="YX14" s="33">
        <f>'5 - Project Outputs'!V490</f>
        <v>0</v>
      </c>
      <c r="YY14" s="33">
        <f>'5 - Project Outputs'!W490</f>
        <v>0</v>
      </c>
      <c r="YZ14" s="33">
        <f>'5 - Project Outputs'!X490</f>
        <v>0</v>
      </c>
      <c r="ZA14" s="33">
        <f>'5 - Project Outputs'!Y490</f>
        <v>0</v>
      </c>
      <c r="ZB14" s="33" t="str">
        <f>'5 - Project Outputs'!C491</f>
        <v>&lt; Select &gt;</v>
      </c>
      <c r="ZC14" s="33" t="str">
        <f>'5 - Project Outputs'!D491</f>
        <v>N/A</v>
      </c>
      <c r="ZD14" s="33">
        <f>'5 - Project Outputs'!E491</f>
        <v>0</v>
      </c>
      <c r="ZE14" s="33">
        <f>'5 - Project Outputs'!F491</f>
        <v>0</v>
      </c>
      <c r="ZF14" s="33">
        <f>'5 - Project Outputs'!G491</f>
        <v>0</v>
      </c>
      <c r="ZG14" s="33">
        <f>'5 - Project Outputs'!H491</f>
        <v>0</v>
      </c>
      <c r="ZH14" s="33">
        <f>'5 - Project Outputs'!I491</f>
        <v>0</v>
      </c>
      <c r="ZI14" s="33">
        <f>'5 - Project Outputs'!J491</f>
        <v>0</v>
      </c>
      <c r="ZJ14" s="33">
        <f>'5 - Project Outputs'!K491</f>
        <v>0</v>
      </c>
      <c r="ZK14" s="33">
        <f>'5 - Project Outputs'!L491</f>
        <v>0</v>
      </c>
      <c r="ZL14" s="33">
        <f>'5 - Project Outputs'!M491</f>
        <v>0</v>
      </c>
      <c r="ZM14" s="33">
        <f>'5 - Project Outputs'!N491</f>
        <v>0</v>
      </c>
      <c r="ZN14" s="33">
        <f>'5 - Project Outputs'!O491</f>
        <v>0</v>
      </c>
      <c r="ZO14" s="33">
        <f>'5 - Project Outputs'!P491</f>
        <v>0</v>
      </c>
      <c r="ZP14" s="33">
        <f>'5 - Project Outputs'!Q491</f>
        <v>0</v>
      </c>
      <c r="ZQ14" s="33">
        <f>'5 - Project Outputs'!R491</f>
        <v>0</v>
      </c>
      <c r="ZR14" s="33">
        <f>'5 - Project Outputs'!S491</f>
        <v>0</v>
      </c>
      <c r="ZS14" s="33">
        <f>'5 - Project Outputs'!T491</f>
        <v>0</v>
      </c>
      <c r="ZT14" s="33">
        <f>'5 - Project Outputs'!U491</f>
        <v>0</v>
      </c>
      <c r="ZU14" s="33">
        <f>'5 - Project Outputs'!V491</f>
        <v>0</v>
      </c>
      <c r="ZV14" s="33">
        <f>'5 - Project Outputs'!W491</f>
        <v>0</v>
      </c>
      <c r="ZW14" s="33">
        <f>'5 - Project Outputs'!X491</f>
        <v>0</v>
      </c>
      <c r="ZX14" s="33">
        <f>'5 - Project Outputs'!Y491</f>
        <v>0</v>
      </c>
      <c r="ZY14" s="33" t="str">
        <f>'5 - Project Outputs'!C492</f>
        <v>&lt; Select &gt;</v>
      </c>
      <c r="ZZ14" s="33" t="str">
        <f>'5 - Project Outputs'!D492</f>
        <v>N/A</v>
      </c>
      <c r="AAA14" s="33">
        <f>'5 - Project Outputs'!E492</f>
        <v>0</v>
      </c>
      <c r="AAB14" s="33">
        <f>'5 - Project Outputs'!F492</f>
        <v>0</v>
      </c>
      <c r="AAC14" s="33">
        <f>'5 - Project Outputs'!G492</f>
        <v>0</v>
      </c>
      <c r="AAD14" s="33">
        <f>'5 - Project Outputs'!H492</f>
        <v>0</v>
      </c>
      <c r="AAE14" s="33">
        <f>'5 - Project Outputs'!I492</f>
        <v>0</v>
      </c>
      <c r="AAF14" s="33">
        <f>'5 - Project Outputs'!J492</f>
        <v>0</v>
      </c>
      <c r="AAG14" s="33">
        <f>'5 - Project Outputs'!K492</f>
        <v>0</v>
      </c>
      <c r="AAH14" s="33">
        <f>'5 - Project Outputs'!L492</f>
        <v>0</v>
      </c>
      <c r="AAI14" s="33">
        <f>'5 - Project Outputs'!M492</f>
        <v>0</v>
      </c>
      <c r="AAJ14" s="33">
        <f>'5 - Project Outputs'!N492</f>
        <v>0</v>
      </c>
      <c r="AAK14" s="33">
        <f>'5 - Project Outputs'!O492</f>
        <v>0</v>
      </c>
      <c r="AAL14" s="33">
        <f>'5 - Project Outputs'!P492</f>
        <v>0</v>
      </c>
      <c r="AAM14" s="33">
        <f>'5 - Project Outputs'!Q492</f>
        <v>0</v>
      </c>
      <c r="AAN14" s="33">
        <f>'5 - Project Outputs'!R492</f>
        <v>0</v>
      </c>
      <c r="AAO14" s="33">
        <f>'5 - Project Outputs'!S492</f>
        <v>0</v>
      </c>
      <c r="AAP14" s="33">
        <f>'5 - Project Outputs'!T492</f>
        <v>0</v>
      </c>
      <c r="AAQ14" s="33">
        <f>'5 - Project Outputs'!U492</f>
        <v>0</v>
      </c>
      <c r="AAR14" s="33">
        <f>'5 - Project Outputs'!V492</f>
        <v>0</v>
      </c>
      <c r="AAS14" s="33">
        <f>'5 - Project Outputs'!W492</f>
        <v>0</v>
      </c>
      <c r="AAT14" s="33">
        <f>'5 - Project Outputs'!X492</f>
        <v>0</v>
      </c>
      <c r="AAU14" s="33">
        <f>'5 - Project Outputs'!Y492</f>
        <v>0</v>
      </c>
      <c r="AAV14" s="33" t="str">
        <f>'5 - Project Outputs'!C493</f>
        <v>&lt; Select &gt;</v>
      </c>
      <c r="AAW14" s="33" t="str">
        <f>'5 - Project Outputs'!D493</f>
        <v>N/A</v>
      </c>
      <c r="AAX14" s="33">
        <f>'5 - Project Outputs'!E493</f>
        <v>0</v>
      </c>
      <c r="AAY14" s="33">
        <f>'5 - Project Outputs'!F493</f>
        <v>0</v>
      </c>
      <c r="AAZ14" s="33">
        <f>'5 - Project Outputs'!G493</f>
        <v>0</v>
      </c>
      <c r="ABA14" s="33">
        <f>'5 - Project Outputs'!H493</f>
        <v>0</v>
      </c>
      <c r="ABB14" s="33">
        <f>'5 - Project Outputs'!I493</f>
        <v>0</v>
      </c>
      <c r="ABC14" s="33">
        <f>'5 - Project Outputs'!J493</f>
        <v>0</v>
      </c>
      <c r="ABD14" s="33">
        <f>'5 - Project Outputs'!K493</f>
        <v>0</v>
      </c>
      <c r="ABE14" s="33">
        <f>'5 - Project Outputs'!L493</f>
        <v>0</v>
      </c>
      <c r="ABF14" s="33">
        <f>'5 - Project Outputs'!M493</f>
        <v>0</v>
      </c>
      <c r="ABG14" s="33">
        <f>'5 - Project Outputs'!N493</f>
        <v>0</v>
      </c>
      <c r="ABH14" s="33">
        <f>'5 - Project Outputs'!O493</f>
        <v>0</v>
      </c>
      <c r="ABI14" s="33">
        <f>'5 - Project Outputs'!P493</f>
        <v>0</v>
      </c>
      <c r="ABJ14" s="33">
        <f>'5 - Project Outputs'!Q493</f>
        <v>0</v>
      </c>
      <c r="ABK14" s="33">
        <f>'5 - Project Outputs'!R493</f>
        <v>0</v>
      </c>
      <c r="ABL14" s="33">
        <f>'5 - Project Outputs'!S493</f>
        <v>0</v>
      </c>
      <c r="ABM14" s="33">
        <f>'5 - Project Outputs'!T493</f>
        <v>0</v>
      </c>
      <c r="ABN14" s="33">
        <f>'5 - Project Outputs'!U493</f>
        <v>0</v>
      </c>
      <c r="ABO14" s="33">
        <f>'5 - Project Outputs'!V493</f>
        <v>0</v>
      </c>
      <c r="ABP14" s="33">
        <f>'5 - Project Outputs'!W493</f>
        <v>0</v>
      </c>
      <c r="ABQ14" s="33">
        <f>'5 - Project Outputs'!X493</f>
        <v>0</v>
      </c>
      <c r="ABR14" s="33">
        <f>'5 - Project Outputs'!Y493</f>
        <v>0</v>
      </c>
      <c r="ABS14" s="33" t="str">
        <f>'5 - Project Outputs'!C494</f>
        <v>&lt; Select &gt;</v>
      </c>
      <c r="ABT14" s="33" t="str">
        <f>'5 - Project Outputs'!D494</f>
        <v>N/A</v>
      </c>
      <c r="ABU14" s="33">
        <f>'5 - Project Outputs'!E494</f>
        <v>0</v>
      </c>
      <c r="ABV14" s="33">
        <f>'5 - Project Outputs'!F494</f>
        <v>0</v>
      </c>
      <c r="ABW14" s="33">
        <f>'5 - Project Outputs'!G494</f>
        <v>0</v>
      </c>
      <c r="ABX14" s="33">
        <f>'5 - Project Outputs'!H494</f>
        <v>0</v>
      </c>
      <c r="ABY14" s="33">
        <f>'5 - Project Outputs'!I494</f>
        <v>0</v>
      </c>
      <c r="ABZ14" s="33">
        <f>'5 - Project Outputs'!J494</f>
        <v>0</v>
      </c>
      <c r="ACA14" s="33">
        <f>'5 - Project Outputs'!K494</f>
        <v>0</v>
      </c>
      <c r="ACB14" s="33">
        <f>'5 - Project Outputs'!L494</f>
        <v>0</v>
      </c>
      <c r="ACC14" s="33">
        <f>'5 - Project Outputs'!M494</f>
        <v>0</v>
      </c>
      <c r="ACD14" s="33">
        <f>'5 - Project Outputs'!N494</f>
        <v>0</v>
      </c>
      <c r="ACE14" s="33">
        <f>'5 - Project Outputs'!O494</f>
        <v>0</v>
      </c>
      <c r="ACF14" s="33">
        <f>'5 - Project Outputs'!P494</f>
        <v>0</v>
      </c>
      <c r="ACG14" s="33">
        <f>'5 - Project Outputs'!Q494</f>
        <v>0</v>
      </c>
      <c r="ACH14" s="33">
        <f>'5 - Project Outputs'!R494</f>
        <v>0</v>
      </c>
      <c r="ACI14" s="33">
        <f>'5 - Project Outputs'!S494</f>
        <v>0</v>
      </c>
      <c r="ACJ14" s="33">
        <f>'5 - Project Outputs'!T494</f>
        <v>0</v>
      </c>
      <c r="ACK14" s="33">
        <f>'5 - Project Outputs'!U494</f>
        <v>0</v>
      </c>
      <c r="ACL14" s="33">
        <f>'5 - Project Outputs'!V494</f>
        <v>0</v>
      </c>
      <c r="ACM14" s="33">
        <f>'5 - Project Outputs'!W494</f>
        <v>0</v>
      </c>
      <c r="ACN14" s="33">
        <f>'5 - Project Outputs'!X494</f>
        <v>0</v>
      </c>
      <c r="ACO14" s="33">
        <f>'5 - Project Outputs'!Y494</f>
        <v>0</v>
      </c>
      <c r="ACP14" s="33" t="str">
        <f>'5 - Project Outputs'!C495</f>
        <v>&lt; Select &gt;</v>
      </c>
      <c r="ACQ14" s="33" t="str">
        <f>'5 - Project Outputs'!D495</f>
        <v>N/A</v>
      </c>
      <c r="ACR14" s="33">
        <f>'5 - Project Outputs'!E495</f>
        <v>0</v>
      </c>
      <c r="ACS14" s="33">
        <f>'5 - Project Outputs'!F495</f>
        <v>0</v>
      </c>
      <c r="ACT14" s="33">
        <f>'5 - Project Outputs'!G495</f>
        <v>0</v>
      </c>
      <c r="ACU14" s="33">
        <f>'5 - Project Outputs'!H495</f>
        <v>0</v>
      </c>
      <c r="ACV14" s="33">
        <f>'5 - Project Outputs'!I495</f>
        <v>0</v>
      </c>
      <c r="ACW14" s="33">
        <f>'5 - Project Outputs'!J495</f>
        <v>0</v>
      </c>
      <c r="ACX14" s="33">
        <f>'5 - Project Outputs'!K495</f>
        <v>0</v>
      </c>
      <c r="ACY14" s="33">
        <f>'5 - Project Outputs'!L495</f>
        <v>0</v>
      </c>
      <c r="ACZ14" s="33">
        <f>'5 - Project Outputs'!M495</f>
        <v>0</v>
      </c>
      <c r="ADA14" s="33">
        <f>'5 - Project Outputs'!N495</f>
        <v>0</v>
      </c>
      <c r="ADB14" s="33">
        <f>'5 - Project Outputs'!O495</f>
        <v>0</v>
      </c>
      <c r="ADC14" s="33">
        <f>'5 - Project Outputs'!P495</f>
        <v>0</v>
      </c>
      <c r="ADD14" s="33">
        <f>'5 - Project Outputs'!Q495</f>
        <v>0</v>
      </c>
      <c r="ADE14" s="33">
        <f>'5 - Project Outputs'!R495</f>
        <v>0</v>
      </c>
      <c r="ADF14" s="33">
        <f>'5 - Project Outputs'!S495</f>
        <v>0</v>
      </c>
      <c r="ADG14" s="33">
        <f>'5 - Project Outputs'!T495</f>
        <v>0</v>
      </c>
      <c r="ADH14" s="33">
        <f>'5 - Project Outputs'!U495</f>
        <v>0</v>
      </c>
      <c r="ADI14" s="33">
        <f>'5 - Project Outputs'!V495</f>
        <v>0</v>
      </c>
      <c r="ADJ14" s="33">
        <f>'5 - Project Outputs'!W495</f>
        <v>0</v>
      </c>
      <c r="ADK14" s="33">
        <f>'5 - Project Outputs'!X495</f>
        <v>0</v>
      </c>
      <c r="ADL14" s="33">
        <f>'5 - Project Outputs'!Y495</f>
        <v>0</v>
      </c>
      <c r="ADM14" s="33" t="str">
        <f>'5 - Project Outputs'!C496</f>
        <v>&lt; Select &gt;</v>
      </c>
      <c r="ADN14" s="33" t="str">
        <f>'5 - Project Outputs'!D496</f>
        <v>N/A</v>
      </c>
      <c r="ADO14" s="33">
        <f>'5 - Project Outputs'!E496</f>
        <v>0</v>
      </c>
      <c r="ADP14" s="33">
        <f>'5 - Project Outputs'!F496</f>
        <v>0</v>
      </c>
      <c r="ADQ14" s="33">
        <f>'5 - Project Outputs'!G496</f>
        <v>0</v>
      </c>
      <c r="ADR14" s="33">
        <f>'5 - Project Outputs'!H496</f>
        <v>0</v>
      </c>
      <c r="ADS14" s="33">
        <f>'5 - Project Outputs'!I496</f>
        <v>0</v>
      </c>
      <c r="ADT14" s="33">
        <f>'5 - Project Outputs'!J496</f>
        <v>0</v>
      </c>
      <c r="ADU14" s="33">
        <f>'5 - Project Outputs'!K496</f>
        <v>0</v>
      </c>
      <c r="ADV14" s="33">
        <f>'5 - Project Outputs'!L496</f>
        <v>0</v>
      </c>
      <c r="ADW14" s="33">
        <f>'5 - Project Outputs'!M496</f>
        <v>0</v>
      </c>
      <c r="ADX14" s="33">
        <f>'5 - Project Outputs'!N496</f>
        <v>0</v>
      </c>
      <c r="ADY14" s="33">
        <f>'5 - Project Outputs'!O496</f>
        <v>0</v>
      </c>
      <c r="ADZ14" s="33">
        <f>'5 - Project Outputs'!P496</f>
        <v>0</v>
      </c>
      <c r="AEA14" s="33">
        <f>'5 - Project Outputs'!Q496</f>
        <v>0</v>
      </c>
      <c r="AEB14" s="33">
        <f>'5 - Project Outputs'!R496</f>
        <v>0</v>
      </c>
      <c r="AEC14" s="33">
        <f>'5 - Project Outputs'!S496</f>
        <v>0</v>
      </c>
      <c r="AED14" s="33">
        <f>'5 - Project Outputs'!T496</f>
        <v>0</v>
      </c>
      <c r="AEE14" s="33">
        <f>'5 - Project Outputs'!U496</f>
        <v>0</v>
      </c>
      <c r="AEF14" s="33">
        <f>'5 - Project Outputs'!V496</f>
        <v>0</v>
      </c>
      <c r="AEG14" s="33">
        <f>'5 - Project Outputs'!W496</f>
        <v>0</v>
      </c>
      <c r="AEH14" s="33">
        <f>'5 - Project Outputs'!X496</f>
        <v>0</v>
      </c>
      <c r="AEI14" s="33">
        <f>'5 - Project Outputs'!Y496</f>
        <v>0</v>
      </c>
      <c r="AEJ14" s="33" t="str">
        <f>'5 - Project Outputs'!C497</f>
        <v>&lt; Select &gt;</v>
      </c>
      <c r="AEK14" s="33" t="str">
        <f>'5 - Project Outputs'!D497</f>
        <v>N/A</v>
      </c>
      <c r="AEL14" s="33">
        <f>'5 - Project Outputs'!E497</f>
        <v>0</v>
      </c>
      <c r="AEM14" s="33">
        <f>'5 - Project Outputs'!F497</f>
        <v>0</v>
      </c>
      <c r="AEN14" s="33">
        <f>'5 - Project Outputs'!G497</f>
        <v>0</v>
      </c>
      <c r="AEO14" s="33">
        <f>'5 - Project Outputs'!H497</f>
        <v>0</v>
      </c>
      <c r="AEP14" s="33">
        <f>'5 - Project Outputs'!I497</f>
        <v>0</v>
      </c>
      <c r="AEQ14" s="33">
        <f>'5 - Project Outputs'!J497</f>
        <v>0</v>
      </c>
      <c r="AER14" s="33">
        <f>'5 - Project Outputs'!K497</f>
        <v>0</v>
      </c>
      <c r="AES14" s="33">
        <f>'5 - Project Outputs'!L497</f>
        <v>0</v>
      </c>
      <c r="AET14" s="33">
        <f>'5 - Project Outputs'!M497</f>
        <v>0</v>
      </c>
      <c r="AEU14" s="33">
        <f>'5 - Project Outputs'!N497</f>
        <v>0</v>
      </c>
      <c r="AEV14" s="33">
        <f>'5 - Project Outputs'!O497</f>
        <v>0</v>
      </c>
      <c r="AEW14" s="33">
        <f>'5 - Project Outputs'!P497</f>
        <v>0</v>
      </c>
      <c r="AEX14" s="33">
        <f>'5 - Project Outputs'!Q497</f>
        <v>0</v>
      </c>
      <c r="AEY14" s="33">
        <f>'5 - Project Outputs'!R497</f>
        <v>0</v>
      </c>
      <c r="AEZ14" s="33">
        <f>'5 - Project Outputs'!S497</f>
        <v>0</v>
      </c>
      <c r="AFA14" s="33">
        <f>'5 - Project Outputs'!T497</f>
        <v>0</v>
      </c>
      <c r="AFB14" s="33">
        <f>'5 - Project Outputs'!U497</f>
        <v>0</v>
      </c>
      <c r="AFC14" s="33">
        <f>'5 - Project Outputs'!V497</f>
        <v>0</v>
      </c>
      <c r="AFD14" s="33">
        <f>'5 - Project Outputs'!W497</f>
        <v>0</v>
      </c>
      <c r="AFE14" s="33">
        <f>'5 - Project Outputs'!X497</f>
        <v>0</v>
      </c>
      <c r="AFF14" s="33">
        <f>'5 - Project Outputs'!Y497</f>
        <v>0</v>
      </c>
      <c r="AFG14" s="33" t="str">
        <f>'5 - Project Outputs'!C498</f>
        <v>&lt; Select &gt;</v>
      </c>
      <c r="AFH14" s="33" t="str">
        <f>'5 - Project Outputs'!D498</f>
        <v>N/A</v>
      </c>
      <c r="AFI14" s="33">
        <f>'5 - Project Outputs'!E498</f>
        <v>0</v>
      </c>
      <c r="AFJ14" s="33">
        <f>'5 - Project Outputs'!F498</f>
        <v>0</v>
      </c>
      <c r="AFK14" s="33">
        <f>'5 - Project Outputs'!G498</f>
        <v>0</v>
      </c>
      <c r="AFL14" s="33">
        <f>'5 - Project Outputs'!H498</f>
        <v>0</v>
      </c>
      <c r="AFM14" s="33">
        <f>'5 - Project Outputs'!I498</f>
        <v>0</v>
      </c>
      <c r="AFN14" s="33">
        <f>'5 - Project Outputs'!J498</f>
        <v>0</v>
      </c>
      <c r="AFO14" s="33">
        <f>'5 - Project Outputs'!K498</f>
        <v>0</v>
      </c>
      <c r="AFP14" s="33">
        <f>'5 - Project Outputs'!L498</f>
        <v>0</v>
      </c>
      <c r="AFQ14" s="33">
        <f>'5 - Project Outputs'!M498</f>
        <v>0</v>
      </c>
      <c r="AFR14" s="33">
        <f>'5 - Project Outputs'!N498</f>
        <v>0</v>
      </c>
      <c r="AFS14" s="33">
        <f>'5 - Project Outputs'!O498</f>
        <v>0</v>
      </c>
      <c r="AFT14" s="33">
        <f>'5 - Project Outputs'!P498</f>
        <v>0</v>
      </c>
      <c r="AFU14" s="33">
        <f>'5 - Project Outputs'!Q498</f>
        <v>0</v>
      </c>
      <c r="AFV14" s="33">
        <f>'5 - Project Outputs'!R498</f>
        <v>0</v>
      </c>
      <c r="AFW14" s="33">
        <f>'5 - Project Outputs'!S498</f>
        <v>0</v>
      </c>
      <c r="AFX14" s="33">
        <f>'5 - Project Outputs'!T498</f>
        <v>0</v>
      </c>
      <c r="AFY14" s="33">
        <f>'5 - Project Outputs'!U498</f>
        <v>0</v>
      </c>
      <c r="AFZ14" s="33">
        <f>'5 - Project Outputs'!V498</f>
        <v>0</v>
      </c>
      <c r="AGA14" s="33">
        <f>'5 - Project Outputs'!W498</f>
        <v>0</v>
      </c>
      <c r="AGB14" s="33">
        <f>'5 - Project Outputs'!X498</f>
        <v>0</v>
      </c>
      <c r="AGC14" s="33">
        <f>'5 - Project Outputs'!Y498</f>
        <v>0</v>
      </c>
      <c r="AGD14" s="33">
        <f>'5 - Project Outputs'!C500</f>
        <v>0</v>
      </c>
      <c r="AGE14" s="33">
        <f>'5 - Project Outputs'!D500</f>
        <v>0</v>
      </c>
      <c r="AGF14" s="33">
        <f>'5 - Project Outputs'!E500</f>
        <v>0</v>
      </c>
      <c r="AGG14" s="33">
        <f>'5 - Project Outputs'!F500</f>
        <v>0</v>
      </c>
      <c r="AGH14" s="33">
        <f>'5 - Project Outputs'!G500</f>
        <v>0</v>
      </c>
      <c r="AGI14" s="33">
        <f>'5 - Project Outputs'!H500</f>
        <v>0</v>
      </c>
      <c r="AGJ14" s="33">
        <f>'5 - Project Outputs'!I500</f>
        <v>0</v>
      </c>
      <c r="AGK14" s="33">
        <f>'5 - Project Outputs'!J500</f>
        <v>0</v>
      </c>
      <c r="AGL14" s="33">
        <f>'5 - Project Outputs'!K500</f>
        <v>0</v>
      </c>
      <c r="AGM14" s="33">
        <f>'5 - Project Outputs'!L500</f>
        <v>0</v>
      </c>
      <c r="AGN14" s="33">
        <f>'5 - Project Outputs'!M500</f>
        <v>0</v>
      </c>
      <c r="AGO14" s="33">
        <f>'5 - Project Outputs'!N500</f>
        <v>0</v>
      </c>
      <c r="AGP14" s="33">
        <f>'5 - Project Outputs'!O500</f>
        <v>0</v>
      </c>
      <c r="AGQ14" s="33">
        <f>'5 - Project Outputs'!P500</f>
        <v>0</v>
      </c>
      <c r="AGR14" s="33">
        <f>'5 - Project Outputs'!Q500</f>
        <v>0</v>
      </c>
      <c r="AGS14" s="33">
        <f>'5 - Project Outputs'!R500</f>
        <v>0</v>
      </c>
      <c r="AGT14" s="33">
        <f>'5 - Project Outputs'!S500</f>
        <v>0</v>
      </c>
      <c r="AGU14" s="33">
        <f>'5 - Project Outputs'!T500</f>
        <v>0</v>
      </c>
      <c r="AGV14" s="33">
        <f>'5 - Project Outputs'!U500</f>
        <v>0</v>
      </c>
      <c r="AGW14" s="33">
        <f>'5 - Project Outputs'!V500</f>
        <v>0</v>
      </c>
      <c r="AGX14" s="33">
        <f>'5 - Project Outputs'!W500</f>
        <v>0</v>
      </c>
      <c r="AGY14" s="33">
        <f>'5 - Project Outputs'!X500</f>
        <v>0</v>
      </c>
      <c r="AGZ14" s="33">
        <f>'5 - Project Outputs'!C501</f>
        <v>0</v>
      </c>
      <c r="AHA14" s="33">
        <f>'5 - Project Outputs'!D501</f>
        <v>0</v>
      </c>
      <c r="AHB14" s="33">
        <f>'5 - Project Outputs'!E501</f>
        <v>0</v>
      </c>
      <c r="AHC14" s="33">
        <f>'5 - Project Outputs'!F501</f>
        <v>0</v>
      </c>
      <c r="AHD14" s="33">
        <f>'5 - Project Outputs'!G501</f>
        <v>0</v>
      </c>
      <c r="AHE14" s="33">
        <f>'5 - Project Outputs'!H501</f>
        <v>0</v>
      </c>
      <c r="AHF14" s="33">
        <f>'5 - Project Outputs'!I501</f>
        <v>0</v>
      </c>
      <c r="AHG14" s="33">
        <f>'5 - Project Outputs'!J501</f>
        <v>0</v>
      </c>
      <c r="AHH14" s="33">
        <f>'5 - Project Outputs'!K501</f>
        <v>0</v>
      </c>
      <c r="AHI14" s="33">
        <f>'5 - Project Outputs'!L501</f>
        <v>0</v>
      </c>
      <c r="AHJ14" s="33">
        <f>'5 - Project Outputs'!M501</f>
        <v>0</v>
      </c>
      <c r="AHK14" s="33">
        <f>'5 - Project Outputs'!N501</f>
        <v>0</v>
      </c>
      <c r="AHL14" s="33">
        <f>'5 - Project Outputs'!O501</f>
        <v>0</v>
      </c>
      <c r="AHM14" s="33">
        <f>'5 - Project Outputs'!P501</f>
        <v>0</v>
      </c>
      <c r="AHN14" s="33">
        <f>'5 - Project Outputs'!Q501</f>
        <v>0</v>
      </c>
      <c r="AHO14" s="33">
        <f>'5 - Project Outputs'!R501</f>
        <v>0</v>
      </c>
      <c r="AHP14" s="33">
        <f>'5 - Project Outputs'!S501</f>
        <v>0</v>
      </c>
      <c r="AHQ14" s="33">
        <f>'5 - Project Outputs'!T501</f>
        <v>0</v>
      </c>
      <c r="AHR14" s="33">
        <f>'5 - Project Outputs'!U501</f>
        <v>0</v>
      </c>
      <c r="AHS14" s="33">
        <f>'5 - Project Outputs'!V501</f>
        <v>0</v>
      </c>
      <c r="AHT14" s="33">
        <f>'5 - Project Outputs'!W501</f>
        <v>0</v>
      </c>
      <c r="AHU14" s="33">
        <f>'5 - Project Outputs'!X501</f>
        <v>0</v>
      </c>
      <c r="AHV14" s="33">
        <f>'5 - Project Outputs'!C502</f>
        <v>0</v>
      </c>
      <c r="AHW14" s="33">
        <f>'5 - Project Outputs'!D502</f>
        <v>0</v>
      </c>
      <c r="AHX14" s="33">
        <f>'5 - Project Outputs'!E502</f>
        <v>0</v>
      </c>
      <c r="AHY14" s="33">
        <f>'5 - Project Outputs'!F502</f>
        <v>0</v>
      </c>
      <c r="AHZ14" s="33">
        <f>'5 - Project Outputs'!G502</f>
        <v>0</v>
      </c>
      <c r="AIA14" s="33">
        <f>'5 - Project Outputs'!H502</f>
        <v>0</v>
      </c>
      <c r="AIB14" s="33">
        <f>'5 - Project Outputs'!I502</f>
        <v>0</v>
      </c>
      <c r="AIC14" s="33">
        <f>'5 - Project Outputs'!J502</f>
        <v>0</v>
      </c>
      <c r="AID14" s="33">
        <f>'5 - Project Outputs'!K502</f>
        <v>0</v>
      </c>
      <c r="AIE14" s="33">
        <f>'5 - Project Outputs'!L502</f>
        <v>0</v>
      </c>
      <c r="AIF14" s="33">
        <f>'5 - Project Outputs'!M502</f>
        <v>0</v>
      </c>
      <c r="AIG14" s="33">
        <f>'5 - Project Outputs'!N502</f>
        <v>0</v>
      </c>
      <c r="AIH14" s="33">
        <f>'5 - Project Outputs'!O502</f>
        <v>0</v>
      </c>
      <c r="AII14" s="33">
        <f>'5 - Project Outputs'!P502</f>
        <v>0</v>
      </c>
      <c r="AIJ14" s="33">
        <f>'5 - Project Outputs'!Q502</f>
        <v>0</v>
      </c>
      <c r="AIK14" s="33">
        <f>'5 - Project Outputs'!R502</f>
        <v>0</v>
      </c>
      <c r="AIL14" s="33">
        <f>'5 - Project Outputs'!S502</f>
        <v>0</v>
      </c>
      <c r="AIM14" s="33">
        <f>'5 - Project Outputs'!T502</f>
        <v>0</v>
      </c>
      <c r="AIN14" s="33">
        <f>'5 - Project Outputs'!U502</f>
        <v>0</v>
      </c>
      <c r="AIO14" s="33">
        <f>'5 - Project Outputs'!V502</f>
        <v>0</v>
      </c>
      <c r="AIP14" s="33">
        <f>'5 - Project Outputs'!W502</f>
        <v>0</v>
      </c>
      <c r="AIQ14" s="33">
        <f>'5 - Project Outputs'!X502</f>
        <v>0</v>
      </c>
      <c r="AIR14" s="33">
        <f>'5 - Project Outputs'!C503</f>
        <v>0</v>
      </c>
      <c r="AIS14" s="33">
        <f>'5 - Project Outputs'!D503</f>
        <v>0</v>
      </c>
      <c r="AIT14" s="33">
        <f>'5 - Project Outputs'!E503</f>
        <v>0</v>
      </c>
      <c r="AIU14" s="33">
        <f>'5 - Project Outputs'!F503</f>
        <v>0</v>
      </c>
      <c r="AIV14" s="33">
        <f>'5 - Project Outputs'!G503</f>
        <v>0</v>
      </c>
      <c r="AIW14" s="33">
        <f>'5 - Project Outputs'!H503</f>
        <v>0</v>
      </c>
      <c r="AIX14" s="33">
        <f>'5 - Project Outputs'!I503</f>
        <v>0</v>
      </c>
      <c r="AIY14" s="33">
        <f>'5 - Project Outputs'!J503</f>
        <v>0</v>
      </c>
      <c r="AIZ14" s="33">
        <f>'5 - Project Outputs'!K503</f>
        <v>0</v>
      </c>
      <c r="AJA14" s="33">
        <f>'5 - Project Outputs'!L503</f>
        <v>0</v>
      </c>
      <c r="AJB14" s="33">
        <f>'5 - Project Outputs'!M503</f>
        <v>0</v>
      </c>
      <c r="AJC14" s="33">
        <f>'5 - Project Outputs'!N503</f>
        <v>0</v>
      </c>
      <c r="AJD14" s="33">
        <f>'5 - Project Outputs'!O503</f>
        <v>0</v>
      </c>
      <c r="AJE14" s="33">
        <f>'5 - Project Outputs'!P503</f>
        <v>0</v>
      </c>
      <c r="AJF14" s="33">
        <f>'5 - Project Outputs'!Q503</f>
        <v>0</v>
      </c>
      <c r="AJG14" s="33">
        <f>'5 - Project Outputs'!R503</f>
        <v>0</v>
      </c>
      <c r="AJH14" s="33">
        <f>'5 - Project Outputs'!S503</f>
        <v>0</v>
      </c>
      <c r="AJI14" s="33">
        <f>'5 - Project Outputs'!T503</f>
        <v>0</v>
      </c>
      <c r="AJJ14" s="33">
        <f>'5 - Project Outputs'!U503</f>
        <v>0</v>
      </c>
      <c r="AJK14" s="33">
        <f>'5 - Project Outputs'!V503</f>
        <v>0</v>
      </c>
      <c r="AJL14" s="33">
        <f>'5 - Project Outputs'!W503</f>
        <v>0</v>
      </c>
      <c r="AJM14" s="33">
        <f>'5 - Project Outputs'!X503</f>
        <v>0</v>
      </c>
      <c r="AJN14" s="33">
        <f>'5 - Project Outputs'!C504</f>
        <v>0</v>
      </c>
      <c r="AJO14" s="33">
        <f>'5 - Project Outputs'!D504</f>
        <v>0</v>
      </c>
      <c r="AJP14" s="33">
        <f>'5 - Project Outputs'!E504</f>
        <v>0</v>
      </c>
      <c r="AJQ14" s="33">
        <f>'5 - Project Outputs'!F504</f>
        <v>0</v>
      </c>
      <c r="AJR14" s="33">
        <f>'5 - Project Outputs'!G504</f>
        <v>0</v>
      </c>
      <c r="AJS14" s="33">
        <f>'5 - Project Outputs'!H504</f>
        <v>0</v>
      </c>
      <c r="AJT14" s="33">
        <f>'5 - Project Outputs'!I504</f>
        <v>0</v>
      </c>
      <c r="AJU14" s="33">
        <f>'5 - Project Outputs'!J504</f>
        <v>0</v>
      </c>
      <c r="AJV14" s="33">
        <f>'5 - Project Outputs'!K504</f>
        <v>0</v>
      </c>
      <c r="AJW14" s="33">
        <f>'5 - Project Outputs'!L504</f>
        <v>0</v>
      </c>
      <c r="AJX14" s="33">
        <f>'5 - Project Outputs'!M504</f>
        <v>0</v>
      </c>
      <c r="AJY14" s="33">
        <f>'5 - Project Outputs'!N504</f>
        <v>0</v>
      </c>
      <c r="AJZ14" s="33">
        <f>'5 - Project Outputs'!O504</f>
        <v>0</v>
      </c>
      <c r="AKA14" s="33">
        <f>'5 - Project Outputs'!P504</f>
        <v>0</v>
      </c>
      <c r="AKB14" s="33">
        <f>'5 - Project Outputs'!Q504</f>
        <v>0</v>
      </c>
      <c r="AKC14" s="33">
        <f>'5 - Project Outputs'!R504</f>
        <v>0</v>
      </c>
      <c r="AKD14" s="33">
        <f>'5 - Project Outputs'!S504</f>
        <v>0</v>
      </c>
      <c r="AKE14" s="33">
        <f>'5 - Project Outputs'!T504</f>
        <v>0</v>
      </c>
      <c r="AKF14" s="33">
        <f>'5 - Project Outputs'!U504</f>
        <v>0</v>
      </c>
      <c r="AKG14" s="33">
        <f>'5 - Project Outputs'!V504</f>
        <v>0</v>
      </c>
      <c r="AKH14" s="33">
        <f>'5 - Project Outputs'!W504</f>
        <v>0</v>
      </c>
      <c r="AKI14" s="33">
        <f>'5 - Project Outputs'!X504</f>
        <v>0</v>
      </c>
      <c r="AKJ14" s="33">
        <f>'5 - Project Outputs'!C505</f>
        <v>0</v>
      </c>
      <c r="AKK14" s="33">
        <f>'5 - Project Outputs'!D505</f>
        <v>0</v>
      </c>
      <c r="AKL14" s="33">
        <f>'5 - Project Outputs'!E505</f>
        <v>0</v>
      </c>
      <c r="AKM14" s="33">
        <f>'5 - Project Outputs'!F505</f>
        <v>0</v>
      </c>
      <c r="AKN14" s="33">
        <f>'5 - Project Outputs'!G505</f>
        <v>0</v>
      </c>
      <c r="AKO14" s="33">
        <f>'5 - Project Outputs'!H505</f>
        <v>0</v>
      </c>
      <c r="AKP14" s="33">
        <f>'5 - Project Outputs'!I505</f>
        <v>0</v>
      </c>
      <c r="AKQ14" s="33">
        <f>'5 - Project Outputs'!J505</f>
        <v>0</v>
      </c>
      <c r="AKR14" s="33">
        <f>'5 - Project Outputs'!K505</f>
        <v>0</v>
      </c>
      <c r="AKS14" s="33">
        <f>'5 - Project Outputs'!L505</f>
        <v>0</v>
      </c>
      <c r="AKT14" s="33">
        <f>'5 - Project Outputs'!M505</f>
        <v>0</v>
      </c>
      <c r="AKU14" s="33">
        <f>'5 - Project Outputs'!N505</f>
        <v>0</v>
      </c>
      <c r="AKV14" s="33">
        <f>'5 - Project Outputs'!O505</f>
        <v>0</v>
      </c>
      <c r="AKW14" s="33">
        <f>'5 - Project Outputs'!P505</f>
        <v>0</v>
      </c>
      <c r="AKX14" s="33">
        <f>'5 - Project Outputs'!Q505</f>
        <v>0</v>
      </c>
      <c r="AKY14" s="33">
        <f>'5 - Project Outputs'!R505</f>
        <v>0</v>
      </c>
      <c r="AKZ14" s="33">
        <f>'5 - Project Outputs'!S505</f>
        <v>0</v>
      </c>
      <c r="ALA14" s="33">
        <f>'5 - Project Outputs'!T505</f>
        <v>0</v>
      </c>
      <c r="ALB14" s="33">
        <f>'5 - Project Outputs'!U505</f>
        <v>0</v>
      </c>
      <c r="ALC14" s="33">
        <f>'5 - Project Outputs'!V505</f>
        <v>0</v>
      </c>
      <c r="ALD14" s="33">
        <f>'5 - Project Outputs'!W505</f>
        <v>0</v>
      </c>
      <c r="ALE14" s="33">
        <f>'5 - Project Outputs'!X505</f>
        <v>0</v>
      </c>
      <c r="ALF14" s="33">
        <f>'5 - Project Outputs'!C506</f>
        <v>0</v>
      </c>
      <c r="ALG14" s="33">
        <f>'5 - Project Outputs'!D506</f>
        <v>0</v>
      </c>
      <c r="ALH14" s="33">
        <f>'5 - Project Outputs'!E506</f>
        <v>0</v>
      </c>
      <c r="ALI14" s="33">
        <f>'5 - Project Outputs'!F506</f>
        <v>0</v>
      </c>
      <c r="ALJ14" s="33">
        <f>'5 - Project Outputs'!G506</f>
        <v>0</v>
      </c>
      <c r="ALK14" s="33">
        <f>'5 - Project Outputs'!H506</f>
        <v>0</v>
      </c>
      <c r="ALL14" s="33">
        <f>'5 - Project Outputs'!I506</f>
        <v>0</v>
      </c>
      <c r="ALM14" s="33">
        <f>'5 - Project Outputs'!J506</f>
        <v>0</v>
      </c>
      <c r="ALN14" s="33">
        <f>'5 - Project Outputs'!K506</f>
        <v>0</v>
      </c>
      <c r="ALO14" s="33">
        <f>'5 - Project Outputs'!L506</f>
        <v>0</v>
      </c>
      <c r="ALP14" s="33">
        <f>'5 - Project Outputs'!M506</f>
        <v>0</v>
      </c>
      <c r="ALQ14" s="33">
        <f>'5 - Project Outputs'!N506</f>
        <v>0</v>
      </c>
      <c r="ALR14" s="33">
        <f>'5 - Project Outputs'!O506</f>
        <v>0</v>
      </c>
      <c r="ALS14" s="33">
        <f>'5 - Project Outputs'!P506</f>
        <v>0</v>
      </c>
      <c r="ALT14" s="33">
        <f>'5 - Project Outputs'!Q506</f>
        <v>0</v>
      </c>
      <c r="ALU14" s="33">
        <f>'5 - Project Outputs'!R506</f>
        <v>0</v>
      </c>
      <c r="ALV14" s="33">
        <f>'5 - Project Outputs'!S506</f>
        <v>0</v>
      </c>
      <c r="ALW14" s="33">
        <f>'5 - Project Outputs'!T506</f>
        <v>0</v>
      </c>
      <c r="ALX14" s="33">
        <f>'5 - Project Outputs'!U506</f>
        <v>0</v>
      </c>
      <c r="ALY14" s="33">
        <f>'5 - Project Outputs'!V506</f>
        <v>0</v>
      </c>
      <c r="ALZ14" s="33">
        <f>'5 - Project Outputs'!W506</f>
        <v>0</v>
      </c>
      <c r="AMA14" s="33">
        <f>'5 - Project Outputs'!X506</f>
        <v>0</v>
      </c>
      <c r="AMB14" s="33">
        <f>'5 - Project Outputs'!C507</f>
        <v>0</v>
      </c>
      <c r="AMC14" s="33">
        <f>'5 - Project Outputs'!D507</f>
        <v>0</v>
      </c>
      <c r="AMD14" s="33">
        <f>'5 - Project Outputs'!E507</f>
        <v>0</v>
      </c>
      <c r="AME14" s="33">
        <f>'5 - Project Outputs'!F507</f>
        <v>0</v>
      </c>
      <c r="AMF14" s="33">
        <f>'5 - Project Outputs'!G507</f>
        <v>0</v>
      </c>
      <c r="AMG14" s="33">
        <f>'5 - Project Outputs'!H507</f>
        <v>0</v>
      </c>
      <c r="AMH14" s="33">
        <f>'5 - Project Outputs'!I507</f>
        <v>0</v>
      </c>
      <c r="AMI14" s="33">
        <f>'5 - Project Outputs'!J507</f>
        <v>0</v>
      </c>
      <c r="AMJ14" s="33">
        <f>'5 - Project Outputs'!K507</f>
        <v>0</v>
      </c>
      <c r="AMK14" s="33">
        <f>'5 - Project Outputs'!L507</f>
        <v>0</v>
      </c>
      <c r="AML14" s="33">
        <f>'5 - Project Outputs'!M507</f>
        <v>0</v>
      </c>
      <c r="AMM14" s="33">
        <f>'5 - Project Outputs'!N507</f>
        <v>0</v>
      </c>
      <c r="AMN14" s="33">
        <f>'5 - Project Outputs'!O507</f>
        <v>0</v>
      </c>
      <c r="AMO14" s="33">
        <f>'5 - Project Outputs'!P507</f>
        <v>0</v>
      </c>
      <c r="AMP14" s="33">
        <f>'5 - Project Outputs'!Q507</f>
        <v>0</v>
      </c>
      <c r="AMQ14" s="33">
        <f>'5 - Project Outputs'!R507</f>
        <v>0</v>
      </c>
      <c r="AMR14" s="33">
        <f>'5 - Project Outputs'!S507</f>
        <v>0</v>
      </c>
      <c r="AMS14" s="33">
        <f>'5 - Project Outputs'!T507</f>
        <v>0</v>
      </c>
      <c r="AMT14" s="33">
        <f>'5 - Project Outputs'!U507</f>
        <v>0</v>
      </c>
      <c r="AMU14" s="33">
        <f>'5 - Project Outputs'!V507</f>
        <v>0</v>
      </c>
      <c r="AMV14" s="33">
        <f>'5 - Project Outputs'!W507</f>
        <v>0</v>
      </c>
      <c r="AMW14" s="33">
        <f>'5 - Project Outputs'!X507</f>
        <v>0</v>
      </c>
      <c r="AMX14" s="33">
        <f>'5 - Project Outputs'!C508</f>
        <v>0</v>
      </c>
      <c r="AMY14" s="33">
        <f>'5 - Project Outputs'!D508</f>
        <v>0</v>
      </c>
      <c r="AMZ14" s="33">
        <f>'5 - Project Outputs'!E508</f>
        <v>0</v>
      </c>
      <c r="ANA14" s="33">
        <f>'5 - Project Outputs'!F508</f>
        <v>0</v>
      </c>
      <c r="ANB14" s="33">
        <f>'5 - Project Outputs'!G508</f>
        <v>0</v>
      </c>
      <c r="ANC14" s="33">
        <f>'5 - Project Outputs'!H508</f>
        <v>0</v>
      </c>
      <c r="AND14" s="33">
        <f>'5 - Project Outputs'!I508</f>
        <v>0</v>
      </c>
      <c r="ANE14" s="33">
        <f>'5 - Project Outputs'!J508</f>
        <v>0</v>
      </c>
      <c r="ANF14" s="33">
        <f>'5 - Project Outputs'!K508</f>
        <v>0</v>
      </c>
      <c r="ANG14" s="33">
        <f>'5 - Project Outputs'!L508</f>
        <v>0</v>
      </c>
      <c r="ANH14" s="33">
        <f>'5 - Project Outputs'!M508</f>
        <v>0</v>
      </c>
      <c r="ANI14" s="33">
        <f>'5 - Project Outputs'!N508</f>
        <v>0</v>
      </c>
      <c r="ANJ14" s="33">
        <f>'5 - Project Outputs'!O508</f>
        <v>0</v>
      </c>
      <c r="ANK14" s="33">
        <f>'5 - Project Outputs'!P508</f>
        <v>0</v>
      </c>
      <c r="ANL14" s="33">
        <f>'5 - Project Outputs'!Q508</f>
        <v>0</v>
      </c>
      <c r="ANM14" s="33">
        <f>'5 - Project Outputs'!R508</f>
        <v>0</v>
      </c>
      <c r="ANN14" s="33">
        <f>'5 - Project Outputs'!S508</f>
        <v>0</v>
      </c>
      <c r="ANO14" s="33">
        <f>'5 - Project Outputs'!T508</f>
        <v>0</v>
      </c>
      <c r="ANP14" s="33">
        <f>'5 - Project Outputs'!U508</f>
        <v>0</v>
      </c>
      <c r="ANQ14" s="33">
        <f>'5 - Project Outputs'!V508</f>
        <v>0</v>
      </c>
      <c r="ANR14" s="33">
        <f>'5 - Project Outputs'!W508</f>
        <v>0</v>
      </c>
      <c r="ANS14" s="33">
        <f>'5 - Project Outputs'!X508</f>
        <v>0</v>
      </c>
      <c r="ANT14" s="33">
        <f>'5 - Project Outputs'!C509</f>
        <v>0</v>
      </c>
      <c r="ANU14" s="33">
        <f>'5 - Project Outputs'!D509</f>
        <v>0</v>
      </c>
      <c r="ANV14" s="33">
        <f>'5 - Project Outputs'!E509</f>
        <v>0</v>
      </c>
      <c r="ANW14" s="33">
        <f>'5 - Project Outputs'!F509</f>
        <v>0</v>
      </c>
      <c r="ANX14" s="33">
        <f>'5 - Project Outputs'!G509</f>
        <v>0</v>
      </c>
      <c r="ANY14" s="33">
        <f>'5 - Project Outputs'!H509</f>
        <v>0</v>
      </c>
      <c r="ANZ14" s="33">
        <f>'5 - Project Outputs'!I509</f>
        <v>0</v>
      </c>
      <c r="AOA14" s="33">
        <f>'5 - Project Outputs'!J509</f>
        <v>0</v>
      </c>
      <c r="AOB14" s="33">
        <f>'5 - Project Outputs'!K509</f>
        <v>0</v>
      </c>
      <c r="AOC14" s="33">
        <f>'5 - Project Outputs'!L509</f>
        <v>0</v>
      </c>
      <c r="AOD14" s="33">
        <f>'5 - Project Outputs'!M509</f>
        <v>0</v>
      </c>
      <c r="AOE14" s="33">
        <f>'5 - Project Outputs'!N509</f>
        <v>0</v>
      </c>
      <c r="AOF14" s="33">
        <f>'5 - Project Outputs'!O509</f>
        <v>0</v>
      </c>
      <c r="AOG14" s="33">
        <f>'5 - Project Outputs'!P509</f>
        <v>0</v>
      </c>
      <c r="AOH14" s="33">
        <f>'5 - Project Outputs'!Q509</f>
        <v>0</v>
      </c>
      <c r="AOI14" s="33">
        <f>'5 - Project Outputs'!R509</f>
        <v>0</v>
      </c>
      <c r="AOJ14" s="33">
        <f>'5 - Project Outputs'!S509</f>
        <v>0</v>
      </c>
      <c r="AOK14" s="33">
        <f>'5 - Project Outputs'!T509</f>
        <v>0</v>
      </c>
      <c r="AOL14" s="33">
        <f>'5 - Project Outputs'!U509</f>
        <v>0</v>
      </c>
      <c r="AOM14" s="33">
        <f>'5 - Project Outputs'!V509</f>
        <v>0</v>
      </c>
      <c r="AON14" s="33">
        <f>'5 - Project Outputs'!W509</f>
        <v>0</v>
      </c>
      <c r="AOO14" s="33">
        <f>'5 - Project Outputs'!X509</f>
        <v>0</v>
      </c>
      <c r="CZK14" s="33">
        <f>'7 - Risk Register'!C120</f>
        <v>0</v>
      </c>
      <c r="CZL14" s="33">
        <f>'7 - Risk Register'!D120</f>
        <v>0</v>
      </c>
      <c r="CZM14" s="33">
        <f>'7 - Risk Register'!E120</f>
        <v>0</v>
      </c>
      <c r="CZN14" s="33">
        <f>'7 - Risk Register'!F120</f>
        <v>0</v>
      </c>
      <c r="CZO14" s="33">
        <f>'7 - Risk Register'!G120</f>
        <v>0</v>
      </c>
      <c r="CZP14" s="33">
        <f>'7 - Risk Register'!H120</f>
        <v>0</v>
      </c>
      <c r="CZQ14" s="33">
        <f>'7 - Risk Register'!I120</f>
        <v>0</v>
      </c>
      <c r="CZR14" s="33" t="str">
        <f>'7 - Risk Register'!J120</f>
        <v/>
      </c>
      <c r="CZS14" s="33">
        <f>'7 - Risk Register'!K120</f>
        <v>0</v>
      </c>
      <c r="CZT14" s="33">
        <f>'7 - Risk Register'!L120</f>
        <v>0</v>
      </c>
      <c r="CZU14" s="33">
        <f>'7 - Risk Register'!M120</f>
        <v>0</v>
      </c>
      <c r="CZV14" s="33" t="str">
        <f>'7 - Risk Register'!N120</f>
        <v/>
      </c>
      <c r="CZW14" s="33">
        <f>'7 - Risk Register'!O120</f>
        <v>0</v>
      </c>
      <c r="CZX14" s="33">
        <f>'7 - Risk Register'!P120</f>
        <v>0</v>
      </c>
      <c r="CZY14" s="33">
        <f>'7 - Risk Register'!C121</f>
        <v>0</v>
      </c>
      <c r="CZZ14" s="33">
        <f>'7 - Risk Register'!D121</f>
        <v>0</v>
      </c>
      <c r="DAA14" s="33">
        <f>'7 - Risk Register'!E121</f>
        <v>0</v>
      </c>
      <c r="DAB14" s="33">
        <f>'7 - Risk Register'!F121</f>
        <v>0</v>
      </c>
      <c r="DAC14" s="33">
        <f>'7 - Risk Register'!G121</f>
        <v>0</v>
      </c>
      <c r="DAD14" s="33">
        <f>'7 - Risk Register'!H121</f>
        <v>0</v>
      </c>
      <c r="DAE14" s="33">
        <f>'7 - Risk Register'!I121</f>
        <v>0</v>
      </c>
      <c r="DAF14" s="33" t="str">
        <f>'7 - Risk Register'!J121</f>
        <v/>
      </c>
      <c r="DAG14" s="33">
        <f>'7 - Risk Register'!K121</f>
        <v>0</v>
      </c>
      <c r="DAH14" s="33">
        <f>'7 - Risk Register'!L121</f>
        <v>0</v>
      </c>
      <c r="DAI14" s="33">
        <f>'7 - Risk Register'!M121</f>
        <v>0</v>
      </c>
      <c r="DAJ14" s="33" t="str">
        <f>'7 - Risk Register'!N121</f>
        <v/>
      </c>
      <c r="DAK14" s="33">
        <f>'7 - Risk Register'!O121</f>
        <v>0</v>
      </c>
      <c r="DAL14" s="33">
        <f>'7 - Risk Register'!P121</f>
        <v>0</v>
      </c>
      <c r="DAM14" s="33">
        <f>'7 - Risk Register'!C122</f>
        <v>0</v>
      </c>
      <c r="DAN14" s="33">
        <f>'7 - Risk Register'!D122</f>
        <v>0</v>
      </c>
      <c r="DAO14" s="33">
        <f>'7 - Risk Register'!E122</f>
        <v>0</v>
      </c>
      <c r="DAP14" s="33">
        <f>'7 - Risk Register'!F122</f>
        <v>0</v>
      </c>
      <c r="DAQ14" s="33">
        <f>'7 - Risk Register'!G122</f>
        <v>0</v>
      </c>
      <c r="DAR14" s="33">
        <f>'7 - Risk Register'!H122</f>
        <v>0</v>
      </c>
      <c r="DAS14" s="33">
        <f>'7 - Risk Register'!I122</f>
        <v>0</v>
      </c>
      <c r="DAT14" s="33" t="str">
        <f>'7 - Risk Register'!J122</f>
        <v/>
      </c>
      <c r="DAU14" s="33">
        <f>'7 - Risk Register'!K122</f>
        <v>0</v>
      </c>
      <c r="DAV14" s="33">
        <f>'7 - Risk Register'!L122</f>
        <v>0</v>
      </c>
      <c r="DAW14" s="33">
        <f>'7 - Risk Register'!M122</f>
        <v>0</v>
      </c>
      <c r="DAX14" s="33" t="str">
        <f>'7 - Risk Register'!N122</f>
        <v/>
      </c>
      <c r="DAY14" s="33">
        <f>'7 - Risk Register'!O122</f>
        <v>0</v>
      </c>
      <c r="DAZ14" s="33">
        <f>'7 - Risk Register'!P122</f>
        <v>0</v>
      </c>
    </row>
    <row r="15" spans="1:2762" s="33" customFormat="1" x14ac:dyDescent="0.35">
      <c r="A15" s="469" t="s">
        <v>3428</v>
      </c>
      <c r="R15" s="475" t="str">
        <f>'Project Lookup'!$C$16</f>
        <v/>
      </c>
      <c r="S15" s="33" t="str">
        <f>'Project Lookup'!$E$16</f>
        <v/>
      </c>
      <c r="T15" s="33" t="str">
        <f>'2 - Project Admin'!F40</f>
        <v>&lt; Select &gt;</v>
      </c>
      <c r="U15" s="33" t="str">
        <f>'2 - Project Admin'!G40</f>
        <v>&lt; Select &gt;</v>
      </c>
      <c r="V15" s="33">
        <f>'2 - Project Admin'!H40</f>
        <v>0</v>
      </c>
      <c r="W15" s="33">
        <f>'2 - Project Admin'!I40</f>
        <v>0</v>
      </c>
      <c r="X15" s="33" t="str">
        <f>'2 - Project Admin'!J40</f>
        <v>&lt; Select &gt;</v>
      </c>
      <c r="Y15" s="33">
        <f>'2 - Project Admin'!K40</f>
        <v>0</v>
      </c>
      <c r="Z15" s="33">
        <f>'2 - Project Admin'!L40</f>
        <v>0</v>
      </c>
      <c r="AJ15" s="477">
        <f>'3 - Programme Progress'!D33</f>
        <v>0</v>
      </c>
      <c r="AK15" s="33">
        <f>'3 - Programme Progress'!E33</f>
        <v>0</v>
      </c>
      <c r="AL15" s="33" t="e">
        <f>'3 - Programme Progress'!#REF!</f>
        <v>#REF!</v>
      </c>
      <c r="AM15" s="33" t="str">
        <f>'3 - Programme Progress'!F33</f>
        <v>&lt; Select &gt;</v>
      </c>
      <c r="AN15" s="33" t="str">
        <f>'3 - Programme Progress'!J33</f>
        <v>&lt; Select &gt;</v>
      </c>
      <c r="AO15" s="33" t="str">
        <f>'3 - Programme Progress'!K33</f>
        <v>&lt; Select &gt;</v>
      </c>
      <c r="AP15" s="33" t="str">
        <f>'3 - Programme Progress'!L33</f>
        <v>&lt; Select &gt;</v>
      </c>
      <c r="AQ15" s="33">
        <f>'3 - Programme Progress'!M33</f>
        <v>0</v>
      </c>
      <c r="AR15" s="33">
        <f>'3 - Programme Progress'!N33</f>
        <v>0</v>
      </c>
      <c r="AS15" s="33">
        <f>'3 - Programme Progress'!O33</f>
        <v>0</v>
      </c>
      <c r="AU15" s="478"/>
      <c r="AV15" s="478"/>
      <c r="AW15" s="478"/>
      <c r="AX15" s="478"/>
      <c r="AY15" s="478"/>
      <c r="AZ15" s="478"/>
      <c r="BA15" s="478"/>
      <c r="BB15" s="478"/>
      <c r="BC15" s="478"/>
      <c r="BD15" s="478"/>
      <c r="BE15" s="478"/>
      <c r="BF15" s="478"/>
      <c r="BG15" s="478"/>
      <c r="BH15" s="478"/>
      <c r="BI15" s="478"/>
      <c r="BJ15" s="478"/>
      <c r="BK15" s="478"/>
      <c r="BS15" s="33">
        <f>'4a - Funding Profiles'!F402</f>
        <v>0</v>
      </c>
      <c r="BT15" s="33">
        <f>'4a - Funding Profiles'!G402</f>
        <v>0</v>
      </c>
      <c r="BU15" s="33">
        <f>'4a - Funding Profiles'!H402</f>
        <v>0</v>
      </c>
      <c r="BV15" s="33">
        <f>'4a - Funding Profiles'!I402</f>
        <v>0</v>
      </c>
      <c r="BW15" s="33">
        <f>'4a - Funding Profiles'!J402</f>
        <v>0</v>
      </c>
      <c r="BX15" s="33">
        <f>'4a - Funding Profiles'!K402</f>
        <v>0</v>
      </c>
      <c r="BY15" s="33">
        <f>'4a - Funding Profiles'!L402</f>
        <v>0</v>
      </c>
      <c r="BZ15" s="33">
        <f>'4a - Funding Profiles'!M402</f>
        <v>0</v>
      </c>
      <c r="CA15" s="33">
        <f>'4a - Funding Profiles'!N402</f>
        <v>0</v>
      </c>
      <c r="CB15" s="33">
        <f>'4a - Funding Profiles'!O402</f>
        <v>0</v>
      </c>
      <c r="CC15" s="33">
        <f>'4a - Funding Profiles'!P402</f>
        <v>0</v>
      </c>
      <c r="CD15" s="33">
        <f>'4a - Funding Profiles'!Q402</f>
        <v>0</v>
      </c>
      <c r="CE15" s="33">
        <f>'4a - Funding Profiles'!R402</f>
        <v>0</v>
      </c>
      <c r="CF15" s="33">
        <f>'4a - Funding Profiles'!S402</f>
        <v>0</v>
      </c>
      <c r="CG15" s="33">
        <f>'4a - Funding Profiles'!T402</f>
        <v>0</v>
      </c>
      <c r="CH15" s="33">
        <f>'4a - Funding Profiles'!U402</f>
        <v>0</v>
      </c>
      <c r="CI15" s="33">
        <f>'4a - Funding Profiles'!V402</f>
        <v>0</v>
      </c>
      <c r="CJ15" s="33">
        <f>'4a - Funding Profiles'!W402</f>
        <v>0</v>
      </c>
      <c r="CK15" s="33">
        <f>'4a - Funding Profiles'!X402</f>
        <v>0</v>
      </c>
      <c r="CL15" s="33">
        <f>'4a - Funding Profiles'!Y402</f>
        <v>0</v>
      </c>
      <c r="CM15" s="33">
        <f>'4a - Funding Profiles'!Z402</f>
        <v>0</v>
      </c>
      <c r="CN15" s="33">
        <f>'4a - Funding Profiles'!F403</f>
        <v>0</v>
      </c>
      <c r="CO15" s="33">
        <f>'4a - Funding Profiles'!G403</f>
        <v>0</v>
      </c>
      <c r="CP15" s="33">
        <f>'4a - Funding Profiles'!H403</f>
        <v>0</v>
      </c>
      <c r="CQ15" s="33">
        <f>'4a - Funding Profiles'!I403</f>
        <v>0</v>
      </c>
      <c r="CR15" s="33">
        <f>'4a - Funding Profiles'!J403</f>
        <v>0</v>
      </c>
      <c r="CS15" s="33">
        <f>'4a - Funding Profiles'!K403</f>
        <v>0</v>
      </c>
      <c r="CT15" s="33">
        <f>'4a - Funding Profiles'!L403</f>
        <v>0</v>
      </c>
      <c r="CU15" s="33">
        <f>'4a - Funding Profiles'!M403</f>
        <v>0</v>
      </c>
      <c r="CV15" s="33">
        <f>'4a - Funding Profiles'!N403</f>
        <v>0</v>
      </c>
      <c r="CW15" s="33">
        <f>'4a - Funding Profiles'!O403</f>
        <v>0</v>
      </c>
      <c r="CX15" s="33">
        <f>'4a - Funding Profiles'!P403</f>
        <v>0</v>
      </c>
      <c r="CY15" s="33">
        <f>'4a - Funding Profiles'!Q403</f>
        <v>0</v>
      </c>
      <c r="CZ15" s="33">
        <f>'4a - Funding Profiles'!R403</f>
        <v>0</v>
      </c>
      <c r="DA15" s="33">
        <f>'4a - Funding Profiles'!S403</f>
        <v>0</v>
      </c>
      <c r="DB15" s="33">
        <f>'4a - Funding Profiles'!T403</f>
        <v>0</v>
      </c>
      <c r="DC15" s="33">
        <f>'4a - Funding Profiles'!U403</f>
        <v>0</v>
      </c>
      <c r="DD15" s="33">
        <f>'4a - Funding Profiles'!V403</f>
        <v>0</v>
      </c>
      <c r="DE15" s="33">
        <f>'4a - Funding Profiles'!W403</f>
        <v>0</v>
      </c>
      <c r="DF15" s="33">
        <f>'4a - Funding Profiles'!X403</f>
        <v>0</v>
      </c>
      <c r="DG15" s="33">
        <f>'4a - Funding Profiles'!Y403</f>
        <v>0</v>
      </c>
      <c r="DH15" s="33">
        <f>'4a - Funding Profiles'!Z403</f>
        <v>0</v>
      </c>
      <c r="DI15" s="33">
        <f>'4a - Funding Profiles'!F404</f>
        <v>0</v>
      </c>
      <c r="DJ15" s="33">
        <f>'4a - Funding Profiles'!G404</f>
        <v>0</v>
      </c>
      <c r="DK15" s="33">
        <f>'4a - Funding Profiles'!H404</f>
        <v>0</v>
      </c>
      <c r="DL15" s="33">
        <f>'4a - Funding Profiles'!I404</f>
        <v>0</v>
      </c>
      <c r="DM15" s="33">
        <f>'4a - Funding Profiles'!J404</f>
        <v>0</v>
      </c>
      <c r="DN15" s="33">
        <f>'4a - Funding Profiles'!K404</f>
        <v>0</v>
      </c>
      <c r="DO15" s="33">
        <f>'4a - Funding Profiles'!L404</f>
        <v>0</v>
      </c>
      <c r="DP15" s="33">
        <f>'4a - Funding Profiles'!M404</f>
        <v>0</v>
      </c>
      <c r="DQ15" s="33">
        <f>'4a - Funding Profiles'!N404</f>
        <v>0</v>
      </c>
      <c r="DR15" s="33">
        <f>'4a - Funding Profiles'!O404</f>
        <v>0</v>
      </c>
      <c r="DS15" s="33">
        <f>'4a - Funding Profiles'!P404</f>
        <v>0</v>
      </c>
      <c r="DT15" s="33">
        <f>'4a - Funding Profiles'!Q404</f>
        <v>0</v>
      </c>
      <c r="DU15" s="33">
        <f>'4a - Funding Profiles'!R404</f>
        <v>0</v>
      </c>
      <c r="DV15" s="33">
        <f>'4a - Funding Profiles'!S404</f>
        <v>0</v>
      </c>
      <c r="DW15" s="33">
        <f>'4a - Funding Profiles'!T404</f>
        <v>0</v>
      </c>
      <c r="DX15" s="33">
        <f>'4a - Funding Profiles'!U404</f>
        <v>0</v>
      </c>
      <c r="DY15" s="33">
        <f>'4a - Funding Profiles'!V404</f>
        <v>0</v>
      </c>
      <c r="DZ15" s="33">
        <f>'4a - Funding Profiles'!W404</f>
        <v>0</v>
      </c>
      <c r="EA15" s="33">
        <f>'4a - Funding Profiles'!X404</f>
        <v>0</v>
      </c>
      <c r="EB15" s="33">
        <f>'4a - Funding Profiles'!Y404</f>
        <v>0</v>
      </c>
      <c r="EC15" s="33">
        <f>'4a - Funding Profiles'!Z404</f>
        <v>0</v>
      </c>
      <c r="ED15" s="33">
        <f>'4a - Funding Profiles'!F405</f>
        <v>0</v>
      </c>
      <c r="EE15" s="33">
        <f>'4a - Funding Profiles'!G405</f>
        <v>0</v>
      </c>
      <c r="EF15" s="33">
        <f>'4a - Funding Profiles'!H405</f>
        <v>0</v>
      </c>
      <c r="EG15" s="33">
        <f>'4a - Funding Profiles'!I405</f>
        <v>0</v>
      </c>
      <c r="EH15" s="33">
        <f>'4a - Funding Profiles'!J405</f>
        <v>0</v>
      </c>
      <c r="EI15" s="33">
        <f>'4a - Funding Profiles'!K405</f>
        <v>0</v>
      </c>
      <c r="EJ15" s="33">
        <f>'4a - Funding Profiles'!L405</f>
        <v>0</v>
      </c>
      <c r="EK15" s="33">
        <f>'4a - Funding Profiles'!M405</f>
        <v>0</v>
      </c>
      <c r="EL15" s="33">
        <f>'4a - Funding Profiles'!N405</f>
        <v>0</v>
      </c>
      <c r="EM15" s="33">
        <f>'4a - Funding Profiles'!O405</f>
        <v>0</v>
      </c>
      <c r="EN15" s="33">
        <f>'4a - Funding Profiles'!P405</f>
        <v>0</v>
      </c>
      <c r="EO15" s="33">
        <f>'4a - Funding Profiles'!Q405</f>
        <v>0</v>
      </c>
      <c r="EP15" s="33">
        <f>'4a - Funding Profiles'!R405</f>
        <v>0</v>
      </c>
      <c r="EQ15" s="33">
        <f>'4a - Funding Profiles'!S405</f>
        <v>0</v>
      </c>
      <c r="ER15" s="33">
        <f>'4a - Funding Profiles'!T405</f>
        <v>0</v>
      </c>
      <c r="ES15" s="33">
        <f>'4a - Funding Profiles'!U405</f>
        <v>0</v>
      </c>
      <c r="ET15" s="33">
        <f>'4a - Funding Profiles'!V405</f>
        <v>0</v>
      </c>
      <c r="EU15" s="33">
        <f>'4a - Funding Profiles'!W405</f>
        <v>0</v>
      </c>
      <c r="EV15" s="33">
        <f>'4a - Funding Profiles'!X405</f>
        <v>0</v>
      </c>
      <c r="EW15" s="33">
        <f>'4a - Funding Profiles'!Y405</f>
        <v>0</v>
      </c>
      <c r="EX15" s="33">
        <f>'4a - Funding Profiles'!Z405</f>
        <v>0</v>
      </c>
      <c r="EY15" s="33">
        <f>'4a - Funding Profiles'!F406</f>
        <v>0</v>
      </c>
      <c r="EZ15" s="33">
        <f>'4a - Funding Profiles'!G406</f>
        <v>0</v>
      </c>
      <c r="FA15" s="33">
        <f>'4a - Funding Profiles'!H406</f>
        <v>0</v>
      </c>
      <c r="FB15" s="33">
        <f>'4a - Funding Profiles'!I406</f>
        <v>0</v>
      </c>
      <c r="FC15" s="33">
        <f>'4a - Funding Profiles'!J406</f>
        <v>0</v>
      </c>
      <c r="FD15" s="33">
        <f>'4a - Funding Profiles'!K406</f>
        <v>0</v>
      </c>
      <c r="FE15" s="33">
        <f>'4a - Funding Profiles'!L406</f>
        <v>0</v>
      </c>
      <c r="FF15" s="33">
        <f>'4a - Funding Profiles'!M406</f>
        <v>0</v>
      </c>
      <c r="FG15" s="33">
        <f>'4a - Funding Profiles'!N406</f>
        <v>0</v>
      </c>
      <c r="FH15" s="33">
        <f>'4a - Funding Profiles'!O406</f>
        <v>0</v>
      </c>
      <c r="FI15" s="33">
        <f>'4a - Funding Profiles'!P406</f>
        <v>0</v>
      </c>
      <c r="FJ15" s="33">
        <f>'4a - Funding Profiles'!Q406</f>
        <v>0</v>
      </c>
      <c r="FK15" s="33">
        <f>'4a - Funding Profiles'!R406</f>
        <v>0</v>
      </c>
      <c r="FL15" s="33">
        <f>'4a - Funding Profiles'!S406</f>
        <v>0</v>
      </c>
      <c r="FM15" s="33">
        <f>'4a - Funding Profiles'!T406</f>
        <v>0</v>
      </c>
      <c r="FN15" s="33">
        <f>'4a - Funding Profiles'!U406</f>
        <v>0</v>
      </c>
      <c r="FO15" s="33">
        <f>'4a - Funding Profiles'!V406</f>
        <v>0</v>
      </c>
      <c r="FP15" s="33">
        <f>'4a - Funding Profiles'!W406</f>
        <v>0</v>
      </c>
      <c r="FQ15" s="33">
        <f>'4a - Funding Profiles'!X406</f>
        <v>0</v>
      </c>
      <c r="FR15" s="33">
        <f>'4a - Funding Profiles'!Y406</f>
        <v>0</v>
      </c>
      <c r="FS15" s="33">
        <f>'4a - Funding Profiles'!Z406</f>
        <v>0</v>
      </c>
      <c r="FT15" s="33">
        <f>'4a - Funding Profiles'!F407</f>
        <v>0</v>
      </c>
      <c r="FU15" s="33">
        <f>'4a - Funding Profiles'!G407</f>
        <v>0</v>
      </c>
      <c r="FV15" s="33">
        <f>'4a - Funding Profiles'!H407</f>
        <v>0</v>
      </c>
      <c r="FW15" s="33">
        <f>'4a - Funding Profiles'!I407</f>
        <v>0</v>
      </c>
      <c r="FX15" s="33">
        <f>'4a - Funding Profiles'!J407</f>
        <v>0</v>
      </c>
      <c r="FY15" s="33">
        <f>'4a - Funding Profiles'!K407</f>
        <v>0</v>
      </c>
      <c r="FZ15" s="33">
        <f>'4a - Funding Profiles'!L407</f>
        <v>0</v>
      </c>
      <c r="GA15" s="33">
        <f>'4a - Funding Profiles'!M407</f>
        <v>0</v>
      </c>
      <c r="GB15" s="33">
        <f>'4a - Funding Profiles'!N407</f>
        <v>0</v>
      </c>
      <c r="GC15" s="33">
        <f>'4a - Funding Profiles'!O407</f>
        <v>0</v>
      </c>
      <c r="GD15" s="33">
        <f>'4a - Funding Profiles'!P407</f>
        <v>0</v>
      </c>
      <c r="GE15" s="33">
        <f>'4a - Funding Profiles'!Q407</f>
        <v>0</v>
      </c>
      <c r="GF15" s="33">
        <f>'4a - Funding Profiles'!R407</f>
        <v>0</v>
      </c>
      <c r="GG15" s="33">
        <f>'4a - Funding Profiles'!S407</f>
        <v>0</v>
      </c>
      <c r="GH15" s="33">
        <f>'4a - Funding Profiles'!T407</f>
        <v>0</v>
      </c>
      <c r="GI15" s="33">
        <f>'4a - Funding Profiles'!U407</f>
        <v>0</v>
      </c>
      <c r="GJ15" s="33">
        <f>'4a - Funding Profiles'!V407</f>
        <v>0</v>
      </c>
      <c r="GK15" s="33">
        <f>'4a - Funding Profiles'!W407</f>
        <v>0</v>
      </c>
      <c r="GL15" s="33">
        <f>'4a - Funding Profiles'!X407</f>
        <v>0</v>
      </c>
      <c r="GM15" s="33">
        <f>'4a - Funding Profiles'!Y407</f>
        <v>0</v>
      </c>
      <c r="GN15" s="33">
        <f>'4a - Funding Profiles'!Z407</f>
        <v>0</v>
      </c>
      <c r="GO15" s="33">
        <f>'4a - Funding Profiles'!F408</f>
        <v>0</v>
      </c>
      <c r="GP15" s="33">
        <f>'4a - Funding Profiles'!G408</f>
        <v>0</v>
      </c>
      <c r="GQ15" s="33">
        <f>'4a - Funding Profiles'!H408</f>
        <v>0</v>
      </c>
      <c r="GR15" s="33">
        <f>'4a - Funding Profiles'!I408</f>
        <v>0</v>
      </c>
      <c r="GS15" s="33">
        <f>'4a - Funding Profiles'!J408</f>
        <v>0</v>
      </c>
      <c r="GT15" s="33">
        <f>'4a - Funding Profiles'!K408</f>
        <v>0</v>
      </c>
      <c r="GU15" s="33">
        <f>'4a - Funding Profiles'!L408</f>
        <v>0</v>
      </c>
      <c r="GV15" s="33">
        <f>'4a - Funding Profiles'!M408</f>
        <v>0</v>
      </c>
      <c r="GW15" s="33">
        <f>'4a - Funding Profiles'!N408</f>
        <v>0</v>
      </c>
      <c r="GX15" s="33">
        <f>'4a - Funding Profiles'!O408</f>
        <v>0</v>
      </c>
      <c r="GY15" s="33">
        <f>'4a - Funding Profiles'!P408</f>
        <v>0</v>
      </c>
      <c r="GZ15" s="33">
        <f>'4a - Funding Profiles'!Q408</f>
        <v>0</v>
      </c>
      <c r="HA15" s="33">
        <f>'4a - Funding Profiles'!R408</f>
        <v>0</v>
      </c>
      <c r="HB15" s="33">
        <f>'4a - Funding Profiles'!S408</f>
        <v>0</v>
      </c>
      <c r="HC15" s="33">
        <f>'4a - Funding Profiles'!T408</f>
        <v>0</v>
      </c>
      <c r="HD15" s="33">
        <f>'4a - Funding Profiles'!U408</f>
        <v>0</v>
      </c>
      <c r="HE15" s="33">
        <f>'4a - Funding Profiles'!V408</f>
        <v>0</v>
      </c>
      <c r="HF15" s="33">
        <f>'4a - Funding Profiles'!W408</f>
        <v>0</v>
      </c>
      <c r="HG15" s="33">
        <f>'4a - Funding Profiles'!X408</f>
        <v>0</v>
      </c>
      <c r="HH15" s="33">
        <f>'4a - Funding Profiles'!Y408</f>
        <v>0</v>
      </c>
      <c r="HI15" s="33">
        <f>'4a - Funding Profiles'!Z408</f>
        <v>0</v>
      </c>
      <c r="HJ15" s="33">
        <f>'4a - Funding Profiles'!F409</f>
        <v>0</v>
      </c>
      <c r="HK15" s="33">
        <f>'4a - Funding Profiles'!G409</f>
        <v>0</v>
      </c>
      <c r="HL15" s="33">
        <f>'4a - Funding Profiles'!H409</f>
        <v>0</v>
      </c>
      <c r="HM15" s="33">
        <f>'4a - Funding Profiles'!I409</f>
        <v>0</v>
      </c>
      <c r="HN15" s="33">
        <f>'4a - Funding Profiles'!J409</f>
        <v>0</v>
      </c>
      <c r="HO15" s="33">
        <f>'4a - Funding Profiles'!K409</f>
        <v>0</v>
      </c>
      <c r="HP15" s="33">
        <f>'4a - Funding Profiles'!L409</f>
        <v>0</v>
      </c>
      <c r="HQ15" s="33">
        <f>'4a - Funding Profiles'!M409</f>
        <v>0</v>
      </c>
      <c r="HR15" s="33">
        <f>'4a - Funding Profiles'!N409</f>
        <v>0</v>
      </c>
      <c r="HS15" s="33">
        <f>'4a - Funding Profiles'!O409</f>
        <v>0</v>
      </c>
      <c r="HT15" s="33">
        <f>'4a - Funding Profiles'!P409</f>
        <v>0</v>
      </c>
      <c r="HU15" s="33">
        <f>'4a - Funding Profiles'!Q409</f>
        <v>0</v>
      </c>
      <c r="HV15" s="33">
        <f>'4a - Funding Profiles'!R409</f>
        <v>0</v>
      </c>
      <c r="HW15" s="33">
        <f>'4a - Funding Profiles'!S409</f>
        <v>0</v>
      </c>
      <c r="HX15" s="33">
        <f>'4a - Funding Profiles'!T409</f>
        <v>0</v>
      </c>
      <c r="HY15" s="33">
        <f>'4a - Funding Profiles'!U409</f>
        <v>0</v>
      </c>
      <c r="HZ15" s="33">
        <f>'4a - Funding Profiles'!V409</f>
        <v>0</v>
      </c>
      <c r="IA15" s="33">
        <f>'4a - Funding Profiles'!W409</f>
        <v>0</v>
      </c>
      <c r="IB15" s="33">
        <f>'4a - Funding Profiles'!X409</f>
        <v>0</v>
      </c>
      <c r="IC15" s="33">
        <f>'4a - Funding Profiles'!Y409</f>
        <v>0</v>
      </c>
      <c r="ID15" s="33">
        <f>'4a - Funding Profiles'!Z409</f>
        <v>0</v>
      </c>
      <c r="KP15" s="33">
        <f>'4a - Funding Profiles'!C414</f>
        <v>0</v>
      </c>
      <c r="KQ15" s="33">
        <f>'4a - Funding Profiles'!D414</f>
        <v>0</v>
      </c>
      <c r="KR15" s="33">
        <f>'4a - Funding Profiles'!E414</f>
        <v>0</v>
      </c>
      <c r="KS15" s="33">
        <f>'4a - Funding Profiles'!F414</f>
        <v>0</v>
      </c>
      <c r="KT15" s="33">
        <f>'4a - Funding Profiles'!G414</f>
        <v>0</v>
      </c>
      <c r="KU15" s="33">
        <f>'4a - Funding Profiles'!H414</f>
        <v>0</v>
      </c>
      <c r="KV15" s="33">
        <f>'4a - Funding Profiles'!I414</f>
        <v>0</v>
      </c>
      <c r="KW15" s="33">
        <f>'4a - Funding Profiles'!J414</f>
        <v>0</v>
      </c>
      <c r="KX15" s="33">
        <f>'4a - Funding Profiles'!K414</f>
        <v>0</v>
      </c>
      <c r="KY15" s="33">
        <f>'4a - Funding Profiles'!L414</f>
        <v>0</v>
      </c>
      <c r="KZ15" s="33">
        <f>'4a - Funding Profiles'!M414</f>
        <v>0</v>
      </c>
      <c r="LA15" s="33">
        <f>'4a - Funding Profiles'!N414</f>
        <v>0</v>
      </c>
      <c r="LB15" s="33">
        <f>'4a - Funding Profiles'!O414</f>
        <v>0</v>
      </c>
      <c r="LC15" s="33">
        <f>'4a - Funding Profiles'!P414</f>
        <v>0</v>
      </c>
      <c r="LD15" s="33">
        <f>'4a - Funding Profiles'!Q414</f>
        <v>0</v>
      </c>
      <c r="LE15" s="33">
        <f>'4a - Funding Profiles'!R414</f>
        <v>0</v>
      </c>
      <c r="LF15" s="33">
        <f>'4a - Funding Profiles'!S414</f>
        <v>0</v>
      </c>
      <c r="LG15" s="33">
        <f>'4a - Funding Profiles'!T414</f>
        <v>0</v>
      </c>
      <c r="LH15" s="33">
        <f>'4a - Funding Profiles'!U414</f>
        <v>0</v>
      </c>
      <c r="LI15" s="33">
        <f>'4a - Funding Profiles'!V414</f>
        <v>0</v>
      </c>
      <c r="LJ15" s="33">
        <f>'4a - Funding Profiles'!W414</f>
        <v>0</v>
      </c>
      <c r="LK15" s="33">
        <f>'4a - Funding Profiles'!X414</f>
        <v>0</v>
      </c>
      <c r="LL15" s="33">
        <f>'4a - Funding Profiles'!Y414</f>
        <v>0</v>
      </c>
      <c r="LM15" s="33">
        <f>'4a - Funding Profiles'!Z414</f>
        <v>0</v>
      </c>
      <c r="LN15" s="33">
        <f>'4a - Funding Profiles'!C415</f>
        <v>0</v>
      </c>
      <c r="LO15" s="33">
        <f>'4a - Funding Profiles'!D415</f>
        <v>0</v>
      </c>
      <c r="LP15" s="33">
        <f>'4a - Funding Profiles'!E415</f>
        <v>0</v>
      </c>
      <c r="LQ15" s="33">
        <f>'4a - Funding Profiles'!F415</f>
        <v>0</v>
      </c>
      <c r="LR15" s="33">
        <f>'4a - Funding Profiles'!G415</f>
        <v>0</v>
      </c>
      <c r="LS15" s="33">
        <f>'4a - Funding Profiles'!H415</f>
        <v>0</v>
      </c>
      <c r="LT15" s="33">
        <f>'4a - Funding Profiles'!I415</f>
        <v>0</v>
      </c>
      <c r="LU15" s="33">
        <f>'4a - Funding Profiles'!J415</f>
        <v>0</v>
      </c>
      <c r="LV15" s="33">
        <f>'4a - Funding Profiles'!K415</f>
        <v>0</v>
      </c>
      <c r="LW15" s="33">
        <f>'4a - Funding Profiles'!L415</f>
        <v>0</v>
      </c>
      <c r="LX15" s="33">
        <f>'4a - Funding Profiles'!M415</f>
        <v>0</v>
      </c>
      <c r="LY15" s="33">
        <f>'4a - Funding Profiles'!N415</f>
        <v>0</v>
      </c>
      <c r="LZ15" s="33">
        <f>'4a - Funding Profiles'!O415</f>
        <v>0</v>
      </c>
      <c r="MA15" s="33">
        <f>'4a - Funding Profiles'!P415</f>
        <v>0</v>
      </c>
      <c r="MB15" s="33">
        <f>'4a - Funding Profiles'!Q415</f>
        <v>0</v>
      </c>
      <c r="MC15" s="33">
        <f>'4a - Funding Profiles'!R415</f>
        <v>0</v>
      </c>
      <c r="MD15" s="33">
        <f>'4a - Funding Profiles'!S415</f>
        <v>0</v>
      </c>
      <c r="ME15" s="33">
        <f>'4a - Funding Profiles'!T415</f>
        <v>0</v>
      </c>
      <c r="MF15" s="33">
        <f>'4a - Funding Profiles'!U415</f>
        <v>0</v>
      </c>
      <c r="MG15" s="33">
        <f>'4a - Funding Profiles'!V415</f>
        <v>0</v>
      </c>
      <c r="MH15" s="33">
        <f>'4a - Funding Profiles'!W415</f>
        <v>0</v>
      </c>
      <c r="MI15" s="33">
        <f>'4a - Funding Profiles'!X415</f>
        <v>0</v>
      </c>
      <c r="MJ15" s="33">
        <f>'4a - Funding Profiles'!Y415</f>
        <v>0</v>
      </c>
      <c r="MK15" s="33">
        <f>'4a - Funding Profiles'!Z415</f>
        <v>0</v>
      </c>
      <c r="ML15" s="33">
        <f>'4a - Funding Profiles'!C416</f>
        <v>0</v>
      </c>
      <c r="MM15" s="33">
        <f>'4a - Funding Profiles'!D416</f>
        <v>0</v>
      </c>
      <c r="MN15" s="33">
        <f>'4a - Funding Profiles'!E416</f>
        <v>0</v>
      </c>
      <c r="MO15" s="33">
        <f>'4a - Funding Profiles'!F416</f>
        <v>0</v>
      </c>
      <c r="MP15" s="33">
        <f>'4a - Funding Profiles'!G416</f>
        <v>0</v>
      </c>
      <c r="MQ15" s="33">
        <f>'4a - Funding Profiles'!H416</f>
        <v>0</v>
      </c>
      <c r="MR15" s="33">
        <f>'4a - Funding Profiles'!I416</f>
        <v>0</v>
      </c>
      <c r="MS15" s="33">
        <f>'4a - Funding Profiles'!J416</f>
        <v>0</v>
      </c>
      <c r="MT15" s="33">
        <f>'4a - Funding Profiles'!K416</f>
        <v>0</v>
      </c>
      <c r="MU15" s="33">
        <f>'4a - Funding Profiles'!L416</f>
        <v>0</v>
      </c>
      <c r="MV15" s="33">
        <f>'4a - Funding Profiles'!M416</f>
        <v>0</v>
      </c>
      <c r="MW15" s="33">
        <f>'4a - Funding Profiles'!N416</f>
        <v>0</v>
      </c>
      <c r="MX15" s="33">
        <f>'4a - Funding Profiles'!O416</f>
        <v>0</v>
      </c>
      <c r="MY15" s="33">
        <f>'4a - Funding Profiles'!P416</f>
        <v>0</v>
      </c>
      <c r="MZ15" s="33">
        <f>'4a - Funding Profiles'!Q416</f>
        <v>0</v>
      </c>
      <c r="NA15" s="33">
        <f>'4a - Funding Profiles'!R416</f>
        <v>0</v>
      </c>
      <c r="NB15" s="33">
        <f>'4a - Funding Profiles'!S416</f>
        <v>0</v>
      </c>
      <c r="NC15" s="33">
        <f>'4a - Funding Profiles'!T416</f>
        <v>0</v>
      </c>
      <c r="ND15" s="33">
        <f>'4a - Funding Profiles'!U416</f>
        <v>0</v>
      </c>
      <c r="NE15" s="33">
        <f>'4a - Funding Profiles'!V416</f>
        <v>0</v>
      </c>
      <c r="NF15" s="33">
        <f>'4a - Funding Profiles'!W416</f>
        <v>0</v>
      </c>
      <c r="NG15" s="33">
        <f>'4a - Funding Profiles'!X416</f>
        <v>0</v>
      </c>
      <c r="NH15" s="33">
        <f>'4a - Funding Profiles'!Y416</f>
        <v>0</v>
      </c>
      <c r="NI15" s="33">
        <f>'4a - Funding Profiles'!Z416</f>
        <v>0</v>
      </c>
      <c r="NJ15" s="33">
        <f>'4a - Funding Profiles'!C417</f>
        <v>0</v>
      </c>
      <c r="NK15" s="33">
        <f>'4a - Funding Profiles'!D417</f>
        <v>0</v>
      </c>
      <c r="NL15" s="33">
        <f>'4a - Funding Profiles'!E417</f>
        <v>0</v>
      </c>
      <c r="NM15" s="33">
        <f>'4a - Funding Profiles'!F417</f>
        <v>0</v>
      </c>
      <c r="NN15" s="33">
        <f>'4a - Funding Profiles'!G417</f>
        <v>0</v>
      </c>
      <c r="NO15" s="33">
        <f>'4a - Funding Profiles'!H417</f>
        <v>0</v>
      </c>
      <c r="NP15" s="33">
        <f>'4a - Funding Profiles'!I417</f>
        <v>0</v>
      </c>
      <c r="NQ15" s="33">
        <f>'4a - Funding Profiles'!J417</f>
        <v>0</v>
      </c>
      <c r="NR15" s="33">
        <f>'4a - Funding Profiles'!K417</f>
        <v>0</v>
      </c>
      <c r="NS15" s="33">
        <f>'4a - Funding Profiles'!L417</f>
        <v>0</v>
      </c>
      <c r="NT15" s="33">
        <f>'4a - Funding Profiles'!M417</f>
        <v>0</v>
      </c>
      <c r="NU15" s="33">
        <f>'4a - Funding Profiles'!N417</f>
        <v>0</v>
      </c>
      <c r="NV15" s="33">
        <f>'4a - Funding Profiles'!O417</f>
        <v>0</v>
      </c>
      <c r="NW15" s="33">
        <f>'4a - Funding Profiles'!P417</f>
        <v>0</v>
      </c>
      <c r="NX15" s="33">
        <f>'4a - Funding Profiles'!Q417</f>
        <v>0</v>
      </c>
      <c r="NY15" s="33">
        <f>'4a - Funding Profiles'!R417</f>
        <v>0</v>
      </c>
      <c r="NZ15" s="33">
        <f>'4a - Funding Profiles'!S417</f>
        <v>0</v>
      </c>
      <c r="OA15" s="33">
        <f>'4a - Funding Profiles'!T417</f>
        <v>0</v>
      </c>
      <c r="OB15" s="33">
        <f>'4a - Funding Profiles'!U417</f>
        <v>0</v>
      </c>
      <c r="OC15" s="33">
        <f>'4a - Funding Profiles'!V417</f>
        <v>0</v>
      </c>
      <c r="OD15" s="33">
        <f>'4a - Funding Profiles'!W417</f>
        <v>0</v>
      </c>
      <c r="OE15" s="33">
        <f>'4a - Funding Profiles'!X417</f>
        <v>0</v>
      </c>
      <c r="OF15" s="33">
        <f>'4a - Funding Profiles'!Y417</f>
        <v>0</v>
      </c>
      <c r="OG15" s="33">
        <f>'4a - Funding Profiles'!Z417</f>
        <v>0</v>
      </c>
      <c r="OH15" s="33">
        <f>'4a - Funding Profiles'!C418</f>
        <v>0</v>
      </c>
      <c r="OI15" s="33">
        <f>'4a - Funding Profiles'!D418</f>
        <v>0</v>
      </c>
      <c r="OJ15" s="33">
        <f>'4a - Funding Profiles'!E418</f>
        <v>0</v>
      </c>
      <c r="OK15" s="33">
        <f>'4a - Funding Profiles'!F418</f>
        <v>0</v>
      </c>
      <c r="OL15" s="33">
        <f>'4a - Funding Profiles'!G418</f>
        <v>0</v>
      </c>
      <c r="OM15" s="33">
        <f>'4a - Funding Profiles'!H418</f>
        <v>0</v>
      </c>
      <c r="ON15" s="33">
        <f>'4a - Funding Profiles'!I418</f>
        <v>0</v>
      </c>
      <c r="OO15" s="33">
        <f>'4a - Funding Profiles'!J418</f>
        <v>0</v>
      </c>
      <c r="OP15" s="33">
        <f>'4a - Funding Profiles'!K418</f>
        <v>0</v>
      </c>
      <c r="OQ15" s="33">
        <f>'4a - Funding Profiles'!L418</f>
        <v>0</v>
      </c>
      <c r="OR15" s="33">
        <f>'4a - Funding Profiles'!M418</f>
        <v>0</v>
      </c>
      <c r="OS15" s="33">
        <f>'4a - Funding Profiles'!N418</f>
        <v>0</v>
      </c>
      <c r="OT15" s="33">
        <f>'4a - Funding Profiles'!O418</f>
        <v>0</v>
      </c>
      <c r="OU15" s="33">
        <f>'4a - Funding Profiles'!P418</f>
        <v>0</v>
      </c>
      <c r="OV15" s="33">
        <f>'4a - Funding Profiles'!Q418</f>
        <v>0</v>
      </c>
      <c r="OW15" s="33">
        <f>'4a - Funding Profiles'!R418</f>
        <v>0</v>
      </c>
      <c r="OX15" s="33">
        <f>'4a - Funding Profiles'!S418</f>
        <v>0</v>
      </c>
      <c r="OY15" s="33">
        <f>'4a - Funding Profiles'!T418</f>
        <v>0</v>
      </c>
      <c r="OZ15" s="33">
        <f>'4a - Funding Profiles'!U418</f>
        <v>0</v>
      </c>
      <c r="PA15" s="33">
        <f>'4a - Funding Profiles'!V418</f>
        <v>0</v>
      </c>
      <c r="PB15" s="33">
        <f>'4a - Funding Profiles'!W418</f>
        <v>0</v>
      </c>
      <c r="PC15" s="33">
        <f>'4a - Funding Profiles'!X418</f>
        <v>0</v>
      </c>
      <c r="PD15" s="33">
        <f>'4a - Funding Profiles'!Y418</f>
        <v>0</v>
      </c>
      <c r="PE15" s="33">
        <f>'4a - Funding Profiles'!Z418</f>
        <v>0</v>
      </c>
      <c r="PF15" s="33">
        <f>'4a - Funding Profiles'!F419</f>
        <v>0</v>
      </c>
      <c r="QA15" s="33">
        <f>'4a - Funding Profiles'!C423</f>
        <v>0</v>
      </c>
      <c r="QB15" s="33">
        <f>'4b - PSI'!E26</f>
        <v>0</v>
      </c>
      <c r="QC15" s="33">
        <f>'4b - PSI'!F26</f>
        <v>0</v>
      </c>
      <c r="QD15" s="33">
        <f>'4b - PSI'!G26</f>
        <v>0</v>
      </c>
      <c r="QE15" s="33">
        <f>'4b - PSI'!H26</f>
        <v>0</v>
      </c>
      <c r="QF15" s="33">
        <f>'4b - PSI'!I26</f>
        <v>0</v>
      </c>
      <c r="QG15" s="33">
        <f>'4b - PSI'!J26</f>
        <v>0</v>
      </c>
      <c r="QH15" s="33" t="str">
        <f>'5 - Project Outputs'!C511</f>
        <v>Project 14: Not Applicable</v>
      </c>
      <c r="QI15" s="33" t="str">
        <f>'5 - Project Outputs'!C518</f>
        <v># of temporary FT jobs supported</v>
      </c>
      <c r="QJ15" s="33" t="str">
        <f>'5 - Project Outputs'!D518</f>
        <v>Number</v>
      </c>
      <c r="QK15" s="33">
        <f>'5 - Project Outputs'!E518</f>
        <v>0</v>
      </c>
      <c r="QL15" s="33">
        <f>'5 - Project Outputs'!F518</f>
        <v>0</v>
      </c>
      <c r="QM15" s="33">
        <f>'5 - Project Outputs'!G518</f>
        <v>0</v>
      </c>
      <c r="QN15" s="33">
        <f>'5 - Project Outputs'!H518</f>
        <v>0</v>
      </c>
      <c r="QO15" s="33">
        <f>'5 - Project Outputs'!I518</f>
        <v>0</v>
      </c>
      <c r="QP15" s="33">
        <f>'5 - Project Outputs'!J518</f>
        <v>0</v>
      </c>
      <c r="QQ15" s="33">
        <f>'5 - Project Outputs'!K518</f>
        <v>0</v>
      </c>
      <c r="QR15" s="33">
        <f>'5 - Project Outputs'!L518</f>
        <v>0</v>
      </c>
      <c r="QS15" s="33">
        <f>'5 - Project Outputs'!M518</f>
        <v>0</v>
      </c>
      <c r="QT15" s="33">
        <f>'5 - Project Outputs'!N518</f>
        <v>0</v>
      </c>
      <c r="QU15" s="33">
        <f>'5 - Project Outputs'!O518</f>
        <v>0</v>
      </c>
      <c r="QV15" s="33">
        <f>'5 - Project Outputs'!P518</f>
        <v>0</v>
      </c>
      <c r="QW15" s="33">
        <f>'5 - Project Outputs'!Q518</f>
        <v>0</v>
      </c>
      <c r="QX15" s="33">
        <f>'5 - Project Outputs'!R518</f>
        <v>0</v>
      </c>
      <c r="QY15" s="33">
        <f>'5 - Project Outputs'!S518</f>
        <v>0</v>
      </c>
      <c r="QZ15" s="33">
        <f>'5 - Project Outputs'!T518</f>
        <v>0</v>
      </c>
      <c r="RA15" s="33">
        <f>'5 - Project Outputs'!U518</f>
        <v>0</v>
      </c>
      <c r="RB15" s="33">
        <f>'5 - Project Outputs'!V518</f>
        <v>0</v>
      </c>
      <c r="RC15" s="33">
        <f>'5 - Project Outputs'!W518</f>
        <v>0</v>
      </c>
      <c r="RD15" s="33">
        <f>'5 - Project Outputs'!X518</f>
        <v>0</v>
      </c>
      <c r="RE15" s="33" t="str">
        <f>'5 - Project Outputs'!C519</f>
        <v># of full-time equivalent (FTE) permanent jobs created through the project</v>
      </c>
      <c r="RF15" s="33" t="str">
        <f>'5 - Project Outputs'!D519</f>
        <v>Number of FTE jobs</v>
      </c>
      <c r="RG15" s="33">
        <f>'5 - Project Outputs'!E519</f>
        <v>0</v>
      </c>
      <c r="RH15" s="33">
        <f>'5 - Project Outputs'!F519</f>
        <v>0</v>
      </c>
      <c r="RI15" s="33">
        <f>'5 - Project Outputs'!G519</f>
        <v>0</v>
      </c>
      <c r="RJ15" s="33">
        <f>'5 - Project Outputs'!H519</f>
        <v>0</v>
      </c>
      <c r="RK15" s="33">
        <f>'5 - Project Outputs'!I519</f>
        <v>0</v>
      </c>
      <c r="RL15" s="33">
        <f>'5 - Project Outputs'!J519</f>
        <v>0</v>
      </c>
      <c r="RM15" s="33">
        <f>'5 - Project Outputs'!K519</f>
        <v>0</v>
      </c>
      <c r="RN15" s="33">
        <f>'5 - Project Outputs'!L519</f>
        <v>0</v>
      </c>
      <c r="RO15" s="33">
        <f>'5 - Project Outputs'!M519</f>
        <v>0</v>
      </c>
      <c r="RP15" s="33">
        <f>'5 - Project Outputs'!N519</f>
        <v>0</v>
      </c>
      <c r="RQ15" s="33">
        <f>'5 - Project Outputs'!O519</f>
        <v>0</v>
      </c>
      <c r="RR15" s="33">
        <f>'5 - Project Outputs'!P519</f>
        <v>0</v>
      </c>
      <c r="RS15" s="33">
        <f>'5 - Project Outputs'!Q519</f>
        <v>0</v>
      </c>
      <c r="RT15" s="33">
        <f>'5 - Project Outputs'!R519</f>
        <v>0</v>
      </c>
      <c r="RU15" s="33">
        <f>'5 - Project Outputs'!S519</f>
        <v>0</v>
      </c>
      <c r="RV15" s="33">
        <f>'5 - Project Outputs'!T519</f>
        <v>0</v>
      </c>
      <c r="RW15" s="33">
        <f>'5 - Project Outputs'!U519</f>
        <v>0</v>
      </c>
      <c r="RX15" s="33">
        <f>'5 - Project Outputs'!V519</f>
        <v>0</v>
      </c>
      <c r="RY15" s="33">
        <f>'5 - Project Outputs'!W519</f>
        <v>0</v>
      </c>
      <c r="RZ15" s="33">
        <f>'5 - Project Outputs'!X519</f>
        <v>0</v>
      </c>
      <c r="SA15" s="33" t="str">
        <f>'5 - Project Outputs'!C520</f>
        <v># of full-time equivalent (FTE) permanent jobs safeguarded through the project</v>
      </c>
      <c r="SB15" s="33" t="str">
        <f>'5 - Project Outputs'!D520</f>
        <v>Number of FTE jobs</v>
      </c>
      <c r="SC15" s="33">
        <f>'5 - Project Outputs'!E520</f>
        <v>0</v>
      </c>
      <c r="SD15" s="33">
        <f>'5 - Project Outputs'!F520</f>
        <v>0</v>
      </c>
      <c r="SE15" s="33">
        <f>'5 - Project Outputs'!G520</f>
        <v>0</v>
      </c>
      <c r="SF15" s="33">
        <f>'5 - Project Outputs'!H520</f>
        <v>0</v>
      </c>
      <c r="SG15" s="33">
        <f>'5 - Project Outputs'!I520</f>
        <v>0</v>
      </c>
      <c r="SH15" s="33">
        <f>'5 - Project Outputs'!J520</f>
        <v>0</v>
      </c>
      <c r="SI15" s="33">
        <f>'5 - Project Outputs'!K520</f>
        <v>0</v>
      </c>
      <c r="SJ15" s="33">
        <f>'5 - Project Outputs'!L520</f>
        <v>0</v>
      </c>
      <c r="SK15" s="33">
        <f>'5 - Project Outputs'!M520</f>
        <v>0</v>
      </c>
      <c r="SL15" s="33">
        <f>'5 - Project Outputs'!N520</f>
        <v>0</v>
      </c>
      <c r="SM15" s="33">
        <f>'5 - Project Outputs'!O520</f>
        <v>0</v>
      </c>
      <c r="SN15" s="33">
        <f>'5 - Project Outputs'!P520</f>
        <v>0</v>
      </c>
      <c r="SO15" s="33">
        <f>'5 - Project Outputs'!Q520</f>
        <v>0</v>
      </c>
      <c r="SP15" s="33">
        <f>'5 - Project Outputs'!R520</f>
        <v>0</v>
      </c>
      <c r="SQ15" s="33">
        <f>'5 - Project Outputs'!S520</f>
        <v>0</v>
      </c>
      <c r="SR15" s="33">
        <f>'5 - Project Outputs'!T520</f>
        <v>0</v>
      </c>
      <c r="SS15" s="33">
        <f>'5 - Project Outputs'!U520</f>
        <v>0</v>
      </c>
      <c r="ST15" s="33">
        <f>'5 - Project Outputs'!V520</f>
        <v>0</v>
      </c>
      <c r="SU15" s="33">
        <f>'5 - Project Outputs'!W520</f>
        <v>0</v>
      </c>
      <c r="SV15" s="33">
        <f>'5 - Project Outputs'!X520</f>
        <v>0</v>
      </c>
      <c r="SW15" s="33" t="str">
        <f>'5 - Project Outputs'!C522</f>
        <v>&lt; Select &gt;</v>
      </c>
      <c r="SX15" s="33" t="str">
        <f>'5 - Project Outputs'!D522</f>
        <v>N/A</v>
      </c>
      <c r="SY15" s="33">
        <f>'5 - Project Outputs'!E522</f>
        <v>0</v>
      </c>
      <c r="SZ15" s="33">
        <f>'5 - Project Outputs'!F522</f>
        <v>0</v>
      </c>
      <c r="TA15" s="33">
        <f>'5 - Project Outputs'!G522</f>
        <v>0</v>
      </c>
      <c r="TB15" s="33">
        <f>'5 - Project Outputs'!H522</f>
        <v>0</v>
      </c>
      <c r="TC15" s="33">
        <f>'5 - Project Outputs'!I522</f>
        <v>0</v>
      </c>
      <c r="TD15" s="33">
        <f>'5 - Project Outputs'!J522</f>
        <v>0</v>
      </c>
      <c r="TE15" s="33">
        <f>'5 - Project Outputs'!K522</f>
        <v>0</v>
      </c>
      <c r="TF15" s="33">
        <f>'5 - Project Outputs'!L522</f>
        <v>0</v>
      </c>
      <c r="TG15" s="33">
        <f>'5 - Project Outputs'!M522</f>
        <v>0</v>
      </c>
      <c r="TH15" s="33">
        <f>'5 - Project Outputs'!N522</f>
        <v>0</v>
      </c>
      <c r="TI15" s="33">
        <f>'5 - Project Outputs'!O522</f>
        <v>0</v>
      </c>
      <c r="TJ15" s="33">
        <f>'5 - Project Outputs'!P522</f>
        <v>0</v>
      </c>
      <c r="TK15" s="33">
        <f>'5 - Project Outputs'!Q522</f>
        <v>0</v>
      </c>
      <c r="TL15" s="33">
        <f>'5 - Project Outputs'!R522</f>
        <v>0</v>
      </c>
      <c r="TM15" s="33">
        <f>'5 - Project Outputs'!S522</f>
        <v>0</v>
      </c>
      <c r="TN15" s="33">
        <f>'5 - Project Outputs'!T522</f>
        <v>0</v>
      </c>
      <c r="TO15" s="33">
        <f>'5 - Project Outputs'!U522</f>
        <v>0</v>
      </c>
      <c r="TP15" s="33">
        <f>'5 - Project Outputs'!V522</f>
        <v>0</v>
      </c>
      <c r="TQ15" s="33">
        <f>'5 - Project Outputs'!W522</f>
        <v>0</v>
      </c>
      <c r="TR15" s="33">
        <f>'5 - Project Outputs'!X522</f>
        <v>0</v>
      </c>
      <c r="TS15" s="33">
        <f>'5 - Project Outputs'!Y522</f>
        <v>0</v>
      </c>
      <c r="TT15" s="33" t="str">
        <f>'5 - Project Outputs'!C523</f>
        <v>&lt; Select &gt;</v>
      </c>
      <c r="TU15" s="33" t="str">
        <f>'5 - Project Outputs'!D523</f>
        <v>N/A</v>
      </c>
      <c r="TV15" s="33">
        <f>'5 - Project Outputs'!E523</f>
        <v>0</v>
      </c>
      <c r="TW15" s="33">
        <f>'5 - Project Outputs'!F523</f>
        <v>0</v>
      </c>
      <c r="TX15" s="33">
        <f>'5 - Project Outputs'!G523</f>
        <v>0</v>
      </c>
      <c r="TY15" s="33">
        <f>'5 - Project Outputs'!H523</f>
        <v>0</v>
      </c>
      <c r="TZ15" s="33">
        <f>'5 - Project Outputs'!I523</f>
        <v>0</v>
      </c>
      <c r="UA15" s="33">
        <f>'5 - Project Outputs'!J523</f>
        <v>0</v>
      </c>
      <c r="UB15" s="33">
        <f>'5 - Project Outputs'!K523</f>
        <v>0</v>
      </c>
      <c r="UC15" s="33">
        <f>'5 - Project Outputs'!L523</f>
        <v>0</v>
      </c>
      <c r="UD15" s="33">
        <f>'5 - Project Outputs'!M523</f>
        <v>0</v>
      </c>
      <c r="UE15" s="33">
        <f>'5 - Project Outputs'!N523</f>
        <v>0</v>
      </c>
      <c r="UF15" s="33">
        <f>'5 - Project Outputs'!O523</f>
        <v>0</v>
      </c>
      <c r="UG15" s="33">
        <f>'5 - Project Outputs'!P523</f>
        <v>0</v>
      </c>
      <c r="UH15" s="33">
        <f>'5 - Project Outputs'!Q523</f>
        <v>0</v>
      </c>
      <c r="UI15" s="33">
        <f>'5 - Project Outputs'!R523</f>
        <v>0</v>
      </c>
      <c r="UJ15" s="33">
        <f>'5 - Project Outputs'!S523</f>
        <v>0</v>
      </c>
      <c r="UK15" s="33">
        <f>'5 - Project Outputs'!T523</f>
        <v>0</v>
      </c>
      <c r="UL15" s="33">
        <f>'5 - Project Outputs'!U523</f>
        <v>0</v>
      </c>
      <c r="UM15" s="33">
        <f>'5 - Project Outputs'!V523</f>
        <v>0</v>
      </c>
      <c r="UN15" s="33">
        <f>'5 - Project Outputs'!W523</f>
        <v>0</v>
      </c>
      <c r="UO15" s="33">
        <f>'5 - Project Outputs'!X523</f>
        <v>0</v>
      </c>
      <c r="UP15" s="33">
        <f>'5 - Project Outputs'!Y523</f>
        <v>0</v>
      </c>
      <c r="UQ15" s="33" t="str">
        <f>'5 - Project Outputs'!C524</f>
        <v>&lt; Select &gt;</v>
      </c>
      <c r="UR15" s="33" t="str">
        <f>'5 - Project Outputs'!D524</f>
        <v>N/A</v>
      </c>
      <c r="US15" s="33">
        <f>'5 - Project Outputs'!E524</f>
        <v>0</v>
      </c>
      <c r="UT15" s="33">
        <f>'5 - Project Outputs'!F524</f>
        <v>0</v>
      </c>
      <c r="UU15" s="33">
        <f>'5 - Project Outputs'!G524</f>
        <v>0</v>
      </c>
      <c r="UV15" s="33">
        <f>'5 - Project Outputs'!H524</f>
        <v>0</v>
      </c>
      <c r="UW15" s="33">
        <f>'5 - Project Outputs'!I524</f>
        <v>0</v>
      </c>
      <c r="UX15" s="33">
        <f>'5 - Project Outputs'!J524</f>
        <v>0</v>
      </c>
      <c r="UY15" s="33">
        <f>'5 - Project Outputs'!K524</f>
        <v>0</v>
      </c>
      <c r="UZ15" s="33">
        <f>'5 - Project Outputs'!L524</f>
        <v>0</v>
      </c>
      <c r="VA15" s="33">
        <f>'5 - Project Outputs'!M524</f>
        <v>0</v>
      </c>
      <c r="VB15" s="33">
        <f>'5 - Project Outputs'!N524</f>
        <v>0</v>
      </c>
      <c r="VC15" s="33">
        <f>'5 - Project Outputs'!O524</f>
        <v>0</v>
      </c>
      <c r="VD15" s="33">
        <f>'5 - Project Outputs'!P524</f>
        <v>0</v>
      </c>
      <c r="VE15" s="33">
        <f>'5 - Project Outputs'!Q524</f>
        <v>0</v>
      </c>
      <c r="VF15" s="33">
        <f>'5 - Project Outputs'!R524</f>
        <v>0</v>
      </c>
      <c r="VG15" s="33">
        <f>'5 - Project Outputs'!S524</f>
        <v>0</v>
      </c>
      <c r="VH15" s="33">
        <f>'5 - Project Outputs'!T524</f>
        <v>0</v>
      </c>
      <c r="VI15" s="33">
        <f>'5 - Project Outputs'!U524</f>
        <v>0</v>
      </c>
      <c r="VJ15" s="33">
        <f>'5 - Project Outputs'!V524</f>
        <v>0</v>
      </c>
      <c r="VK15" s="33">
        <f>'5 - Project Outputs'!W524</f>
        <v>0</v>
      </c>
      <c r="VL15" s="33">
        <f>'5 - Project Outputs'!X524</f>
        <v>0</v>
      </c>
      <c r="VM15" s="33">
        <f>'5 - Project Outputs'!Y524</f>
        <v>0</v>
      </c>
      <c r="VN15" s="33" t="str">
        <f>'5 - Project Outputs'!C525</f>
        <v>&lt; Select &gt;</v>
      </c>
      <c r="VO15" s="33" t="str">
        <f>'5 - Project Outputs'!D525</f>
        <v>N/A</v>
      </c>
      <c r="VP15" s="33">
        <f>'5 - Project Outputs'!E525</f>
        <v>0</v>
      </c>
      <c r="VQ15" s="33">
        <f>'5 - Project Outputs'!F525</f>
        <v>0</v>
      </c>
      <c r="VR15" s="33">
        <f>'5 - Project Outputs'!G525</f>
        <v>0</v>
      </c>
      <c r="VS15" s="33">
        <f>'5 - Project Outputs'!H525</f>
        <v>0</v>
      </c>
      <c r="VT15" s="33">
        <f>'5 - Project Outputs'!I525</f>
        <v>0</v>
      </c>
      <c r="VU15" s="33">
        <f>'5 - Project Outputs'!J525</f>
        <v>0</v>
      </c>
      <c r="VV15" s="33">
        <f>'5 - Project Outputs'!K525</f>
        <v>0</v>
      </c>
      <c r="VW15" s="33">
        <f>'5 - Project Outputs'!L525</f>
        <v>0</v>
      </c>
      <c r="VX15" s="33">
        <f>'5 - Project Outputs'!M525</f>
        <v>0</v>
      </c>
      <c r="VY15" s="33">
        <f>'5 - Project Outputs'!N525</f>
        <v>0</v>
      </c>
      <c r="VZ15" s="33">
        <f>'5 - Project Outputs'!O525</f>
        <v>0</v>
      </c>
      <c r="WA15" s="33">
        <f>'5 - Project Outputs'!P525</f>
        <v>0</v>
      </c>
      <c r="WB15" s="33">
        <f>'5 - Project Outputs'!Q525</f>
        <v>0</v>
      </c>
      <c r="WC15" s="33">
        <f>'5 - Project Outputs'!R525</f>
        <v>0</v>
      </c>
      <c r="WD15" s="33">
        <f>'5 - Project Outputs'!S525</f>
        <v>0</v>
      </c>
      <c r="WE15" s="33">
        <f>'5 - Project Outputs'!T525</f>
        <v>0</v>
      </c>
      <c r="WF15" s="33">
        <f>'5 - Project Outputs'!U525</f>
        <v>0</v>
      </c>
      <c r="WG15" s="33">
        <f>'5 - Project Outputs'!V525</f>
        <v>0</v>
      </c>
      <c r="WH15" s="33">
        <f>'5 - Project Outputs'!W525</f>
        <v>0</v>
      </c>
      <c r="WI15" s="33">
        <f>'5 - Project Outputs'!X525</f>
        <v>0</v>
      </c>
      <c r="WJ15" s="33">
        <f>'5 - Project Outputs'!Y525</f>
        <v>0</v>
      </c>
      <c r="WK15" s="33" t="str">
        <f>'5 - Project Outputs'!C526</f>
        <v>&lt; Select &gt;</v>
      </c>
      <c r="WL15" s="33" t="str">
        <f>'5 - Project Outputs'!D526</f>
        <v>N/A</v>
      </c>
      <c r="WM15" s="33">
        <f>'5 - Project Outputs'!E526</f>
        <v>0</v>
      </c>
      <c r="WN15" s="33">
        <f>'5 - Project Outputs'!F526</f>
        <v>0</v>
      </c>
      <c r="WO15" s="33">
        <f>'5 - Project Outputs'!G526</f>
        <v>0</v>
      </c>
      <c r="WP15" s="33">
        <f>'5 - Project Outputs'!H526</f>
        <v>0</v>
      </c>
      <c r="WQ15" s="33">
        <f>'5 - Project Outputs'!I526</f>
        <v>0</v>
      </c>
      <c r="WR15" s="33">
        <f>'5 - Project Outputs'!J526</f>
        <v>0</v>
      </c>
      <c r="WS15" s="33">
        <f>'5 - Project Outputs'!K526</f>
        <v>0</v>
      </c>
      <c r="WT15" s="33">
        <f>'5 - Project Outputs'!L526</f>
        <v>0</v>
      </c>
      <c r="WU15" s="33">
        <f>'5 - Project Outputs'!M526</f>
        <v>0</v>
      </c>
      <c r="WV15" s="33">
        <f>'5 - Project Outputs'!N526</f>
        <v>0</v>
      </c>
      <c r="WW15" s="33">
        <f>'5 - Project Outputs'!O526</f>
        <v>0</v>
      </c>
      <c r="WX15" s="33">
        <f>'5 - Project Outputs'!P526</f>
        <v>0</v>
      </c>
      <c r="WY15" s="33">
        <f>'5 - Project Outputs'!Q526</f>
        <v>0</v>
      </c>
      <c r="WZ15" s="33">
        <f>'5 - Project Outputs'!R526</f>
        <v>0</v>
      </c>
      <c r="XA15" s="33">
        <f>'5 - Project Outputs'!S526</f>
        <v>0</v>
      </c>
      <c r="XB15" s="33">
        <f>'5 - Project Outputs'!T526</f>
        <v>0</v>
      </c>
      <c r="XC15" s="33">
        <f>'5 - Project Outputs'!U526</f>
        <v>0</v>
      </c>
      <c r="XD15" s="33">
        <f>'5 - Project Outputs'!V526</f>
        <v>0</v>
      </c>
      <c r="XE15" s="33">
        <f>'5 - Project Outputs'!W526</f>
        <v>0</v>
      </c>
      <c r="XF15" s="33">
        <f>'5 - Project Outputs'!X526</f>
        <v>0</v>
      </c>
      <c r="XG15" s="33">
        <f>'5 - Project Outputs'!Y526</f>
        <v>0</v>
      </c>
      <c r="XH15" s="33" t="str">
        <f>'5 - Project Outputs'!C527</f>
        <v>&lt; Select &gt;</v>
      </c>
      <c r="XI15" s="33" t="str">
        <f>'5 - Project Outputs'!D527</f>
        <v>N/A</v>
      </c>
      <c r="XJ15" s="33">
        <f>'5 - Project Outputs'!E527</f>
        <v>0</v>
      </c>
      <c r="XK15" s="33">
        <f>'5 - Project Outputs'!F527</f>
        <v>0</v>
      </c>
      <c r="XL15" s="33">
        <f>'5 - Project Outputs'!G527</f>
        <v>0</v>
      </c>
      <c r="XM15" s="33">
        <f>'5 - Project Outputs'!H527</f>
        <v>0</v>
      </c>
      <c r="XN15" s="33">
        <f>'5 - Project Outputs'!I527</f>
        <v>0</v>
      </c>
      <c r="XO15" s="33">
        <f>'5 - Project Outputs'!J527</f>
        <v>0</v>
      </c>
      <c r="XP15" s="33">
        <f>'5 - Project Outputs'!K527</f>
        <v>0</v>
      </c>
      <c r="XQ15" s="33">
        <f>'5 - Project Outputs'!L527</f>
        <v>0</v>
      </c>
      <c r="XR15" s="33">
        <f>'5 - Project Outputs'!M527</f>
        <v>0</v>
      </c>
      <c r="XS15" s="33">
        <f>'5 - Project Outputs'!N527</f>
        <v>0</v>
      </c>
      <c r="XT15" s="33">
        <f>'5 - Project Outputs'!O527</f>
        <v>0</v>
      </c>
      <c r="XU15" s="33">
        <f>'5 - Project Outputs'!P527</f>
        <v>0</v>
      </c>
      <c r="XV15" s="33">
        <f>'5 - Project Outputs'!Q527</f>
        <v>0</v>
      </c>
      <c r="XW15" s="33">
        <f>'5 - Project Outputs'!R527</f>
        <v>0</v>
      </c>
      <c r="XX15" s="33">
        <f>'5 - Project Outputs'!S527</f>
        <v>0</v>
      </c>
      <c r="XY15" s="33">
        <f>'5 - Project Outputs'!T527</f>
        <v>0</v>
      </c>
      <c r="XZ15" s="33">
        <f>'5 - Project Outputs'!U527</f>
        <v>0</v>
      </c>
      <c r="YA15" s="33">
        <f>'5 - Project Outputs'!V527</f>
        <v>0</v>
      </c>
      <c r="YB15" s="33">
        <f>'5 - Project Outputs'!W527</f>
        <v>0</v>
      </c>
      <c r="YC15" s="33">
        <f>'5 - Project Outputs'!X527</f>
        <v>0</v>
      </c>
      <c r="YD15" s="33">
        <f>'5 - Project Outputs'!Y527</f>
        <v>0</v>
      </c>
      <c r="YE15" s="33" t="str">
        <f>'5 - Project Outputs'!C528</f>
        <v>&lt; Select &gt;</v>
      </c>
      <c r="YF15" s="33" t="str">
        <f>'5 - Project Outputs'!D528</f>
        <v>N/A</v>
      </c>
      <c r="YG15" s="33">
        <f>'5 - Project Outputs'!E528</f>
        <v>0</v>
      </c>
      <c r="YH15" s="33">
        <f>'5 - Project Outputs'!F528</f>
        <v>0</v>
      </c>
      <c r="YI15" s="33">
        <f>'5 - Project Outputs'!G528</f>
        <v>0</v>
      </c>
      <c r="YJ15" s="33">
        <f>'5 - Project Outputs'!H528</f>
        <v>0</v>
      </c>
      <c r="YK15" s="33">
        <f>'5 - Project Outputs'!I528</f>
        <v>0</v>
      </c>
      <c r="YL15" s="33">
        <f>'5 - Project Outputs'!J528</f>
        <v>0</v>
      </c>
      <c r="YM15" s="33">
        <f>'5 - Project Outputs'!K528</f>
        <v>0</v>
      </c>
      <c r="YN15" s="33">
        <f>'5 - Project Outputs'!L528</f>
        <v>0</v>
      </c>
      <c r="YO15" s="33">
        <f>'5 - Project Outputs'!M528</f>
        <v>0</v>
      </c>
      <c r="YP15" s="33">
        <f>'5 - Project Outputs'!N528</f>
        <v>0</v>
      </c>
      <c r="YQ15" s="33">
        <f>'5 - Project Outputs'!O528</f>
        <v>0</v>
      </c>
      <c r="YR15" s="33">
        <f>'5 - Project Outputs'!P528</f>
        <v>0</v>
      </c>
      <c r="YS15" s="33">
        <f>'5 - Project Outputs'!Q528</f>
        <v>0</v>
      </c>
      <c r="YT15" s="33">
        <f>'5 - Project Outputs'!R528</f>
        <v>0</v>
      </c>
      <c r="YU15" s="33">
        <f>'5 - Project Outputs'!S528</f>
        <v>0</v>
      </c>
      <c r="YV15" s="33">
        <f>'5 - Project Outputs'!T528</f>
        <v>0</v>
      </c>
      <c r="YW15" s="33">
        <f>'5 - Project Outputs'!U528</f>
        <v>0</v>
      </c>
      <c r="YX15" s="33">
        <f>'5 - Project Outputs'!V528</f>
        <v>0</v>
      </c>
      <c r="YY15" s="33">
        <f>'5 - Project Outputs'!W528</f>
        <v>0</v>
      </c>
      <c r="YZ15" s="33">
        <f>'5 - Project Outputs'!X528</f>
        <v>0</v>
      </c>
      <c r="ZA15" s="33">
        <f>'5 - Project Outputs'!Y528</f>
        <v>0</v>
      </c>
      <c r="ZB15" s="33" t="str">
        <f>'5 - Project Outputs'!C529</f>
        <v>&lt; Select &gt;</v>
      </c>
      <c r="ZC15" s="33" t="str">
        <f>'5 - Project Outputs'!D529</f>
        <v>N/A</v>
      </c>
      <c r="ZD15" s="33">
        <f>'5 - Project Outputs'!E529</f>
        <v>0</v>
      </c>
      <c r="ZE15" s="33">
        <f>'5 - Project Outputs'!F529</f>
        <v>0</v>
      </c>
      <c r="ZF15" s="33">
        <f>'5 - Project Outputs'!G529</f>
        <v>0</v>
      </c>
      <c r="ZG15" s="33">
        <f>'5 - Project Outputs'!H529</f>
        <v>0</v>
      </c>
      <c r="ZH15" s="33">
        <f>'5 - Project Outputs'!I529</f>
        <v>0</v>
      </c>
      <c r="ZI15" s="33">
        <f>'5 - Project Outputs'!J529</f>
        <v>0</v>
      </c>
      <c r="ZJ15" s="33">
        <f>'5 - Project Outputs'!K529</f>
        <v>0</v>
      </c>
      <c r="ZK15" s="33">
        <f>'5 - Project Outputs'!L529</f>
        <v>0</v>
      </c>
      <c r="ZL15" s="33">
        <f>'5 - Project Outputs'!M529</f>
        <v>0</v>
      </c>
      <c r="ZM15" s="33">
        <f>'5 - Project Outputs'!N529</f>
        <v>0</v>
      </c>
      <c r="ZN15" s="33">
        <f>'5 - Project Outputs'!O529</f>
        <v>0</v>
      </c>
      <c r="ZO15" s="33">
        <f>'5 - Project Outputs'!P529</f>
        <v>0</v>
      </c>
      <c r="ZP15" s="33">
        <f>'5 - Project Outputs'!Q529</f>
        <v>0</v>
      </c>
      <c r="ZQ15" s="33">
        <f>'5 - Project Outputs'!R529</f>
        <v>0</v>
      </c>
      <c r="ZR15" s="33">
        <f>'5 - Project Outputs'!S529</f>
        <v>0</v>
      </c>
      <c r="ZS15" s="33">
        <f>'5 - Project Outputs'!T529</f>
        <v>0</v>
      </c>
      <c r="ZT15" s="33">
        <f>'5 - Project Outputs'!U529</f>
        <v>0</v>
      </c>
      <c r="ZU15" s="33">
        <f>'5 - Project Outputs'!V529</f>
        <v>0</v>
      </c>
      <c r="ZV15" s="33">
        <f>'5 - Project Outputs'!W529</f>
        <v>0</v>
      </c>
      <c r="ZW15" s="33">
        <f>'5 - Project Outputs'!X529</f>
        <v>0</v>
      </c>
      <c r="ZX15" s="33">
        <f>'5 - Project Outputs'!Y529</f>
        <v>0</v>
      </c>
      <c r="ZY15" s="33" t="str">
        <f>'5 - Project Outputs'!C530</f>
        <v>&lt; Select &gt;</v>
      </c>
      <c r="ZZ15" s="33" t="str">
        <f>'5 - Project Outputs'!D530</f>
        <v>N/A</v>
      </c>
      <c r="AAA15" s="33">
        <f>'5 - Project Outputs'!E530</f>
        <v>0</v>
      </c>
      <c r="AAB15" s="33">
        <f>'5 - Project Outputs'!F530</f>
        <v>0</v>
      </c>
      <c r="AAC15" s="33">
        <f>'5 - Project Outputs'!G530</f>
        <v>0</v>
      </c>
      <c r="AAD15" s="33">
        <f>'5 - Project Outputs'!H530</f>
        <v>0</v>
      </c>
      <c r="AAE15" s="33">
        <f>'5 - Project Outputs'!I530</f>
        <v>0</v>
      </c>
      <c r="AAF15" s="33">
        <f>'5 - Project Outputs'!J530</f>
        <v>0</v>
      </c>
      <c r="AAG15" s="33">
        <f>'5 - Project Outputs'!K530</f>
        <v>0</v>
      </c>
      <c r="AAH15" s="33">
        <f>'5 - Project Outputs'!L530</f>
        <v>0</v>
      </c>
      <c r="AAI15" s="33">
        <f>'5 - Project Outputs'!M530</f>
        <v>0</v>
      </c>
      <c r="AAJ15" s="33">
        <f>'5 - Project Outputs'!N530</f>
        <v>0</v>
      </c>
      <c r="AAK15" s="33">
        <f>'5 - Project Outputs'!O530</f>
        <v>0</v>
      </c>
      <c r="AAL15" s="33">
        <f>'5 - Project Outputs'!P530</f>
        <v>0</v>
      </c>
      <c r="AAM15" s="33">
        <f>'5 - Project Outputs'!Q530</f>
        <v>0</v>
      </c>
      <c r="AAN15" s="33">
        <f>'5 - Project Outputs'!R530</f>
        <v>0</v>
      </c>
      <c r="AAO15" s="33">
        <f>'5 - Project Outputs'!S530</f>
        <v>0</v>
      </c>
      <c r="AAP15" s="33">
        <f>'5 - Project Outputs'!T530</f>
        <v>0</v>
      </c>
      <c r="AAQ15" s="33">
        <f>'5 - Project Outputs'!U530</f>
        <v>0</v>
      </c>
      <c r="AAR15" s="33">
        <f>'5 - Project Outputs'!V530</f>
        <v>0</v>
      </c>
      <c r="AAS15" s="33">
        <f>'5 - Project Outputs'!W530</f>
        <v>0</v>
      </c>
      <c r="AAT15" s="33">
        <f>'5 - Project Outputs'!X530</f>
        <v>0</v>
      </c>
      <c r="AAU15" s="33">
        <f>'5 - Project Outputs'!Y530</f>
        <v>0</v>
      </c>
      <c r="AAV15" s="33" t="str">
        <f>'5 - Project Outputs'!C531</f>
        <v>&lt; Select &gt;</v>
      </c>
      <c r="AAW15" s="33" t="str">
        <f>'5 - Project Outputs'!D531</f>
        <v>N/A</v>
      </c>
      <c r="AAX15" s="33">
        <f>'5 - Project Outputs'!E531</f>
        <v>0</v>
      </c>
      <c r="AAY15" s="33">
        <f>'5 - Project Outputs'!F531</f>
        <v>0</v>
      </c>
      <c r="AAZ15" s="33">
        <f>'5 - Project Outputs'!G531</f>
        <v>0</v>
      </c>
      <c r="ABA15" s="33">
        <f>'5 - Project Outputs'!H531</f>
        <v>0</v>
      </c>
      <c r="ABB15" s="33">
        <f>'5 - Project Outputs'!I531</f>
        <v>0</v>
      </c>
      <c r="ABC15" s="33">
        <f>'5 - Project Outputs'!J531</f>
        <v>0</v>
      </c>
      <c r="ABD15" s="33">
        <f>'5 - Project Outputs'!K531</f>
        <v>0</v>
      </c>
      <c r="ABE15" s="33">
        <f>'5 - Project Outputs'!L531</f>
        <v>0</v>
      </c>
      <c r="ABF15" s="33">
        <f>'5 - Project Outputs'!M531</f>
        <v>0</v>
      </c>
      <c r="ABG15" s="33">
        <f>'5 - Project Outputs'!N531</f>
        <v>0</v>
      </c>
      <c r="ABH15" s="33">
        <f>'5 - Project Outputs'!O531</f>
        <v>0</v>
      </c>
      <c r="ABI15" s="33">
        <f>'5 - Project Outputs'!P531</f>
        <v>0</v>
      </c>
      <c r="ABJ15" s="33">
        <f>'5 - Project Outputs'!Q531</f>
        <v>0</v>
      </c>
      <c r="ABK15" s="33">
        <f>'5 - Project Outputs'!R531</f>
        <v>0</v>
      </c>
      <c r="ABL15" s="33">
        <f>'5 - Project Outputs'!S531</f>
        <v>0</v>
      </c>
      <c r="ABM15" s="33">
        <f>'5 - Project Outputs'!T531</f>
        <v>0</v>
      </c>
      <c r="ABN15" s="33">
        <f>'5 - Project Outputs'!U531</f>
        <v>0</v>
      </c>
      <c r="ABO15" s="33">
        <f>'5 - Project Outputs'!V531</f>
        <v>0</v>
      </c>
      <c r="ABP15" s="33">
        <f>'5 - Project Outputs'!W531</f>
        <v>0</v>
      </c>
      <c r="ABQ15" s="33">
        <f>'5 - Project Outputs'!X531</f>
        <v>0</v>
      </c>
      <c r="ABR15" s="33">
        <f>'5 - Project Outputs'!Y531</f>
        <v>0</v>
      </c>
      <c r="ABS15" s="33" t="str">
        <f>'5 - Project Outputs'!C532</f>
        <v>&lt; Select &gt;</v>
      </c>
      <c r="ABT15" s="33" t="str">
        <f>'5 - Project Outputs'!D532</f>
        <v>N/A</v>
      </c>
      <c r="ABU15" s="33">
        <f>'5 - Project Outputs'!E532</f>
        <v>0</v>
      </c>
      <c r="ABV15" s="33">
        <f>'5 - Project Outputs'!F532</f>
        <v>0</v>
      </c>
      <c r="ABW15" s="33">
        <f>'5 - Project Outputs'!G532</f>
        <v>0</v>
      </c>
      <c r="ABX15" s="33">
        <f>'5 - Project Outputs'!H532</f>
        <v>0</v>
      </c>
      <c r="ABY15" s="33">
        <f>'5 - Project Outputs'!I532</f>
        <v>0</v>
      </c>
      <c r="ABZ15" s="33">
        <f>'5 - Project Outputs'!J532</f>
        <v>0</v>
      </c>
      <c r="ACA15" s="33">
        <f>'5 - Project Outputs'!K532</f>
        <v>0</v>
      </c>
      <c r="ACB15" s="33">
        <f>'5 - Project Outputs'!L532</f>
        <v>0</v>
      </c>
      <c r="ACC15" s="33">
        <f>'5 - Project Outputs'!M532</f>
        <v>0</v>
      </c>
      <c r="ACD15" s="33">
        <f>'5 - Project Outputs'!N532</f>
        <v>0</v>
      </c>
      <c r="ACE15" s="33">
        <f>'5 - Project Outputs'!O532</f>
        <v>0</v>
      </c>
      <c r="ACF15" s="33">
        <f>'5 - Project Outputs'!P532</f>
        <v>0</v>
      </c>
      <c r="ACG15" s="33">
        <f>'5 - Project Outputs'!Q532</f>
        <v>0</v>
      </c>
      <c r="ACH15" s="33">
        <f>'5 - Project Outputs'!R532</f>
        <v>0</v>
      </c>
      <c r="ACI15" s="33">
        <f>'5 - Project Outputs'!S532</f>
        <v>0</v>
      </c>
      <c r="ACJ15" s="33">
        <f>'5 - Project Outputs'!T532</f>
        <v>0</v>
      </c>
      <c r="ACK15" s="33">
        <f>'5 - Project Outputs'!U532</f>
        <v>0</v>
      </c>
      <c r="ACL15" s="33">
        <f>'5 - Project Outputs'!V532</f>
        <v>0</v>
      </c>
      <c r="ACM15" s="33">
        <f>'5 - Project Outputs'!W532</f>
        <v>0</v>
      </c>
      <c r="ACN15" s="33">
        <f>'5 - Project Outputs'!X532</f>
        <v>0</v>
      </c>
      <c r="ACO15" s="33">
        <f>'5 - Project Outputs'!Y532</f>
        <v>0</v>
      </c>
      <c r="ACP15" s="33" t="str">
        <f>'5 - Project Outputs'!C533</f>
        <v>&lt; Select &gt;</v>
      </c>
      <c r="ACQ15" s="33" t="str">
        <f>'5 - Project Outputs'!D533</f>
        <v>N/A</v>
      </c>
      <c r="ACR15" s="33">
        <f>'5 - Project Outputs'!E533</f>
        <v>0</v>
      </c>
      <c r="ACS15" s="33">
        <f>'5 - Project Outputs'!F533</f>
        <v>0</v>
      </c>
      <c r="ACT15" s="33">
        <f>'5 - Project Outputs'!G533</f>
        <v>0</v>
      </c>
      <c r="ACU15" s="33">
        <f>'5 - Project Outputs'!H533</f>
        <v>0</v>
      </c>
      <c r="ACV15" s="33">
        <f>'5 - Project Outputs'!I533</f>
        <v>0</v>
      </c>
      <c r="ACW15" s="33">
        <f>'5 - Project Outputs'!J533</f>
        <v>0</v>
      </c>
      <c r="ACX15" s="33">
        <f>'5 - Project Outputs'!K533</f>
        <v>0</v>
      </c>
      <c r="ACY15" s="33">
        <f>'5 - Project Outputs'!L533</f>
        <v>0</v>
      </c>
      <c r="ACZ15" s="33">
        <f>'5 - Project Outputs'!M533</f>
        <v>0</v>
      </c>
      <c r="ADA15" s="33">
        <f>'5 - Project Outputs'!N533</f>
        <v>0</v>
      </c>
      <c r="ADB15" s="33">
        <f>'5 - Project Outputs'!O533</f>
        <v>0</v>
      </c>
      <c r="ADC15" s="33">
        <f>'5 - Project Outputs'!P533</f>
        <v>0</v>
      </c>
      <c r="ADD15" s="33">
        <f>'5 - Project Outputs'!Q533</f>
        <v>0</v>
      </c>
      <c r="ADE15" s="33">
        <f>'5 - Project Outputs'!R533</f>
        <v>0</v>
      </c>
      <c r="ADF15" s="33">
        <f>'5 - Project Outputs'!S533</f>
        <v>0</v>
      </c>
      <c r="ADG15" s="33">
        <f>'5 - Project Outputs'!T533</f>
        <v>0</v>
      </c>
      <c r="ADH15" s="33">
        <f>'5 - Project Outputs'!U533</f>
        <v>0</v>
      </c>
      <c r="ADI15" s="33">
        <f>'5 - Project Outputs'!V533</f>
        <v>0</v>
      </c>
      <c r="ADJ15" s="33">
        <f>'5 - Project Outputs'!W533</f>
        <v>0</v>
      </c>
      <c r="ADK15" s="33">
        <f>'5 - Project Outputs'!X533</f>
        <v>0</v>
      </c>
      <c r="ADL15" s="33">
        <f>'5 - Project Outputs'!Y533</f>
        <v>0</v>
      </c>
      <c r="ADM15" s="33" t="str">
        <f>'5 - Project Outputs'!C534</f>
        <v>&lt; Select &gt;</v>
      </c>
      <c r="ADN15" s="33" t="str">
        <f>'5 - Project Outputs'!D534</f>
        <v>N/A</v>
      </c>
      <c r="ADO15" s="33">
        <f>'5 - Project Outputs'!E534</f>
        <v>0</v>
      </c>
      <c r="ADP15" s="33">
        <f>'5 - Project Outputs'!F534</f>
        <v>0</v>
      </c>
      <c r="ADQ15" s="33">
        <f>'5 - Project Outputs'!G534</f>
        <v>0</v>
      </c>
      <c r="ADR15" s="33">
        <f>'5 - Project Outputs'!H534</f>
        <v>0</v>
      </c>
      <c r="ADS15" s="33">
        <f>'5 - Project Outputs'!I534</f>
        <v>0</v>
      </c>
      <c r="ADT15" s="33">
        <f>'5 - Project Outputs'!J534</f>
        <v>0</v>
      </c>
      <c r="ADU15" s="33">
        <f>'5 - Project Outputs'!K534</f>
        <v>0</v>
      </c>
      <c r="ADV15" s="33">
        <f>'5 - Project Outputs'!L534</f>
        <v>0</v>
      </c>
      <c r="ADW15" s="33">
        <f>'5 - Project Outputs'!M534</f>
        <v>0</v>
      </c>
      <c r="ADX15" s="33">
        <f>'5 - Project Outputs'!N534</f>
        <v>0</v>
      </c>
      <c r="ADY15" s="33">
        <f>'5 - Project Outputs'!O534</f>
        <v>0</v>
      </c>
      <c r="ADZ15" s="33">
        <f>'5 - Project Outputs'!P534</f>
        <v>0</v>
      </c>
      <c r="AEA15" s="33">
        <f>'5 - Project Outputs'!Q534</f>
        <v>0</v>
      </c>
      <c r="AEB15" s="33">
        <f>'5 - Project Outputs'!R534</f>
        <v>0</v>
      </c>
      <c r="AEC15" s="33">
        <f>'5 - Project Outputs'!S534</f>
        <v>0</v>
      </c>
      <c r="AED15" s="33">
        <f>'5 - Project Outputs'!T534</f>
        <v>0</v>
      </c>
      <c r="AEE15" s="33">
        <f>'5 - Project Outputs'!U534</f>
        <v>0</v>
      </c>
      <c r="AEF15" s="33">
        <f>'5 - Project Outputs'!V534</f>
        <v>0</v>
      </c>
      <c r="AEG15" s="33">
        <f>'5 - Project Outputs'!W534</f>
        <v>0</v>
      </c>
      <c r="AEH15" s="33">
        <f>'5 - Project Outputs'!X534</f>
        <v>0</v>
      </c>
      <c r="AEI15" s="33">
        <f>'5 - Project Outputs'!Y534</f>
        <v>0</v>
      </c>
      <c r="AEJ15" s="33" t="str">
        <f>'5 - Project Outputs'!C535</f>
        <v>&lt; Select &gt;</v>
      </c>
      <c r="AEK15" s="33" t="str">
        <f>'5 - Project Outputs'!D535</f>
        <v>N/A</v>
      </c>
      <c r="AEL15" s="33">
        <f>'5 - Project Outputs'!E535</f>
        <v>0</v>
      </c>
      <c r="AEM15" s="33">
        <f>'5 - Project Outputs'!F535</f>
        <v>0</v>
      </c>
      <c r="AEN15" s="33">
        <f>'5 - Project Outputs'!G535</f>
        <v>0</v>
      </c>
      <c r="AEO15" s="33">
        <f>'5 - Project Outputs'!H535</f>
        <v>0</v>
      </c>
      <c r="AEP15" s="33">
        <f>'5 - Project Outputs'!I535</f>
        <v>0</v>
      </c>
      <c r="AEQ15" s="33">
        <f>'5 - Project Outputs'!J535</f>
        <v>0</v>
      </c>
      <c r="AER15" s="33">
        <f>'5 - Project Outputs'!K535</f>
        <v>0</v>
      </c>
      <c r="AES15" s="33">
        <f>'5 - Project Outputs'!L535</f>
        <v>0</v>
      </c>
      <c r="AET15" s="33">
        <f>'5 - Project Outputs'!M535</f>
        <v>0</v>
      </c>
      <c r="AEU15" s="33">
        <f>'5 - Project Outputs'!N535</f>
        <v>0</v>
      </c>
      <c r="AEV15" s="33">
        <f>'5 - Project Outputs'!O535</f>
        <v>0</v>
      </c>
      <c r="AEW15" s="33">
        <f>'5 - Project Outputs'!P535</f>
        <v>0</v>
      </c>
      <c r="AEX15" s="33">
        <f>'5 - Project Outputs'!Q535</f>
        <v>0</v>
      </c>
      <c r="AEY15" s="33">
        <f>'5 - Project Outputs'!R535</f>
        <v>0</v>
      </c>
      <c r="AEZ15" s="33">
        <f>'5 - Project Outputs'!S535</f>
        <v>0</v>
      </c>
      <c r="AFA15" s="33">
        <f>'5 - Project Outputs'!T535</f>
        <v>0</v>
      </c>
      <c r="AFB15" s="33">
        <f>'5 - Project Outputs'!U535</f>
        <v>0</v>
      </c>
      <c r="AFC15" s="33">
        <f>'5 - Project Outputs'!V535</f>
        <v>0</v>
      </c>
      <c r="AFD15" s="33">
        <f>'5 - Project Outputs'!W535</f>
        <v>0</v>
      </c>
      <c r="AFE15" s="33">
        <f>'5 - Project Outputs'!X535</f>
        <v>0</v>
      </c>
      <c r="AFF15" s="33">
        <f>'5 - Project Outputs'!Y535</f>
        <v>0</v>
      </c>
      <c r="AFG15" s="33" t="str">
        <f>'5 - Project Outputs'!C536</f>
        <v>&lt; Select &gt;</v>
      </c>
      <c r="AFH15" s="33" t="str">
        <f>'5 - Project Outputs'!D536</f>
        <v>N/A</v>
      </c>
      <c r="AFI15" s="33">
        <f>'5 - Project Outputs'!E536</f>
        <v>0</v>
      </c>
      <c r="AFJ15" s="33">
        <f>'5 - Project Outputs'!F536</f>
        <v>0</v>
      </c>
      <c r="AFK15" s="33">
        <f>'5 - Project Outputs'!G536</f>
        <v>0</v>
      </c>
      <c r="AFL15" s="33">
        <f>'5 - Project Outputs'!H536</f>
        <v>0</v>
      </c>
      <c r="AFM15" s="33">
        <f>'5 - Project Outputs'!I536</f>
        <v>0</v>
      </c>
      <c r="AFN15" s="33">
        <f>'5 - Project Outputs'!J536</f>
        <v>0</v>
      </c>
      <c r="AFO15" s="33">
        <f>'5 - Project Outputs'!K536</f>
        <v>0</v>
      </c>
      <c r="AFP15" s="33">
        <f>'5 - Project Outputs'!L536</f>
        <v>0</v>
      </c>
      <c r="AFQ15" s="33">
        <f>'5 - Project Outputs'!M536</f>
        <v>0</v>
      </c>
      <c r="AFR15" s="33">
        <f>'5 - Project Outputs'!N536</f>
        <v>0</v>
      </c>
      <c r="AFS15" s="33">
        <f>'5 - Project Outputs'!O536</f>
        <v>0</v>
      </c>
      <c r="AFT15" s="33">
        <f>'5 - Project Outputs'!P536</f>
        <v>0</v>
      </c>
      <c r="AFU15" s="33">
        <f>'5 - Project Outputs'!Q536</f>
        <v>0</v>
      </c>
      <c r="AFV15" s="33">
        <f>'5 - Project Outputs'!R536</f>
        <v>0</v>
      </c>
      <c r="AFW15" s="33">
        <f>'5 - Project Outputs'!S536</f>
        <v>0</v>
      </c>
      <c r="AFX15" s="33">
        <f>'5 - Project Outputs'!T536</f>
        <v>0</v>
      </c>
      <c r="AFY15" s="33">
        <f>'5 - Project Outputs'!U536</f>
        <v>0</v>
      </c>
      <c r="AFZ15" s="33">
        <f>'5 - Project Outputs'!V536</f>
        <v>0</v>
      </c>
      <c r="AGA15" s="33">
        <f>'5 - Project Outputs'!W536</f>
        <v>0</v>
      </c>
      <c r="AGB15" s="33">
        <f>'5 - Project Outputs'!X536</f>
        <v>0</v>
      </c>
      <c r="AGC15" s="33">
        <f>'5 - Project Outputs'!Y536</f>
        <v>0</v>
      </c>
      <c r="AGD15" s="33">
        <f>'5 - Project Outputs'!C538</f>
        <v>0</v>
      </c>
      <c r="AGE15" s="33">
        <f>'5 - Project Outputs'!D538</f>
        <v>0</v>
      </c>
      <c r="AGF15" s="33">
        <f>'5 - Project Outputs'!E538</f>
        <v>0</v>
      </c>
      <c r="AGG15" s="33">
        <f>'5 - Project Outputs'!F538</f>
        <v>0</v>
      </c>
      <c r="AGH15" s="33">
        <f>'5 - Project Outputs'!G538</f>
        <v>0</v>
      </c>
      <c r="AGI15" s="33">
        <f>'5 - Project Outputs'!H538</f>
        <v>0</v>
      </c>
      <c r="AGJ15" s="33">
        <f>'5 - Project Outputs'!I538</f>
        <v>0</v>
      </c>
      <c r="AGK15" s="33">
        <f>'5 - Project Outputs'!J538</f>
        <v>0</v>
      </c>
      <c r="AGL15" s="33">
        <f>'5 - Project Outputs'!K538</f>
        <v>0</v>
      </c>
      <c r="AGM15" s="33">
        <f>'5 - Project Outputs'!L538</f>
        <v>0</v>
      </c>
      <c r="AGN15" s="33">
        <f>'5 - Project Outputs'!M538</f>
        <v>0</v>
      </c>
      <c r="AGO15" s="33">
        <f>'5 - Project Outputs'!N538</f>
        <v>0</v>
      </c>
      <c r="AGP15" s="33">
        <f>'5 - Project Outputs'!O538</f>
        <v>0</v>
      </c>
      <c r="AGQ15" s="33">
        <f>'5 - Project Outputs'!P538</f>
        <v>0</v>
      </c>
      <c r="AGR15" s="33">
        <f>'5 - Project Outputs'!Q538</f>
        <v>0</v>
      </c>
      <c r="AGS15" s="33">
        <f>'5 - Project Outputs'!R538</f>
        <v>0</v>
      </c>
      <c r="AGT15" s="33">
        <f>'5 - Project Outputs'!S538</f>
        <v>0</v>
      </c>
      <c r="AGU15" s="33">
        <f>'5 - Project Outputs'!T538</f>
        <v>0</v>
      </c>
      <c r="AGV15" s="33">
        <f>'5 - Project Outputs'!U538</f>
        <v>0</v>
      </c>
      <c r="AGW15" s="33">
        <f>'5 - Project Outputs'!V538</f>
        <v>0</v>
      </c>
      <c r="AGX15" s="33">
        <f>'5 - Project Outputs'!W538</f>
        <v>0</v>
      </c>
      <c r="AGY15" s="33">
        <f>'5 - Project Outputs'!X538</f>
        <v>0</v>
      </c>
      <c r="AGZ15" s="33">
        <f>'5 - Project Outputs'!C539</f>
        <v>0</v>
      </c>
      <c r="AHA15" s="33">
        <f>'5 - Project Outputs'!D539</f>
        <v>0</v>
      </c>
      <c r="AHB15" s="33">
        <f>'5 - Project Outputs'!E539</f>
        <v>0</v>
      </c>
      <c r="AHC15" s="33">
        <f>'5 - Project Outputs'!F539</f>
        <v>0</v>
      </c>
      <c r="AHD15" s="33">
        <f>'5 - Project Outputs'!G539</f>
        <v>0</v>
      </c>
      <c r="AHE15" s="33">
        <f>'5 - Project Outputs'!H539</f>
        <v>0</v>
      </c>
      <c r="AHF15" s="33">
        <f>'5 - Project Outputs'!I539</f>
        <v>0</v>
      </c>
      <c r="AHG15" s="33">
        <f>'5 - Project Outputs'!J539</f>
        <v>0</v>
      </c>
      <c r="AHH15" s="33">
        <f>'5 - Project Outputs'!K539</f>
        <v>0</v>
      </c>
      <c r="AHI15" s="33">
        <f>'5 - Project Outputs'!L539</f>
        <v>0</v>
      </c>
      <c r="AHJ15" s="33">
        <f>'5 - Project Outputs'!M539</f>
        <v>0</v>
      </c>
      <c r="AHK15" s="33">
        <f>'5 - Project Outputs'!N539</f>
        <v>0</v>
      </c>
      <c r="AHL15" s="33">
        <f>'5 - Project Outputs'!O539</f>
        <v>0</v>
      </c>
      <c r="AHM15" s="33">
        <f>'5 - Project Outputs'!P539</f>
        <v>0</v>
      </c>
      <c r="AHN15" s="33">
        <f>'5 - Project Outputs'!Q539</f>
        <v>0</v>
      </c>
      <c r="AHO15" s="33">
        <f>'5 - Project Outputs'!R539</f>
        <v>0</v>
      </c>
      <c r="AHP15" s="33">
        <f>'5 - Project Outputs'!S539</f>
        <v>0</v>
      </c>
      <c r="AHQ15" s="33">
        <f>'5 - Project Outputs'!T539</f>
        <v>0</v>
      </c>
      <c r="AHR15" s="33">
        <f>'5 - Project Outputs'!U539</f>
        <v>0</v>
      </c>
      <c r="AHS15" s="33">
        <f>'5 - Project Outputs'!V539</f>
        <v>0</v>
      </c>
      <c r="AHT15" s="33">
        <f>'5 - Project Outputs'!W539</f>
        <v>0</v>
      </c>
      <c r="AHU15" s="33">
        <f>'5 - Project Outputs'!X539</f>
        <v>0</v>
      </c>
      <c r="AHV15" s="33">
        <f>'5 - Project Outputs'!C540</f>
        <v>0</v>
      </c>
      <c r="AHW15" s="33">
        <f>'5 - Project Outputs'!D540</f>
        <v>0</v>
      </c>
      <c r="AHX15" s="33">
        <f>'5 - Project Outputs'!E540</f>
        <v>0</v>
      </c>
      <c r="AHY15" s="33">
        <f>'5 - Project Outputs'!F540</f>
        <v>0</v>
      </c>
      <c r="AHZ15" s="33">
        <f>'5 - Project Outputs'!G540</f>
        <v>0</v>
      </c>
      <c r="AIA15" s="33">
        <f>'5 - Project Outputs'!H540</f>
        <v>0</v>
      </c>
      <c r="AIB15" s="33">
        <f>'5 - Project Outputs'!I540</f>
        <v>0</v>
      </c>
      <c r="AIC15" s="33">
        <f>'5 - Project Outputs'!J540</f>
        <v>0</v>
      </c>
      <c r="AID15" s="33">
        <f>'5 - Project Outputs'!K540</f>
        <v>0</v>
      </c>
      <c r="AIE15" s="33">
        <f>'5 - Project Outputs'!L540</f>
        <v>0</v>
      </c>
      <c r="AIF15" s="33">
        <f>'5 - Project Outputs'!M540</f>
        <v>0</v>
      </c>
      <c r="AIG15" s="33">
        <f>'5 - Project Outputs'!N540</f>
        <v>0</v>
      </c>
      <c r="AIH15" s="33">
        <f>'5 - Project Outputs'!O540</f>
        <v>0</v>
      </c>
      <c r="AII15" s="33">
        <f>'5 - Project Outputs'!P540</f>
        <v>0</v>
      </c>
      <c r="AIJ15" s="33">
        <f>'5 - Project Outputs'!Q540</f>
        <v>0</v>
      </c>
      <c r="AIK15" s="33">
        <f>'5 - Project Outputs'!R540</f>
        <v>0</v>
      </c>
      <c r="AIL15" s="33">
        <f>'5 - Project Outputs'!S540</f>
        <v>0</v>
      </c>
      <c r="AIM15" s="33">
        <f>'5 - Project Outputs'!T540</f>
        <v>0</v>
      </c>
      <c r="AIN15" s="33">
        <f>'5 - Project Outputs'!U540</f>
        <v>0</v>
      </c>
      <c r="AIO15" s="33">
        <f>'5 - Project Outputs'!V540</f>
        <v>0</v>
      </c>
      <c r="AIP15" s="33">
        <f>'5 - Project Outputs'!W540</f>
        <v>0</v>
      </c>
      <c r="AIQ15" s="33">
        <f>'5 - Project Outputs'!X540</f>
        <v>0</v>
      </c>
      <c r="AIR15" s="33">
        <f>'5 - Project Outputs'!C541</f>
        <v>0</v>
      </c>
      <c r="AIS15" s="33">
        <f>'5 - Project Outputs'!D541</f>
        <v>0</v>
      </c>
      <c r="AIT15" s="33">
        <f>'5 - Project Outputs'!E541</f>
        <v>0</v>
      </c>
      <c r="AIU15" s="33">
        <f>'5 - Project Outputs'!F541</f>
        <v>0</v>
      </c>
      <c r="AIV15" s="33">
        <f>'5 - Project Outputs'!G541</f>
        <v>0</v>
      </c>
      <c r="AIW15" s="33">
        <f>'5 - Project Outputs'!H541</f>
        <v>0</v>
      </c>
      <c r="AIX15" s="33">
        <f>'5 - Project Outputs'!I541</f>
        <v>0</v>
      </c>
      <c r="AIY15" s="33">
        <f>'5 - Project Outputs'!J541</f>
        <v>0</v>
      </c>
      <c r="AIZ15" s="33">
        <f>'5 - Project Outputs'!K541</f>
        <v>0</v>
      </c>
      <c r="AJA15" s="33">
        <f>'5 - Project Outputs'!L541</f>
        <v>0</v>
      </c>
      <c r="AJB15" s="33">
        <f>'5 - Project Outputs'!M541</f>
        <v>0</v>
      </c>
      <c r="AJC15" s="33">
        <f>'5 - Project Outputs'!N541</f>
        <v>0</v>
      </c>
      <c r="AJD15" s="33">
        <f>'5 - Project Outputs'!O541</f>
        <v>0</v>
      </c>
      <c r="AJE15" s="33">
        <f>'5 - Project Outputs'!P541</f>
        <v>0</v>
      </c>
      <c r="AJF15" s="33">
        <f>'5 - Project Outputs'!Q541</f>
        <v>0</v>
      </c>
      <c r="AJG15" s="33">
        <f>'5 - Project Outputs'!R541</f>
        <v>0</v>
      </c>
      <c r="AJH15" s="33">
        <f>'5 - Project Outputs'!S541</f>
        <v>0</v>
      </c>
      <c r="AJI15" s="33">
        <f>'5 - Project Outputs'!T541</f>
        <v>0</v>
      </c>
      <c r="AJJ15" s="33">
        <f>'5 - Project Outputs'!U541</f>
        <v>0</v>
      </c>
      <c r="AJK15" s="33">
        <f>'5 - Project Outputs'!V541</f>
        <v>0</v>
      </c>
      <c r="AJL15" s="33">
        <f>'5 - Project Outputs'!W541</f>
        <v>0</v>
      </c>
      <c r="AJM15" s="33">
        <f>'5 - Project Outputs'!X541</f>
        <v>0</v>
      </c>
      <c r="AJN15" s="33">
        <f>'5 - Project Outputs'!C542</f>
        <v>0</v>
      </c>
      <c r="AJO15" s="33">
        <f>'5 - Project Outputs'!D542</f>
        <v>0</v>
      </c>
      <c r="AJP15" s="33">
        <f>'5 - Project Outputs'!E542</f>
        <v>0</v>
      </c>
      <c r="AJQ15" s="33">
        <f>'5 - Project Outputs'!F542</f>
        <v>0</v>
      </c>
      <c r="AJR15" s="33">
        <f>'5 - Project Outputs'!G542</f>
        <v>0</v>
      </c>
      <c r="AJS15" s="33">
        <f>'5 - Project Outputs'!H542</f>
        <v>0</v>
      </c>
      <c r="AJT15" s="33">
        <f>'5 - Project Outputs'!I542</f>
        <v>0</v>
      </c>
      <c r="AJU15" s="33">
        <f>'5 - Project Outputs'!J542</f>
        <v>0</v>
      </c>
      <c r="AJV15" s="33">
        <f>'5 - Project Outputs'!K542</f>
        <v>0</v>
      </c>
      <c r="AJW15" s="33">
        <f>'5 - Project Outputs'!L542</f>
        <v>0</v>
      </c>
      <c r="AJX15" s="33">
        <f>'5 - Project Outputs'!M542</f>
        <v>0</v>
      </c>
      <c r="AJY15" s="33">
        <f>'5 - Project Outputs'!N542</f>
        <v>0</v>
      </c>
      <c r="AJZ15" s="33">
        <f>'5 - Project Outputs'!O542</f>
        <v>0</v>
      </c>
      <c r="AKA15" s="33">
        <f>'5 - Project Outputs'!P542</f>
        <v>0</v>
      </c>
      <c r="AKB15" s="33">
        <f>'5 - Project Outputs'!Q542</f>
        <v>0</v>
      </c>
      <c r="AKC15" s="33">
        <f>'5 - Project Outputs'!R542</f>
        <v>0</v>
      </c>
      <c r="AKD15" s="33">
        <f>'5 - Project Outputs'!S542</f>
        <v>0</v>
      </c>
      <c r="AKE15" s="33">
        <f>'5 - Project Outputs'!T542</f>
        <v>0</v>
      </c>
      <c r="AKF15" s="33">
        <f>'5 - Project Outputs'!U542</f>
        <v>0</v>
      </c>
      <c r="AKG15" s="33">
        <f>'5 - Project Outputs'!V542</f>
        <v>0</v>
      </c>
      <c r="AKH15" s="33">
        <f>'5 - Project Outputs'!W542</f>
        <v>0</v>
      </c>
      <c r="AKI15" s="33">
        <f>'5 - Project Outputs'!X542</f>
        <v>0</v>
      </c>
      <c r="AKJ15" s="33">
        <f>'5 - Project Outputs'!C543</f>
        <v>0</v>
      </c>
      <c r="AKK15" s="33">
        <f>'5 - Project Outputs'!D543</f>
        <v>0</v>
      </c>
      <c r="AKL15" s="33">
        <f>'5 - Project Outputs'!E543</f>
        <v>0</v>
      </c>
      <c r="AKM15" s="33">
        <f>'5 - Project Outputs'!F543</f>
        <v>0</v>
      </c>
      <c r="AKN15" s="33">
        <f>'5 - Project Outputs'!G543</f>
        <v>0</v>
      </c>
      <c r="AKO15" s="33">
        <f>'5 - Project Outputs'!H543</f>
        <v>0</v>
      </c>
      <c r="AKP15" s="33">
        <f>'5 - Project Outputs'!I543</f>
        <v>0</v>
      </c>
      <c r="AKQ15" s="33">
        <f>'5 - Project Outputs'!J543</f>
        <v>0</v>
      </c>
      <c r="AKR15" s="33">
        <f>'5 - Project Outputs'!K543</f>
        <v>0</v>
      </c>
      <c r="AKS15" s="33">
        <f>'5 - Project Outputs'!L543</f>
        <v>0</v>
      </c>
      <c r="AKT15" s="33">
        <f>'5 - Project Outputs'!M543</f>
        <v>0</v>
      </c>
      <c r="AKU15" s="33">
        <f>'5 - Project Outputs'!N543</f>
        <v>0</v>
      </c>
      <c r="AKV15" s="33">
        <f>'5 - Project Outputs'!O543</f>
        <v>0</v>
      </c>
      <c r="AKW15" s="33">
        <f>'5 - Project Outputs'!P543</f>
        <v>0</v>
      </c>
      <c r="AKX15" s="33">
        <f>'5 - Project Outputs'!Q543</f>
        <v>0</v>
      </c>
      <c r="AKY15" s="33">
        <f>'5 - Project Outputs'!R543</f>
        <v>0</v>
      </c>
      <c r="AKZ15" s="33">
        <f>'5 - Project Outputs'!S543</f>
        <v>0</v>
      </c>
      <c r="ALA15" s="33">
        <f>'5 - Project Outputs'!T543</f>
        <v>0</v>
      </c>
      <c r="ALB15" s="33">
        <f>'5 - Project Outputs'!U543</f>
        <v>0</v>
      </c>
      <c r="ALC15" s="33">
        <f>'5 - Project Outputs'!V543</f>
        <v>0</v>
      </c>
      <c r="ALD15" s="33">
        <f>'5 - Project Outputs'!W543</f>
        <v>0</v>
      </c>
      <c r="ALE15" s="33">
        <f>'5 - Project Outputs'!X543</f>
        <v>0</v>
      </c>
      <c r="ALF15" s="33">
        <f>'5 - Project Outputs'!C544</f>
        <v>0</v>
      </c>
      <c r="ALG15" s="33">
        <f>'5 - Project Outputs'!D544</f>
        <v>0</v>
      </c>
      <c r="ALH15" s="33">
        <f>'5 - Project Outputs'!E544</f>
        <v>0</v>
      </c>
      <c r="ALI15" s="33">
        <f>'5 - Project Outputs'!F544</f>
        <v>0</v>
      </c>
      <c r="ALJ15" s="33">
        <f>'5 - Project Outputs'!G544</f>
        <v>0</v>
      </c>
      <c r="ALK15" s="33">
        <f>'5 - Project Outputs'!H544</f>
        <v>0</v>
      </c>
      <c r="ALL15" s="33">
        <f>'5 - Project Outputs'!I544</f>
        <v>0</v>
      </c>
      <c r="ALM15" s="33">
        <f>'5 - Project Outputs'!J544</f>
        <v>0</v>
      </c>
      <c r="ALN15" s="33">
        <f>'5 - Project Outputs'!K544</f>
        <v>0</v>
      </c>
      <c r="ALO15" s="33">
        <f>'5 - Project Outputs'!L544</f>
        <v>0</v>
      </c>
      <c r="ALP15" s="33">
        <f>'5 - Project Outputs'!M544</f>
        <v>0</v>
      </c>
      <c r="ALQ15" s="33">
        <f>'5 - Project Outputs'!N544</f>
        <v>0</v>
      </c>
      <c r="ALR15" s="33">
        <f>'5 - Project Outputs'!O544</f>
        <v>0</v>
      </c>
      <c r="ALS15" s="33">
        <f>'5 - Project Outputs'!P544</f>
        <v>0</v>
      </c>
      <c r="ALT15" s="33">
        <f>'5 - Project Outputs'!Q544</f>
        <v>0</v>
      </c>
      <c r="ALU15" s="33">
        <f>'5 - Project Outputs'!R544</f>
        <v>0</v>
      </c>
      <c r="ALV15" s="33">
        <f>'5 - Project Outputs'!S544</f>
        <v>0</v>
      </c>
      <c r="ALW15" s="33">
        <f>'5 - Project Outputs'!T544</f>
        <v>0</v>
      </c>
      <c r="ALX15" s="33">
        <f>'5 - Project Outputs'!U544</f>
        <v>0</v>
      </c>
      <c r="ALY15" s="33">
        <f>'5 - Project Outputs'!V544</f>
        <v>0</v>
      </c>
      <c r="ALZ15" s="33">
        <f>'5 - Project Outputs'!W544</f>
        <v>0</v>
      </c>
      <c r="AMA15" s="33">
        <f>'5 - Project Outputs'!X544</f>
        <v>0</v>
      </c>
      <c r="AMB15" s="33">
        <f>'5 - Project Outputs'!C545</f>
        <v>0</v>
      </c>
      <c r="AMC15" s="33">
        <f>'5 - Project Outputs'!D545</f>
        <v>0</v>
      </c>
      <c r="AMD15" s="33">
        <f>'5 - Project Outputs'!E545</f>
        <v>0</v>
      </c>
      <c r="AME15" s="33">
        <f>'5 - Project Outputs'!F545</f>
        <v>0</v>
      </c>
      <c r="AMF15" s="33">
        <f>'5 - Project Outputs'!G545</f>
        <v>0</v>
      </c>
      <c r="AMG15" s="33">
        <f>'5 - Project Outputs'!H545</f>
        <v>0</v>
      </c>
      <c r="AMH15" s="33">
        <f>'5 - Project Outputs'!I545</f>
        <v>0</v>
      </c>
      <c r="AMI15" s="33">
        <f>'5 - Project Outputs'!J545</f>
        <v>0</v>
      </c>
      <c r="AMJ15" s="33">
        <f>'5 - Project Outputs'!K545</f>
        <v>0</v>
      </c>
      <c r="AMK15" s="33">
        <f>'5 - Project Outputs'!L545</f>
        <v>0</v>
      </c>
      <c r="AML15" s="33">
        <f>'5 - Project Outputs'!M545</f>
        <v>0</v>
      </c>
      <c r="AMM15" s="33">
        <f>'5 - Project Outputs'!N545</f>
        <v>0</v>
      </c>
      <c r="AMN15" s="33">
        <f>'5 - Project Outputs'!O545</f>
        <v>0</v>
      </c>
      <c r="AMO15" s="33">
        <f>'5 - Project Outputs'!P545</f>
        <v>0</v>
      </c>
      <c r="AMP15" s="33">
        <f>'5 - Project Outputs'!Q545</f>
        <v>0</v>
      </c>
      <c r="AMQ15" s="33">
        <f>'5 - Project Outputs'!R545</f>
        <v>0</v>
      </c>
      <c r="AMR15" s="33">
        <f>'5 - Project Outputs'!S545</f>
        <v>0</v>
      </c>
      <c r="AMS15" s="33">
        <f>'5 - Project Outputs'!T545</f>
        <v>0</v>
      </c>
      <c r="AMT15" s="33">
        <f>'5 - Project Outputs'!U545</f>
        <v>0</v>
      </c>
      <c r="AMU15" s="33">
        <f>'5 - Project Outputs'!V545</f>
        <v>0</v>
      </c>
      <c r="AMV15" s="33">
        <f>'5 - Project Outputs'!W545</f>
        <v>0</v>
      </c>
      <c r="AMW15" s="33">
        <f>'5 - Project Outputs'!X545</f>
        <v>0</v>
      </c>
      <c r="AMX15" s="33">
        <f>'5 - Project Outputs'!C546</f>
        <v>0</v>
      </c>
      <c r="AMY15" s="33">
        <f>'5 - Project Outputs'!D546</f>
        <v>0</v>
      </c>
      <c r="AMZ15" s="33">
        <f>'5 - Project Outputs'!E546</f>
        <v>0</v>
      </c>
      <c r="ANA15" s="33">
        <f>'5 - Project Outputs'!F546</f>
        <v>0</v>
      </c>
      <c r="ANB15" s="33">
        <f>'5 - Project Outputs'!G546</f>
        <v>0</v>
      </c>
      <c r="ANC15" s="33">
        <f>'5 - Project Outputs'!H546</f>
        <v>0</v>
      </c>
      <c r="AND15" s="33">
        <f>'5 - Project Outputs'!I546</f>
        <v>0</v>
      </c>
      <c r="ANE15" s="33">
        <f>'5 - Project Outputs'!J546</f>
        <v>0</v>
      </c>
      <c r="ANF15" s="33">
        <f>'5 - Project Outputs'!K546</f>
        <v>0</v>
      </c>
      <c r="ANG15" s="33">
        <f>'5 - Project Outputs'!L546</f>
        <v>0</v>
      </c>
      <c r="ANH15" s="33">
        <f>'5 - Project Outputs'!M546</f>
        <v>0</v>
      </c>
      <c r="ANI15" s="33">
        <f>'5 - Project Outputs'!N546</f>
        <v>0</v>
      </c>
      <c r="ANJ15" s="33">
        <f>'5 - Project Outputs'!O546</f>
        <v>0</v>
      </c>
      <c r="ANK15" s="33">
        <f>'5 - Project Outputs'!P546</f>
        <v>0</v>
      </c>
      <c r="ANL15" s="33">
        <f>'5 - Project Outputs'!Q546</f>
        <v>0</v>
      </c>
      <c r="ANM15" s="33">
        <f>'5 - Project Outputs'!R546</f>
        <v>0</v>
      </c>
      <c r="ANN15" s="33">
        <f>'5 - Project Outputs'!S546</f>
        <v>0</v>
      </c>
      <c r="ANO15" s="33">
        <f>'5 - Project Outputs'!T546</f>
        <v>0</v>
      </c>
      <c r="ANP15" s="33">
        <f>'5 - Project Outputs'!U546</f>
        <v>0</v>
      </c>
      <c r="ANQ15" s="33">
        <f>'5 - Project Outputs'!V546</f>
        <v>0</v>
      </c>
      <c r="ANR15" s="33">
        <f>'5 - Project Outputs'!W546</f>
        <v>0</v>
      </c>
      <c r="ANS15" s="33">
        <f>'5 - Project Outputs'!X546</f>
        <v>0</v>
      </c>
      <c r="ANT15" s="33">
        <f>'5 - Project Outputs'!C547</f>
        <v>0</v>
      </c>
      <c r="ANU15" s="33">
        <f>'5 - Project Outputs'!D547</f>
        <v>0</v>
      </c>
      <c r="ANV15" s="33">
        <f>'5 - Project Outputs'!E547</f>
        <v>0</v>
      </c>
      <c r="ANW15" s="33">
        <f>'5 - Project Outputs'!F547</f>
        <v>0</v>
      </c>
      <c r="ANX15" s="33">
        <f>'5 - Project Outputs'!G547</f>
        <v>0</v>
      </c>
      <c r="ANY15" s="33">
        <f>'5 - Project Outputs'!H547</f>
        <v>0</v>
      </c>
      <c r="ANZ15" s="33">
        <f>'5 - Project Outputs'!I547</f>
        <v>0</v>
      </c>
      <c r="AOA15" s="33">
        <f>'5 - Project Outputs'!J547</f>
        <v>0</v>
      </c>
      <c r="AOB15" s="33">
        <f>'5 - Project Outputs'!K547</f>
        <v>0</v>
      </c>
      <c r="AOC15" s="33">
        <f>'5 - Project Outputs'!L547</f>
        <v>0</v>
      </c>
      <c r="AOD15" s="33">
        <f>'5 - Project Outputs'!M547</f>
        <v>0</v>
      </c>
      <c r="AOE15" s="33">
        <f>'5 - Project Outputs'!N547</f>
        <v>0</v>
      </c>
      <c r="AOF15" s="33">
        <f>'5 - Project Outputs'!O547</f>
        <v>0</v>
      </c>
      <c r="AOG15" s="33">
        <f>'5 - Project Outputs'!P547</f>
        <v>0</v>
      </c>
      <c r="AOH15" s="33">
        <f>'5 - Project Outputs'!Q547</f>
        <v>0</v>
      </c>
      <c r="AOI15" s="33">
        <f>'5 - Project Outputs'!R547</f>
        <v>0</v>
      </c>
      <c r="AOJ15" s="33">
        <f>'5 - Project Outputs'!S547</f>
        <v>0</v>
      </c>
      <c r="AOK15" s="33">
        <f>'5 - Project Outputs'!T547</f>
        <v>0</v>
      </c>
      <c r="AOL15" s="33">
        <f>'5 - Project Outputs'!U547</f>
        <v>0</v>
      </c>
      <c r="AOM15" s="33">
        <f>'5 - Project Outputs'!V547</f>
        <v>0</v>
      </c>
      <c r="AON15" s="33">
        <f>'5 - Project Outputs'!W547</f>
        <v>0</v>
      </c>
      <c r="AOO15" s="33">
        <f>'5 - Project Outputs'!X547</f>
        <v>0</v>
      </c>
      <c r="CZK15" s="33">
        <f>'7 - Risk Register'!C128</f>
        <v>0</v>
      </c>
      <c r="CZL15" s="33">
        <f>'7 - Risk Register'!D128</f>
        <v>0</v>
      </c>
      <c r="CZM15" s="33">
        <f>'7 - Risk Register'!E128</f>
        <v>0</v>
      </c>
      <c r="CZN15" s="33">
        <f>'7 - Risk Register'!F128</f>
        <v>0</v>
      </c>
      <c r="CZO15" s="33">
        <f>'7 - Risk Register'!G128</f>
        <v>0</v>
      </c>
      <c r="CZP15" s="33">
        <f>'7 - Risk Register'!H128</f>
        <v>0</v>
      </c>
      <c r="CZQ15" s="33">
        <f>'7 - Risk Register'!I128</f>
        <v>0</v>
      </c>
      <c r="CZR15" s="33" t="str">
        <f>'7 - Risk Register'!J128</f>
        <v/>
      </c>
      <c r="CZS15" s="33">
        <f>'7 - Risk Register'!K128</f>
        <v>0</v>
      </c>
      <c r="CZT15" s="33">
        <f>'7 - Risk Register'!L128</f>
        <v>0</v>
      </c>
      <c r="CZU15" s="33">
        <f>'7 - Risk Register'!M128</f>
        <v>0</v>
      </c>
      <c r="CZV15" s="33" t="str">
        <f>'7 - Risk Register'!N128</f>
        <v/>
      </c>
      <c r="CZW15" s="33">
        <f>'7 - Risk Register'!O128</f>
        <v>0</v>
      </c>
      <c r="CZX15" s="33">
        <f>'7 - Risk Register'!P128</f>
        <v>0</v>
      </c>
      <c r="CZY15" s="33">
        <f>'7 - Risk Register'!C129</f>
        <v>0</v>
      </c>
      <c r="CZZ15" s="33">
        <f>'7 - Risk Register'!D129</f>
        <v>0</v>
      </c>
      <c r="DAA15" s="33">
        <f>'7 - Risk Register'!E129</f>
        <v>0</v>
      </c>
      <c r="DAB15" s="33">
        <f>'7 - Risk Register'!F129</f>
        <v>0</v>
      </c>
      <c r="DAC15" s="33">
        <f>'7 - Risk Register'!G129</f>
        <v>0</v>
      </c>
      <c r="DAD15" s="33">
        <f>'7 - Risk Register'!H129</f>
        <v>0</v>
      </c>
      <c r="DAE15" s="33">
        <f>'7 - Risk Register'!I129</f>
        <v>0</v>
      </c>
      <c r="DAF15" s="33" t="str">
        <f>'7 - Risk Register'!J129</f>
        <v/>
      </c>
      <c r="DAG15" s="33">
        <f>'7 - Risk Register'!K129</f>
        <v>0</v>
      </c>
      <c r="DAH15" s="33">
        <f>'7 - Risk Register'!L129</f>
        <v>0</v>
      </c>
      <c r="DAI15" s="33">
        <f>'7 - Risk Register'!M129</f>
        <v>0</v>
      </c>
      <c r="DAJ15" s="33" t="str">
        <f>'7 - Risk Register'!N129</f>
        <v/>
      </c>
      <c r="DAK15" s="33">
        <f>'7 - Risk Register'!O129</f>
        <v>0</v>
      </c>
      <c r="DAL15" s="33">
        <f>'7 - Risk Register'!P129</f>
        <v>0</v>
      </c>
      <c r="DAM15" s="33">
        <f>'7 - Risk Register'!C130</f>
        <v>0</v>
      </c>
      <c r="DAN15" s="33">
        <f>'7 - Risk Register'!D130</f>
        <v>0</v>
      </c>
      <c r="DAO15" s="33">
        <f>'7 - Risk Register'!E130</f>
        <v>0</v>
      </c>
      <c r="DAP15" s="33">
        <f>'7 - Risk Register'!F130</f>
        <v>0</v>
      </c>
      <c r="DAQ15" s="33">
        <f>'7 - Risk Register'!G130</f>
        <v>0</v>
      </c>
      <c r="DAR15" s="33">
        <f>'7 - Risk Register'!H130</f>
        <v>0</v>
      </c>
      <c r="DAS15" s="33">
        <f>'7 - Risk Register'!I130</f>
        <v>0</v>
      </c>
      <c r="DAT15" s="33" t="str">
        <f>'7 - Risk Register'!J130</f>
        <v/>
      </c>
      <c r="DAU15" s="33">
        <f>'7 - Risk Register'!K130</f>
        <v>0</v>
      </c>
      <c r="DAV15" s="33">
        <f>'7 - Risk Register'!L130</f>
        <v>0</v>
      </c>
      <c r="DAW15" s="33">
        <f>'7 - Risk Register'!M130</f>
        <v>0</v>
      </c>
      <c r="DAX15" s="33" t="str">
        <f>'7 - Risk Register'!N130</f>
        <v/>
      </c>
      <c r="DAY15" s="33">
        <f>'7 - Risk Register'!O130</f>
        <v>0</v>
      </c>
      <c r="DAZ15" s="33">
        <f>'7 - Risk Register'!P130</f>
        <v>0</v>
      </c>
    </row>
    <row r="16" spans="1:2762" s="33" customFormat="1" x14ac:dyDescent="0.35">
      <c r="A16" s="469" t="s">
        <v>3429</v>
      </c>
      <c r="R16" s="475" t="str">
        <f>'Project Lookup'!$C$17</f>
        <v/>
      </c>
      <c r="S16" s="33" t="str">
        <f>'Project Lookup'!$E$17</f>
        <v/>
      </c>
      <c r="T16" s="33" t="str">
        <f>'2 - Project Admin'!F41</f>
        <v>&lt; Select &gt;</v>
      </c>
      <c r="U16" s="33" t="str">
        <f>'2 - Project Admin'!G41</f>
        <v>&lt; Select &gt;</v>
      </c>
      <c r="V16" s="33">
        <f>'2 - Project Admin'!H41</f>
        <v>0</v>
      </c>
      <c r="W16" s="33">
        <f>'2 - Project Admin'!I41</f>
        <v>0</v>
      </c>
      <c r="X16" s="33" t="str">
        <f>'2 - Project Admin'!J41</f>
        <v>&lt; Select &gt;</v>
      </c>
      <c r="Y16" s="33">
        <f>'2 - Project Admin'!K41</f>
        <v>0</v>
      </c>
      <c r="Z16" s="33">
        <f>'2 - Project Admin'!L41</f>
        <v>0</v>
      </c>
      <c r="AJ16" s="477">
        <f>'3 - Programme Progress'!D34</f>
        <v>0</v>
      </c>
      <c r="AK16" s="33">
        <f>'3 - Programme Progress'!E34</f>
        <v>0</v>
      </c>
      <c r="AL16" s="33" t="e">
        <f>'3 - Programme Progress'!#REF!</f>
        <v>#REF!</v>
      </c>
      <c r="AM16" s="33" t="str">
        <f>'3 - Programme Progress'!F34</f>
        <v>&lt; Select &gt;</v>
      </c>
      <c r="AN16" s="33" t="str">
        <f>'3 - Programme Progress'!J34</f>
        <v>&lt; Select &gt;</v>
      </c>
      <c r="AO16" s="33" t="str">
        <f>'3 - Programme Progress'!K34</f>
        <v>&lt; Select &gt;</v>
      </c>
      <c r="AP16" s="33" t="str">
        <f>'3 - Programme Progress'!L34</f>
        <v>&lt; Select &gt;</v>
      </c>
      <c r="AQ16" s="33">
        <f>'3 - Programme Progress'!M34</f>
        <v>0</v>
      </c>
      <c r="AR16" s="33">
        <f>'3 - Programme Progress'!N34</f>
        <v>0</v>
      </c>
      <c r="AS16" s="33">
        <f>'3 - Programme Progress'!O34</f>
        <v>0</v>
      </c>
      <c r="AU16" s="478"/>
      <c r="AV16" s="478"/>
      <c r="AW16" s="478"/>
      <c r="AX16" s="478"/>
      <c r="AY16" s="478"/>
      <c r="AZ16" s="478"/>
      <c r="BA16" s="478"/>
      <c r="BB16" s="478"/>
      <c r="BC16" s="478"/>
      <c r="BD16" s="478"/>
      <c r="BE16" s="478"/>
      <c r="BF16" s="478"/>
      <c r="BG16" s="478"/>
      <c r="BH16" s="478"/>
      <c r="BI16" s="478"/>
      <c r="BJ16" s="478"/>
      <c r="BK16" s="478"/>
      <c r="BS16" s="33">
        <f>'4a - Funding Profiles'!F430</f>
        <v>0</v>
      </c>
      <c r="BT16" s="33">
        <f>'4a - Funding Profiles'!G430</f>
        <v>0</v>
      </c>
      <c r="BU16" s="33">
        <f>'4a - Funding Profiles'!H430</f>
        <v>0</v>
      </c>
      <c r="BV16" s="33">
        <f>'4a - Funding Profiles'!I430</f>
        <v>0</v>
      </c>
      <c r="BW16" s="33">
        <f>'4a - Funding Profiles'!J430</f>
        <v>0</v>
      </c>
      <c r="BX16" s="33">
        <f>'4a - Funding Profiles'!K430</f>
        <v>0</v>
      </c>
      <c r="BY16" s="33">
        <f>'4a - Funding Profiles'!L430</f>
        <v>0</v>
      </c>
      <c r="BZ16" s="33">
        <f>'4a - Funding Profiles'!M430</f>
        <v>0</v>
      </c>
      <c r="CA16" s="33">
        <f>'4a - Funding Profiles'!N430</f>
        <v>0</v>
      </c>
      <c r="CB16" s="33">
        <f>'4a - Funding Profiles'!O430</f>
        <v>0</v>
      </c>
      <c r="CC16" s="33">
        <f>'4a - Funding Profiles'!P430</f>
        <v>0</v>
      </c>
      <c r="CD16" s="33">
        <f>'4a - Funding Profiles'!Q430</f>
        <v>0</v>
      </c>
      <c r="CE16" s="33">
        <f>'4a - Funding Profiles'!R430</f>
        <v>0</v>
      </c>
      <c r="CF16" s="33">
        <f>'4a - Funding Profiles'!S430</f>
        <v>0</v>
      </c>
      <c r="CG16" s="33">
        <f>'4a - Funding Profiles'!T430</f>
        <v>0</v>
      </c>
      <c r="CH16" s="33">
        <f>'4a - Funding Profiles'!U430</f>
        <v>0</v>
      </c>
      <c r="CI16" s="33">
        <f>'4a - Funding Profiles'!V430</f>
        <v>0</v>
      </c>
      <c r="CJ16" s="33">
        <f>'4a - Funding Profiles'!W430</f>
        <v>0</v>
      </c>
      <c r="CK16" s="33">
        <f>'4a - Funding Profiles'!X430</f>
        <v>0</v>
      </c>
      <c r="CL16" s="33">
        <f>'4a - Funding Profiles'!Y430</f>
        <v>0</v>
      </c>
      <c r="CM16" s="33">
        <f>'4a - Funding Profiles'!Z430</f>
        <v>0</v>
      </c>
      <c r="CN16" s="33">
        <f>'4a - Funding Profiles'!F431</f>
        <v>0</v>
      </c>
      <c r="CO16" s="33">
        <f>'4a - Funding Profiles'!G431</f>
        <v>0</v>
      </c>
      <c r="CP16" s="33">
        <f>'4a - Funding Profiles'!H431</f>
        <v>0</v>
      </c>
      <c r="CQ16" s="33">
        <f>'4a - Funding Profiles'!I431</f>
        <v>0</v>
      </c>
      <c r="CR16" s="33">
        <f>'4a - Funding Profiles'!J431</f>
        <v>0</v>
      </c>
      <c r="CS16" s="33">
        <f>'4a - Funding Profiles'!K431</f>
        <v>0</v>
      </c>
      <c r="CT16" s="33">
        <f>'4a - Funding Profiles'!L431</f>
        <v>0</v>
      </c>
      <c r="CU16" s="33">
        <f>'4a - Funding Profiles'!M431</f>
        <v>0</v>
      </c>
      <c r="CV16" s="33">
        <f>'4a - Funding Profiles'!N431</f>
        <v>0</v>
      </c>
      <c r="CW16" s="33">
        <f>'4a - Funding Profiles'!O431</f>
        <v>0</v>
      </c>
      <c r="CX16" s="33">
        <f>'4a - Funding Profiles'!P431</f>
        <v>0</v>
      </c>
      <c r="CY16" s="33">
        <f>'4a - Funding Profiles'!Q431</f>
        <v>0</v>
      </c>
      <c r="CZ16" s="33">
        <f>'4a - Funding Profiles'!R431</f>
        <v>0</v>
      </c>
      <c r="DA16" s="33">
        <f>'4a - Funding Profiles'!S431</f>
        <v>0</v>
      </c>
      <c r="DB16" s="33">
        <f>'4a - Funding Profiles'!T431</f>
        <v>0</v>
      </c>
      <c r="DC16" s="33">
        <f>'4a - Funding Profiles'!U431</f>
        <v>0</v>
      </c>
      <c r="DD16" s="33">
        <f>'4a - Funding Profiles'!V431</f>
        <v>0</v>
      </c>
      <c r="DE16" s="33">
        <f>'4a - Funding Profiles'!W431</f>
        <v>0</v>
      </c>
      <c r="DF16" s="33">
        <f>'4a - Funding Profiles'!X431</f>
        <v>0</v>
      </c>
      <c r="DG16" s="33">
        <f>'4a - Funding Profiles'!Y431</f>
        <v>0</v>
      </c>
      <c r="DH16" s="33">
        <f>'4a - Funding Profiles'!Z431</f>
        <v>0</v>
      </c>
      <c r="DI16" s="33">
        <f>'4a - Funding Profiles'!F432</f>
        <v>0</v>
      </c>
      <c r="DJ16" s="33">
        <f>'4a - Funding Profiles'!G432</f>
        <v>0</v>
      </c>
      <c r="DK16" s="33">
        <f>'4a - Funding Profiles'!H432</f>
        <v>0</v>
      </c>
      <c r="DL16" s="33">
        <f>'4a - Funding Profiles'!I432</f>
        <v>0</v>
      </c>
      <c r="DM16" s="33">
        <f>'4a - Funding Profiles'!J432</f>
        <v>0</v>
      </c>
      <c r="DN16" s="33">
        <f>'4a - Funding Profiles'!K432</f>
        <v>0</v>
      </c>
      <c r="DO16" s="33">
        <f>'4a - Funding Profiles'!L432</f>
        <v>0</v>
      </c>
      <c r="DP16" s="33">
        <f>'4a - Funding Profiles'!M432</f>
        <v>0</v>
      </c>
      <c r="DQ16" s="33">
        <f>'4a - Funding Profiles'!N432</f>
        <v>0</v>
      </c>
      <c r="DR16" s="33">
        <f>'4a - Funding Profiles'!O432</f>
        <v>0</v>
      </c>
      <c r="DS16" s="33">
        <f>'4a - Funding Profiles'!P432</f>
        <v>0</v>
      </c>
      <c r="DT16" s="33">
        <f>'4a - Funding Profiles'!Q432</f>
        <v>0</v>
      </c>
      <c r="DU16" s="33">
        <f>'4a - Funding Profiles'!R432</f>
        <v>0</v>
      </c>
      <c r="DV16" s="33">
        <f>'4a - Funding Profiles'!S432</f>
        <v>0</v>
      </c>
      <c r="DW16" s="33">
        <f>'4a - Funding Profiles'!T432</f>
        <v>0</v>
      </c>
      <c r="DX16" s="33">
        <f>'4a - Funding Profiles'!U432</f>
        <v>0</v>
      </c>
      <c r="DY16" s="33">
        <f>'4a - Funding Profiles'!V432</f>
        <v>0</v>
      </c>
      <c r="DZ16" s="33">
        <f>'4a - Funding Profiles'!W432</f>
        <v>0</v>
      </c>
      <c r="EA16" s="33">
        <f>'4a - Funding Profiles'!X432</f>
        <v>0</v>
      </c>
      <c r="EB16" s="33">
        <f>'4a - Funding Profiles'!Y432</f>
        <v>0</v>
      </c>
      <c r="EC16" s="33">
        <f>'4a - Funding Profiles'!Z432</f>
        <v>0</v>
      </c>
      <c r="ED16" s="33">
        <f>'4a - Funding Profiles'!F433</f>
        <v>0</v>
      </c>
      <c r="EE16" s="33">
        <f>'4a - Funding Profiles'!G433</f>
        <v>0</v>
      </c>
      <c r="EF16" s="33">
        <f>'4a - Funding Profiles'!H433</f>
        <v>0</v>
      </c>
      <c r="EG16" s="33">
        <f>'4a - Funding Profiles'!I433</f>
        <v>0</v>
      </c>
      <c r="EH16" s="33">
        <f>'4a - Funding Profiles'!J433</f>
        <v>0</v>
      </c>
      <c r="EI16" s="33">
        <f>'4a - Funding Profiles'!K433</f>
        <v>0</v>
      </c>
      <c r="EJ16" s="33">
        <f>'4a - Funding Profiles'!L433</f>
        <v>0</v>
      </c>
      <c r="EK16" s="33">
        <f>'4a - Funding Profiles'!M433</f>
        <v>0</v>
      </c>
      <c r="EL16" s="33">
        <f>'4a - Funding Profiles'!N433</f>
        <v>0</v>
      </c>
      <c r="EM16" s="33">
        <f>'4a - Funding Profiles'!O433</f>
        <v>0</v>
      </c>
      <c r="EN16" s="33">
        <f>'4a - Funding Profiles'!P433</f>
        <v>0</v>
      </c>
      <c r="EO16" s="33">
        <f>'4a - Funding Profiles'!Q433</f>
        <v>0</v>
      </c>
      <c r="EP16" s="33">
        <f>'4a - Funding Profiles'!R433</f>
        <v>0</v>
      </c>
      <c r="EQ16" s="33">
        <f>'4a - Funding Profiles'!S433</f>
        <v>0</v>
      </c>
      <c r="ER16" s="33">
        <f>'4a - Funding Profiles'!T433</f>
        <v>0</v>
      </c>
      <c r="ES16" s="33">
        <f>'4a - Funding Profiles'!U433</f>
        <v>0</v>
      </c>
      <c r="ET16" s="33">
        <f>'4a - Funding Profiles'!V433</f>
        <v>0</v>
      </c>
      <c r="EU16" s="33">
        <f>'4a - Funding Profiles'!W433</f>
        <v>0</v>
      </c>
      <c r="EV16" s="33">
        <f>'4a - Funding Profiles'!X433</f>
        <v>0</v>
      </c>
      <c r="EW16" s="33">
        <f>'4a - Funding Profiles'!Y433</f>
        <v>0</v>
      </c>
      <c r="EX16" s="33">
        <f>'4a - Funding Profiles'!Z433</f>
        <v>0</v>
      </c>
      <c r="EY16" s="33">
        <f>'4a - Funding Profiles'!F434</f>
        <v>0</v>
      </c>
      <c r="EZ16" s="33">
        <f>'4a - Funding Profiles'!G434</f>
        <v>0</v>
      </c>
      <c r="FA16" s="33">
        <f>'4a - Funding Profiles'!H434</f>
        <v>0</v>
      </c>
      <c r="FB16" s="33">
        <f>'4a - Funding Profiles'!I434</f>
        <v>0</v>
      </c>
      <c r="FC16" s="33">
        <f>'4a - Funding Profiles'!J434</f>
        <v>0</v>
      </c>
      <c r="FD16" s="33">
        <f>'4a - Funding Profiles'!K434</f>
        <v>0</v>
      </c>
      <c r="FE16" s="33">
        <f>'4a - Funding Profiles'!L434</f>
        <v>0</v>
      </c>
      <c r="FF16" s="33">
        <f>'4a - Funding Profiles'!M434</f>
        <v>0</v>
      </c>
      <c r="FG16" s="33">
        <f>'4a - Funding Profiles'!N434</f>
        <v>0</v>
      </c>
      <c r="FH16" s="33">
        <f>'4a - Funding Profiles'!O434</f>
        <v>0</v>
      </c>
      <c r="FI16" s="33">
        <f>'4a - Funding Profiles'!P434</f>
        <v>0</v>
      </c>
      <c r="FJ16" s="33">
        <f>'4a - Funding Profiles'!Q434</f>
        <v>0</v>
      </c>
      <c r="FK16" s="33">
        <f>'4a - Funding Profiles'!R434</f>
        <v>0</v>
      </c>
      <c r="FL16" s="33">
        <f>'4a - Funding Profiles'!S434</f>
        <v>0</v>
      </c>
      <c r="FM16" s="33">
        <f>'4a - Funding Profiles'!T434</f>
        <v>0</v>
      </c>
      <c r="FN16" s="33">
        <f>'4a - Funding Profiles'!U434</f>
        <v>0</v>
      </c>
      <c r="FO16" s="33">
        <f>'4a - Funding Profiles'!V434</f>
        <v>0</v>
      </c>
      <c r="FP16" s="33">
        <f>'4a - Funding Profiles'!W434</f>
        <v>0</v>
      </c>
      <c r="FQ16" s="33">
        <f>'4a - Funding Profiles'!X434</f>
        <v>0</v>
      </c>
      <c r="FR16" s="33">
        <f>'4a - Funding Profiles'!Y434</f>
        <v>0</v>
      </c>
      <c r="FS16" s="33">
        <f>'4a - Funding Profiles'!Z434</f>
        <v>0</v>
      </c>
      <c r="FT16" s="33">
        <f>'4a - Funding Profiles'!F435</f>
        <v>0</v>
      </c>
      <c r="FU16" s="33">
        <f>'4a - Funding Profiles'!G435</f>
        <v>0</v>
      </c>
      <c r="FV16" s="33">
        <f>'4a - Funding Profiles'!H435</f>
        <v>0</v>
      </c>
      <c r="FW16" s="33">
        <f>'4a - Funding Profiles'!I435</f>
        <v>0</v>
      </c>
      <c r="FX16" s="33">
        <f>'4a - Funding Profiles'!J435</f>
        <v>0</v>
      </c>
      <c r="FY16" s="33">
        <f>'4a - Funding Profiles'!K435</f>
        <v>0</v>
      </c>
      <c r="FZ16" s="33">
        <f>'4a - Funding Profiles'!L435</f>
        <v>0</v>
      </c>
      <c r="GA16" s="33">
        <f>'4a - Funding Profiles'!M435</f>
        <v>0</v>
      </c>
      <c r="GB16" s="33">
        <f>'4a - Funding Profiles'!N435</f>
        <v>0</v>
      </c>
      <c r="GC16" s="33">
        <f>'4a - Funding Profiles'!O435</f>
        <v>0</v>
      </c>
      <c r="GD16" s="33">
        <f>'4a - Funding Profiles'!P435</f>
        <v>0</v>
      </c>
      <c r="GE16" s="33">
        <f>'4a - Funding Profiles'!Q435</f>
        <v>0</v>
      </c>
      <c r="GF16" s="33">
        <f>'4a - Funding Profiles'!R435</f>
        <v>0</v>
      </c>
      <c r="GG16" s="33">
        <f>'4a - Funding Profiles'!S435</f>
        <v>0</v>
      </c>
      <c r="GH16" s="33">
        <f>'4a - Funding Profiles'!T435</f>
        <v>0</v>
      </c>
      <c r="GI16" s="33">
        <f>'4a - Funding Profiles'!U435</f>
        <v>0</v>
      </c>
      <c r="GJ16" s="33">
        <f>'4a - Funding Profiles'!V435</f>
        <v>0</v>
      </c>
      <c r="GK16" s="33">
        <f>'4a - Funding Profiles'!W435</f>
        <v>0</v>
      </c>
      <c r="GL16" s="33">
        <f>'4a - Funding Profiles'!X435</f>
        <v>0</v>
      </c>
      <c r="GM16" s="33">
        <f>'4a - Funding Profiles'!Y435</f>
        <v>0</v>
      </c>
      <c r="GN16" s="33">
        <f>'4a - Funding Profiles'!Z435</f>
        <v>0</v>
      </c>
      <c r="GO16" s="33">
        <f>'4a - Funding Profiles'!F436</f>
        <v>0</v>
      </c>
      <c r="GP16" s="33">
        <f>'4a - Funding Profiles'!G436</f>
        <v>0</v>
      </c>
      <c r="GQ16" s="33">
        <f>'4a - Funding Profiles'!H436</f>
        <v>0</v>
      </c>
      <c r="GR16" s="33">
        <f>'4a - Funding Profiles'!I436</f>
        <v>0</v>
      </c>
      <c r="GS16" s="33">
        <f>'4a - Funding Profiles'!J436</f>
        <v>0</v>
      </c>
      <c r="GT16" s="33">
        <f>'4a - Funding Profiles'!K436</f>
        <v>0</v>
      </c>
      <c r="GU16" s="33">
        <f>'4a - Funding Profiles'!L436</f>
        <v>0</v>
      </c>
      <c r="GV16" s="33">
        <f>'4a - Funding Profiles'!M436</f>
        <v>0</v>
      </c>
      <c r="GW16" s="33">
        <f>'4a - Funding Profiles'!N436</f>
        <v>0</v>
      </c>
      <c r="GX16" s="33">
        <f>'4a - Funding Profiles'!O436</f>
        <v>0</v>
      </c>
      <c r="GY16" s="33">
        <f>'4a - Funding Profiles'!P436</f>
        <v>0</v>
      </c>
      <c r="GZ16" s="33">
        <f>'4a - Funding Profiles'!Q436</f>
        <v>0</v>
      </c>
      <c r="HA16" s="33">
        <f>'4a - Funding Profiles'!R436</f>
        <v>0</v>
      </c>
      <c r="HB16" s="33">
        <f>'4a - Funding Profiles'!S436</f>
        <v>0</v>
      </c>
      <c r="HC16" s="33">
        <f>'4a - Funding Profiles'!T436</f>
        <v>0</v>
      </c>
      <c r="HD16" s="33">
        <f>'4a - Funding Profiles'!U436</f>
        <v>0</v>
      </c>
      <c r="HE16" s="33">
        <f>'4a - Funding Profiles'!V436</f>
        <v>0</v>
      </c>
      <c r="HF16" s="33">
        <f>'4a - Funding Profiles'!W436</f>
        <v>0</v>
      </c>
      <c r="HG16" s="33">
        <f>'4a - Funding Profiles'!X436</f>
        <v>0</v>
      </c>
      <c r="HH16" s="33">
        <f>'4a - Funding Profiles'!Y436</f>
        <v>0</v>
      </c>
      <c r="HI16" s="33">
        <f>'4a - Funding Profiles'!Z436</f>
        <v>0</v>
      </c>
      <c r="HJ16" s="33">
        <f>'4a - Funding Profiles'!F437</f>
        <v>0</v>
      </c>
      <c r="HK16" s="33">
        <f>'4a - Funding Profiles'!G437</f>
        <v>0</v>
      </c>
      <c r="HL16" s="33">
        <f>'4a - Funding Profiles'!H437</f>
        <v>0</v>
      </c>
      <c r="HM16" s="33">
        <f>'4a - Funding Profiles'!I437</f>
        <v>0</v>
      </c>
      <c r="HN16" s="33">
        <f>'4a - Funding Profiles'!J437</f>
        <v>0</v>
      </c>
      <c r="HO16" s="33">
        <f>'4a - Funding Profiles'!K437</f>
        <v>0</v>
      </c>
      <c r="HP16" s="33">
        <f>'4a - Funding Profiles'!L437</f>
        <v>0</v>
      </c>
      <c r="HQ16" s="33">
        <f>'4a - Funding Profiles'!M437</f>
        <v>0</v>
      </c>
      <c r="HR16" s="33">
        <f>'4a - Funding Profiles'!N437</f>
        <v>0</v>
      </c>
      <c r="HS16" s="33">
        <f>'4a - Funding Profiles'!O437</f>
        <v>0</v>
      </c>
      <c r="HT16" s="33">
        <f>'4a - Funding Profiles'!P437</f>
        <v>0</v>
      </c>
      <c r="HU16" s="33">
        <f>'4a - Funding Profiles'!Q437</f>
        <v>0</v>
      </c>
      <c r="HV16" s="33">
        <f>'4a - Funding Profiles'!R437</f>
        <v>0</v>
      </c>
      <c r="HW16" s="33">
        <f>'4a - Funding Profiles'!S437</f>
        <v>0</v>
      </c>
      <c r="HX16" s="33">
        <f>'4a - Funding Profiles'!T437</f>
        <v>0</v>
      </c>
      <c r="HY16" s="33">
        <f>'4a - Funding Profiles'!U437</f>
        <v>0</v>
      </c>
      <c r="HZ16" s="33">
        <f>'4a - Funding Profiles'!V437</f>
        <v>0</v>
      </c>
      <c r="IA16" s="33">
        <f>'4a - Funding Profiles'!W437</f>
        <v>0</v>
      </c>
      <c r="IB16" s="33">
        <f>'4a - Funding Profiles'!X437</f>
        <v>0</v>
      </c>
      <c r="IC16" s="33">
        <f>'4a - Funding Profiles'!Y437</f>
        <v>0</v>
      </c>
      <c r="ID16" s="33">
        <f>'4a - Funding Profiles'!Z437</f>
        <v>0</v>
      </c>
      <c r="KP16" s="33">
        <f>'4a - Funding Profiles'!C442</f>
        <v>0</v>
      </c>
      <c r="KQ16" s="33">
        <f>'4a - Funding Profiles'!D442</f>
        <v>0</v>
      </c>
      <c r="KR16" s="33">
        <f>'4a - Funding Profiles'!E442</f>
        <v>0</v>
      </c>
      <c r="KS16" s="33">
        <f>'4a - Funding Profiles'!F442</f>
        <v>0</v>
      </c>
      <c r="KT16" s="33">
        <f>'4a - Funding Profiles'!G442</f>
        <v>0</v>
      </c>
      <c r="KU16" s="33">
        <f>'4a - Funding Profiles'!H442</f>
        <v>0</v>
      </c>
      <c r="KV16" s="33">
        <f>'4a - Funding Profiles'!I442</f>
        <v>0</v>
      </c>
      <c r="KW16" s="33">
        <f>'4a - Funding Profiles'!J442</f>
        <v>0</v>
      </c>
      <c r="KX16" s="33">
        <f>'4a - Funding Profiles'!K442</f>
        <v>0</v>
      </c>
      <c r="KY16" s="33">
        <f>'4a - Funding Profiles'!L442</f>
        <v>0</v>
      </c>
      <c r="KZ16" s="33">
        <f>'4a - Funding Profiles'!M442</f>
        <v>0</v>
      </c>
      <c r="LA16" s="33">
        <f>'4a - Funding Profiles'!N442</f>
        <v>0</v>
      </c>
      <c r="LB16" s="33">
        <f>'4a - Funding Profiles'!O442</f>
        <v>0</v>
      </c>
      <c r="LC16" s="33">
        <f>'4a - Funding Profiles'!P442</f>
        <v>0</v>
      </c>
      <c r="LD16" s="33">
        <f>'4a - Funding Profiles'!Q442</f>
        <v>0</v>
      </c>
      <c r="LE16" s="33">
        <f>'4a - Funding Profiles'!R442</f>
        <v>0</v>
      </c>
      <c r="LF16" s="33">
        <f>'4a - Funding Profiles'!S442</f>
        <v>0</v>
      </c>
      <c r="LG16" s="33">
        <f>'4a - Funding Profiles'!T442</f>
        <v>0</v>
      </c>
      <c r="LH16" s="33">
        <f>'4a - Funding Profiles'!U442</f>
        <v>0</v>
      </c>
      <c r="LI16" s="33">
        <f>'4a - Funding Profiles'!V442</f>
        <v>0</v>
      </c>
      <c r="LJ16" s="33">
        <f>'4a - Funding Profiles'!W442</f>
        <v>0</v>
      </c>
      <c r="LK16" s="33">
        <f>'4a - Funding Profiles'!X442</f>
        <v>0</v>
      </c>
      <c r="LL16" s="33">
        <f>'4a - Funding Profiles'!Y442</f>
        <v>0</v>
      </c>
      <c r="LM16" s="33">
        <f>'4a - Funding Profiles'!Z442</f>
        <v>0</v>
      </c>
      <c r="LN16" s="33">
        <f>'4a - Funding Profiles'!C443</f>
        <v>0</v>
      </c>
      <c r="LO16" s="33">
        <f>'4a - Funding Profiles'!D443</f>
        <v>0</v>
      </c>
      <c r="LP16" s="33">
        <f>'4a - Funding Profiles'!E443</f>
        <v>0</v>
      </c>
      <c r="LQ16" s="33">
        <f>'4a - Funding Profiles'!F443</f>
        <v>0</v>
      </c>
      <c r="LR16" s="33">
        <f>'4a - Funding Profiles'!G443</f>
        <v>0</v>
      </c>
      <c r="LS16" s="33">
        <f>'4a - Funding Profiles'!H443</f>
        <v>0</v>
      </c>
      <c r="LT16" s="33">
        <f>'4a - Funding Profiles'!I443</f>
        <v>0</v>
      </c>
      <c r="LU16" s="33">
        <f>'4a - Funding Profiles'!J443</f>
        <v>0</v>
      </c>
      <c r="LV16" s="33">
        <f>'4a - Funding Profiles'!K443</f>
        <v>0</v>
      </c>
      <c r="LW16" s="33">
        <f>'4a - Funding Profiles'!L443</f>
        <v>0</v>
      </c>
      <c r="LX16" s="33">
        <f>'4a - Funding Profiles'!M443</f>
        <v>0</v>
      </c>
      <c r="LY16" s="33">
        <f>'4a - Funding Profiles'!N443</f>
        <v>0</v>
      </c>
      <c r="LZ16" s="33">
        <f>'4a - Funding Profiles'!O443</f>
        <v>0</v>
      </c>
      <c r="MA16" s="33">
        <f>'4a - Funding Profiles'!P443</f>
        <v>0</v>
      </c>
      <c r="MB16" s="33">
        <f>'4a - Funding Profiles'!Q443</f>
        <v>0</v>
      </c>
      <c r="MC16" s="33">
        <f>'4a - Funding Profiles'!R443</f>
        <v>0</v>
      </c>
      <c r="MD16" s="33">
        <f>'4a - Funding Profiles'!S443</f>
        <v>0</v>
      </c>
      <c r="ME16" s="33">
        <f>'4a - Funding Profiles'!T443</f>
        <v>0</v>
      </c>
      <c r="MF16" s="33">
        <f>'4a - Funding Profiles'!U443</f>
        <v>0</v>
      </c>
      <c r="MG16" s="33">
        <f>'4a - Funding Profiles'!V443</f>
        <v>0</v>
      </c>
      <c r="MH16" s="33">
        <f>'4a - Funding Profiles'!W443</f>
        <v>0</v>
      </c>
      <c r="MI16" s="33">
        <f>'4a - Funding Profiles'!X443</f>
        <v>0</v>
      </c>
      <c r="MJ16" s="33">
        <f>'4a - Funding Profiles'!Y443</f>
        <v>0</v>
      </c>
      <c r="MK16" s="33">
        <f>'4a - Funding Profiles'!Z443</f>
        <v>0</v>
      </c>
      <c r="ML16" s="33">
        <f>'4a - Funding Profiles'!C444</f>
        <v>0</v>
      </c>
      <c r="MM16" s="33">
        <f>'4a - Funding Profiles'!D444</f>
        <v>0</v>
      </c>
      <c r="MN16" s="33">
        <f>'4a - Funding Profiles'!E444</f>
        <v>0</v>
      </c>
      <c r="MO16" s="33">
        <f>'4a - Funding Profiles'!F444</f>
        <v>0</v>
      </c>
      <c r="MP16" s="33">
        <f>'4a - Funding Profiles'!G444</f>
        <v>0</v>
      </c>
      <c r="MQ16" s="33">
        <f>'4a - Funding Profiles'!H444</f>
        <v>0</v>
      </c>
      <c r="MR16" s="33">
        <f>'4a - Funding Profiles'!I444</f>
        <v>0</v>
      </c>
      <c r="MS16" s="33">
        <f>'4a - Funding Profiles'!J444</f>
        <v>0</v>
      </c>
      <c r="MT16" s="33">
        <f>'4a - Funding Profiles'!K444</f>
        <v>0</v>
      </c>
      <c r="MU16" s="33">
        <f>'4a - Funding Profiles'!L444</f>
        <v>0</v>
      </c>
      <c r="MV16" s="33">
        <f>'4a - Funding Profiles'!M444</f>
        <v>0</v>
      </c>
      <c r="MW16" s="33">
        <f>'4a - Funding Profiles'!N444</f>
        <v>0</v>
      </c>
      <c r="MX16" s="33">
        <f>'4a - Funding Profiles'!O444</f>
        <v>0</v>
      </c>
      <c r="MY16" s="33">
        <f>'4a - Funding Profiles'!P444</f>
        <v>0</v>
      </c>
      <c r="MZ16" s="33">
        <f>'4a - Funding Profiles'!Q444</f>
        <v>0</v>
      </c>
      <c r="NA16" s="33">
        <f>'4a - Funding Profiles'!R444</f>
        <v>0</v>
      </c>
      <c r="NB16" s="33">
        <f>'4a - Funding Profiles'!S444</f>
        <v>0</v>
      </c>
      <c r="NC16" s="33">
        <f>'4a - Funding Profiles'!T444</f>
        <v>0</v>
      </c>
      <c r="ND16" s="33">
        <f>'4a - Funding Profiles'!U444</f>
        <v>0</v>
      </c>
      <c r="NE16" s="33">
        <f>'4a - Funding Profiles'!V444</f>
        <v>0</v>
      </c>
      <c r="NF16" s="33">
        <f>'4a - Funding Profiles'!W444</f>
        <v>0</v>
      </c>
      <c r="NG16" s="33">
        <f>'4a - Funding Profiles'!X444</f>
        <v>0</v>
      </c>
      <c r="NH16" s="33">
        <f>'4a - Funding Profiles'!Y444</f>
        <v>0</v>
      </c>
      <c r="NI16" s="33">
        <f>'4a - Funding Profiles'!Z444</f>
        <v>0</v>
      </c>
      <c r="NJ16" s="33">
        <f>'4a - Funding Profiles'!C445</f>
        <v>0</v>
      </c>
      <c r="NK16" s="33">
        <f>'4a - Funding Profiles'!D445</f>
        <v>0</v>
      </c>
      <c r="NL16" s="33">
        <f>'4a - Funding Profiles'!E445</f>
        <v>0</v>
      </c>
      <c r="NM16" s="33">
        <f>'4a - Funding Profiles'!F445</f>
        <v>0</v>
      </c>
      <c r="NN16" s="33">
        <f>'4a - Funding Profiles'!G445</f>
        <v>0</v>
      </c>
      <c r="NO16" s="33">
        <f>'4a - Funding Profiles'!H445</f>
        <v>0</v>
      </c>
      <c r="NP16" s="33">
        <f>'4a - Funding Profiles'!I445</f>
        <v>0</v>
      </c>
      <c r="NQ16" s="33">
        <f>'4a - Funding Profiles'!J445</f>
        <v>0</v>
      </c>
      <c r="NR16" s="33">
        <f>'4a - Funding Profiles'!K445</f>
        <v>0</v>
      </c>
      <c r="NS16" s="33">
        <f>'4a - Funding Profiles'!L445</f>
        <v>0</v>
      </c>
      <c r="NT16" s="33">
        <f>'4a - Funding Profiles'!M445</f>
        <v>0</v>
      </c>
      <c r="NU16" s="33">
        <f>'4a - Funding Profiles'!N445</f>
        <v>0</v>
      </c>
      <c r="NV16" s="33">
        <f>'4a - Funding Profiles'!O445</f>
        <v>0</v>
      </c>
      <c r="NW16" s="33">
        <f>'4a - Funding Profiles'!P445</f>
        <v>0</v>
      </c>
      <c r="NX16" s="33">
        <f>'4a - Funding Profiles'!Q445</f>
        <v>0</v>
      </c>
      <c r="NY16" s="33">
        <f>'4a - Funding Profiles'!R445</f>
        <v>0</v>
      </c>
      <c r="NZ16" s="33">
        <f>'4a - Funding Profiles'!S445</f>
        <v>0</v>
      </c>
      <c r="OA16" s="33">
        <f>'4a - Funding Profiles'!T445</f>
        <v>0</v>
      </c>
      <c r="OB16" s="33">
        <f>'4a - Funding Profiles'!U445</f>
        <v>0</v>
      </c>
      <c r="OC16" s="33">
        <f>'4a - Funding Profiles'!V445</f>
        <v>0</v>
      </c>
      <c r="OD16" s="33">
        <f>'4a - Funding Profiles'!W445</f>
        <v>0</v>
      </c>
      <c r="OE16" s="33">
        <f>'4a - Funding Profiles'!X445</f>
        <v>0</v>
      </c>
      <c r="OF16" s="33">
        <f>'4a - Funding Profiles'!Y445</f>
        <v>0</v>
      </c>
      <c r="OG16" s="33">
        <f>'4a - Funding Profiles'!Z445</f>
        <v>0</v>
      </c>
      <c r="OH16" s="33">
        <f>'4a - Funding Profiles'!C446</f>
        <v>0</v>
      </c>
      <c r="OI16" s="33">
        <f>'4a - Funding Profiles'!D446</f>
        <v>0</v>
      </c>
      <c r="OJ16" s="33">
        <f>'4a - Funding Profiles'!E446</f>
        <v>0</v>
      </c>
      <c r="OK16" s="33">
        <f>'4a - Funding Profiles'!F446</f>
        <v>0</v>
      </c>
      <c r="OL16" s="33">
        <f>'4a - Funding Profiles'!G446</f>
        <v>0</v>
      </c>
      <c r="OM16" s="33">
        <f>'4a - Funding Profiles'!H446</f>
        <v>0</v>
      </c>
      <c r="ON16" s="33">
        <f>'4a - Funding Profiles'!I446</f>
        <v>0</v>
      </c>
      <c r="OO16" s="33">
        <f>'4a - Funding Profiles'!J446</f>
        <v>0</v>
      </c>
      <c r="OP16" s="33">
        <f>'4a - Funding Profiles'!K446</f>
        <v>0</v>
      </c>
      <c r="OQ16" s="33">
        <f>'4a - Funding Profiles'!L446</f>
        <v>0</v>
      </c>
      <c r="OR16" s="33">
        <f>'4a - Funding Profiles'!M446</f>
        <v>0</v>
      </c>
      <c r="OS16" s="33">
        <f>'4a - Funding Profiles'!N446</f>
        <v>0</v>
      </c>
      <c r="OT16" s="33">
        <f>'4a - Funding Profiles'!O446</f>
        <v>0</v>
      </c>
      <c r="OU16" s="33">
        <f>'4a - Funding Profiles'!P446</f>
        <v>0</v>
      </c>
      <c r="OV16" s="33">
        <f>'4a - Funding Profiles'!Q446</f>
        <v>0</v>
      </c>
      <c r="OW16" s="33">
        <f>'4a - Funding Profiles'!R446</f>
        <v>0</v>
      </c>
      <c r="OX16" s="33">
        <f>'4a - Funding Profiles'!S446</f>
        <v>0</v>
      </c>
      <c r="OY16" s="33">
        <f>'4a - Funding Profiles'!T446</f>
        <v>0</v>
      </c>
      <c r="OZ16" s="33">
        <f>'4a - Funding Profiles'!U446</f>
        <v>0</v>
      </c>
      <c r="PA16" s="33">
        <f>'4a - Funding Profiles'!V446</f>
        <v>0</v>
      </c>
      <c r="PB16" s="33">
        <f>'4a - Funding Profiles'!W446</f>
        <v>0</v>
      </c>
      <c r="PC16" s="33">
        <f>'4a - Funding Profiles'!X446</f>
        <v>0</v>
      </c>
      <c r="PD16" s="33">
        <f>'4a - Funding Profiles'!Y446</f>
        <v>0</v>
      </c>
      <c r="PE16" s="33">
        <f>'4a - Funding Profiles'!Z446</f>
        <v>0</v>
      </c>
      <c r="PF16" s="33">
        <f>'4a - Funding Profiles'!F447</f>
        <v>0</v>
      </c>
      <c r="QA16" s="33">
        <f>'4a - Funding Profiles'!C451</f>
        <v>0</v>
      </c>
      <c r="QB16" s="33">
        <f>'4b - PSI'!E27</f>
        <v>0</v>
      </c>
      <c r="QC16" s="33">
        <f>'4b - PSI'!F27</f>
        <v>0</v>
      </c>
      <c r="QD16" s="33">
        <f>'4b - PSI'!G27</f>
        <v>0</v>
      </c>
      <c r="QE16" s="33">
        <f>'4b - PSI'!H27</f>
        <v>0</v>
      </c>
      <c r="QF16" s="33">
        <f>'4b - PSI'!I27</f>
        <v>0</v>
      </c>
      <c r="QG16" s="33">
        <f>'4b - PSI'!J27</f>
        <v>0</v>
      </c>
      <c r="QH16" s="33" t="str">
        <f>'5 - Project Outputs'!C549</f>
        <v>Project 15: Not Applicable</v>
      </c>
      <c r="QI16" s="33" t="str">
        <f>'5 - Project Outputs'!C556</f>
        <v># of temporary FT jobs supported</v>
      </c>
      <c r="QJ16" s="33" t="str">
        <f>'5 - Project Outputs'!D556</f>
        <v>Number</v>
      </c>
      <c r="QK16" s="33">
        <f>'5 - Project Outputs'!E556</f>
        <v>0</v>
      </c>
      <c r="QL16" s="33">
        <f>'5 - Project Outputs'!F556</f>
        <v>0</v>
      </c>
      <c r="QM16" s="33">
        <f>'5 - Project Outputs'!G556</f>
        <v>0</v>
      </c>
      <c r="QN16" s="33">
        <f>'5 - Project Outputs'!H556</f>
        <v>0</v>
      </c>
      <c r="QO16" s="33">
        <f>'5 - Project Outputs'!I556</f>
        <v>0</v>
      </c>
      <c r="QP16" s="33">
        <f>'5 - Project Outputs'!J556</f>
        <v>0</v>
      </c>
      <c r="QQ16" s="33">
        <f>'5 - Project Outputs'!K556</f>
        <v>0</v>
      </c>
      <c r="QR16" s="33">
        <f>'5 - Project Outputs'!L556</f>
        <v>0</v>
      </c>
      <c r="QS16" s="33">
        <f>'5 - Project Outputs'!M556</f>
        <v>0</v>
      </c>
      <c r="QT16" s="33">
        <f>'5 - Project Outputs'!N556</f>
        <v>0</v>
      </c>
      <c r="QU16" s="33">
        <f>'5 - Project Outputs'!O556</f>
        <v>0</v>
      </c>
      <c r="QV16" s="33">
        <f>'5 - Project Outputs'!P556</f>
        <v>0</v>
      </c>
      <c r="QW16" s="33">
        <f>'5 - Project Outputs'!Q556</f>
        <v>0</v>
      </c>
      <c r="QX16" s="33">
        <f>'5 - Project Outputs'!R556</f>
        <v>0</v>
      </c>
      <c r="QY16" s="33">
        <f>'5 - Project Outputs'!S556</f>
        <v>0</v>
      </c>
      <c r="QZ16" s="33">
        <f>'5 - Project Outputs'!T556</f>
        <v>0</v>
      </c>
      <c r="RA16" s="33">
        <f>'5 - Project Outputs'!U556</f>
        <v>0</v>
      </c>
      <c r="RB16" s="33">
        <f>'5 - Project Outputs'!V556</f>
        <v>0</v>
      </c>
      <c r="RC16" s="33">
        <f>'5 - Project Outputs'!W556</f>
        <v>0</v>
      </c>
      <c r="RD16" s="33">
        <f>'5 - Project Outputs'!X556</f>
        <v>0</v>
      </c>
      <c r="RE16" s="33" t="str">
        <f>'5 - Project Outputs'!C557</f>
        <v># of full-time equivalent (FTE) permanent jobs created through the project</v>
      </c>
      <c r="RF16" s="33" t="str">
        <f>'5 - Project Outputs'!D557</f>
        <v>Number of FTE jobs</v>
      </c>
      <c r="RG16" s="33">
        <f>'5 - Project Outputs'!E557</f>
        <v>0</v>
      </c>
      <c r="RH16" s="33">
        <f>'5 - Project Outputs'!F557</f>
        <v>0</v>
      </c>
      <c r="RI16" s="33">
        <f>'5 - Project Outputs'!G557</f>
        <v>0</v>
      </c>
      <c r="RJ16" s="33">
        <f>'5 - Project Outputs'!H557</f>
        <v>0</v>
      </c>
      <c r="RK16" s="33">
        <f>'5 - Project Outputs'!I557</f>
        <v>0</v>
      </c>
      <c r="RL16" s="33">
        <f>'5 - Project Outputs'!J557</f>
        <v>0</v>
      </c>
      <c r="RM16" s="33">
        <f>'5 - Project Outputs'!K557</f>
        <v>0</v>
      </c>
      <c r="RN16" s="33">
        <f>'5 - Project Outputs'!L557</f>
        <v>0</v>
      </c>
      <c r="RO16" s="33">
        <f>'5 - Project Outputs'!M557</f>
        <v>0</v>
      </c>
      <c r="RP16" s="33">
        <f>'5 - Project Outputs'!N557</f>
        <v>0</v>
      </c>
      <c r="RQ16" s="33">
        <f>'5 - Project Outputs'!O557</f>
        <v>0</v>
      </c>
      <c r="RR16" s="33">
        <f>'5 - Project Outputs'!P557</f>
        <v>0</v>
      </c>
      <c r="RS16" s="33">
        <f>'5 - Project Outputs'!Q557</f>
        <v>0</v>
      </c>
      <c r="RT16" s="33">
        <f>'5 - Project Outputs'!R557</f>
        <v>0</v>
      </c>
      <c r="RU16" s="33">
        <f>'5 - Project Outputs'!S557</f>
        <v>0</v>
      </c>
      <c r="RV16" s="33">
        <f>'5 - Project Outputs'!T557</f>
        <v>0</v>
      </c>
      <c r="RW16" s="33">
        <f>'5 - Project Outputs'!U557</f>
        <v>0</v>
      </c>
      <c r="RX16" s="33">
        <f>'5 - Project Outputs'!V557</f>
        <v>0</v>
      </c>
      <c r="RY16" s="33">
        <f>'5 - Project Outputs'!W557</f>
        <v>0</v>
      </c>
      <c r="RZ16" s="33">
        <f>'5 - Project Outputs'!X557</f>
        <v>0</v>
      </c>
      <c r="SA16" s="33" t="str">
        <f>'5 - Project Outputs'!C558</f>
        <v># of full-time equivalent (FTE) permanent jobs safeguarded through the project</v>
      </c>
      <c r="SB16" s="33" t="str">
        <f>'5 - Project Outputs'!D558</f>
        <v>Number of FTE jobs</v>
      </c>
      <c r="SC16" s="33">
        <f>'5 - Project Outputs'!E558</f>
        <v>0</v>
      </c>
      <c r="SD16" s="33">
        <f>'5 - Project Outputs'!F558</f>
        <v>0</v>
      </c>
      <c r="SE16" s="33">
        <f>'5 - Project Outputs'!G558</f>
        <v>0</v>
      </c>
      <c r="SF16" s="33">
        <f>'5 - Project Outputs'!H558</f>
        <v>0</v>
      </c>
      <c r="SG16" s="33">
        <f>'5 - Project Outputs'!I558</f>
        <v>0</v>
      </c>
      <c r="SH16" s="33">
        <f>'5 - Project Outputs'!J558</f>
        <v>0</v>
      </c>
      <c r="SI16" s="33">
        <f>'5 - Project Outputs'!K558</f>
        <v>0</v>
      </c>
      <c r="SJ16" s="33">
        <f>'5 - Project Outputs'!L558</f>
        <v>0</v>
      </c>
      <c r="SK16" s="33">
        <f>'5 - Project Outputs'!M558</f>
        <v>0</v>
      </c>
      <c r="SL16" s="33">
        <f>'5 - Project Outputs'!N558</f>
        <v>0</v>
      </c>
      <c r="SM16" s="33">
        <f>'5 - Project Outputs'!O558</f>
        <v>0</v>
      </c>
      <c r="SN16" s="33">
        <f>'5 - Project Outputs'!P558</f>
        <v>0</v>
      </c>
      <c r="SO16" s="33">
        <f>'5 - Project Outputs'!Q558</f>
        <v>0</v>
      </c>
      <c r="SP16" s="33">
        <f>'5 - Project Outputs'!R558</f>
        <v>0</v>
      </c>
      <c r="SQ16" s="33">
        <f>'5 - Project Outputs'!S558</f>
        <v>0</v>
      </c>
      <c r="SR16" s="33">
        <f>'5 - Project Outputs'!T558</f>
        <v>0</v>
      </c>
      <c r="SS16" s="33">
        <f>'5 - Project Outputs'!U558</f>
        <v>0</v>
      </c>
      <c r="ST16" s="33">
        <f>'5 - Project Outputs'!V558</f>
        <v>0</v>
      </c>
      <c r="SU16" s="33">
        <f>'5 - Project Outputs'!W558</f>
        <v>0</v>
      </c>
      <c r="SV16" s="33">
        <f>'5 - Project Outputs'!X558</f>
        <v>0</v>
      </c>
      <c r="SW16" s="33" t="str">
        <f>'5 - Project Outputs'!C560</f>
        <v>&lt; Select &gt;</v>
      </c>
      <c r="SX16" s="33" t="str">
        <f>'5 - Project Outputs'!D560</f>
        <v>N/A</v>
      </c>
      <c r="SY16" s="33">
        <f>'5 - Project Outputs'!E560</f>
        <v>0</v>
      </c>
      <c r="SZ16" s="33">
        <f>'5 - Project Outputs'!F560</f>
        <v>0</v>
      </c>
      <c r="TA16" s="33">
        <f>'5 - Project Outputs'!G560</f>
        <v>0</v>
      </c>
      <c r="TB16" s="33">
        <f>'5 - Project Outputs'!H560</f>
        <v>0</v>
      </c>
      <c r="TC16" s="33">
        <f>'5 - Project Outputs'!I560</f>
        <v>0</v>
      </c>
      <c r="TD16" s="33">
        <f>'5 - Project Outputs'!J560</f>
        <v>0</v>
      </c>
      <c r="TE16" s="33">
        <f>'5 - Project Outputs'!K560</f>
        <v>0</v>
      </c>
      <c r="TF16" s="33">
        <f>'5 - Project Outputs'!L560</f>
        <v>0</v>
      </c>
      <c r="TG16" s="33">
        <f>'5 - Project Outputs'!M560</f>
        <v>0</v>
      </c>
      <c r="TH16" s="33">
        <f>'5 - Project Outputs'!N560</f>
        <v>0</v>
      </c>
      <c r="TI16" s="33">
        <f>'5 - Project Outputs'!O560</f>
        <v>0</v>
      </c>
      <c r="TJ16" s="33">
        <f>'5 - Project Outputs'!P560</f>
        <v>0</v>
      </c>
      <c r="TK16" s="33">
        <f>'5 - Project Outputs'!Q560</f>
        <v>0</v>
      </c>
      <c r="TL16" s="33">
        <f>'5 - Project Outputs'!R560</f>
        <v>0</v>
      </c>
      <c r="TM16" s="33">
        <f>'5 - Project Outputs'!S560</f>
        <v>0</v>
      </c>
      <c r="TN16" s="33">
        <f>'5 - Project Outputs'!T560</f>
        <v>0</v>
      </c>
      <c r="TO16" s="33">
        <f>'5 - Project Outputs'!U560</f>
        <v>0</v>
      </c>
      <c r="TP16" s="33">
        <f>'5 - Project Outputs'!V560</f>
        <v>0</v>
      </c>
      <c r="TQ16" s="33">
        <f>'5 - Project Outputs'!W560</f>
        <v>0</v>
      </c>
      <c r="TR16" s="33">
        <f>'5 - Project Outputs'!X560</f>
        <v>0</v>
      </c>
      <c r="TS16" s="33">
        <f>'5 - Project Outputs'!Y560</f>
        <v>0</v>
      </c>
      <c r="TT16" s="33" t="str">
        <f>'5 - Project Outputs'!C561</f>
        <v>&lt; Select &gt;</v>
      </c>
      <c r="TU16" s="33" t="str">
        <f>'5 - Project Outputs'!D561</f>
        <v>N/A</v>
      </c>
      <c r="TV16" s="33">
        <f>'5 - Project Outputs'!E561</f>
        <v>0</v>
      </c>
      <c r="TW16" s="33">
        <f>'5 - Project Outputs'!F561</f>
        <v>0</v>
      </c>
      <c r="TX16" s="33">
        <f>'5 - Project Outputs'!G561</f>
        <v>0</v>
      </c>
      <c r="TY16" s="33">
        <f>'5 - Project Outputs'!H561</f>
        <v>0</v>
      </c>
      <c r="TZ16" s="33">
        <f>'5 - Project Outputs'!I561</f>
        <v>0</v>
      </c>
      <c r="UA16" s="33">
        <f>'5 - Project Outputs'!J561</f>
        <v>0</v>
      </c>
      <c r="UB16" s="33">
        <f>'5 - Project Outputs'!K561</f>
        <v>0</v>
      </c>
      <c r="UC16" s="33">
        <f>'5 - Project Outputs'!L561</f>
        <v>0</v>
      </c>
      <c r="UD16" s="33">
        <f>'5 - Project Outputs'!M561</f>
        <v>0</v>
      </c>
      <c r="UE16" s="33">
        <f>'5 - Project Outputs'!N561</f>
        <v>0</v>
      </c>
      <c r="UF16" s="33">
        <f>'5 - Project Outputs'!O561</f>
        <v>0</v>
      </c>
      <c r="UG16" s="33">
        <f>'5 - Project Outputs'!P561</f>
        <v>0</v>
      </c>
      <c r="UH16" s="33">
        <f>'5 - Project Outputs'!Q561</f>
        <v>0</v>
      </c>
      <c r="UI16" s="33">
        <f>'5 - Project Outputs'!R561</f>
        <v>0</v>
      </c>
      <c r="UJ16" s="33">
        <f>'5 - Project Outputs'!S561</f>
        <v>0</v>
      </c>
      <c r="UK16" s="33">
        <f>'5 - Project Outputs'!T561</f>
        <v>0</v>
      </c>
      <c r="UL16" s="33">
        <f>'5 - Project Outputs'!U561</f>
        <v>0</v>
      </c>
      <c r="UM16" s="33">
        <f>'5 - Project Outputs'!V561</f>
        <v>0</v>
      </c>
      <c r="UN16" s="33">
        <f>'5 - Project Outputs'!W561</f>
        <v>0</v>
      </c>
      <c r="UO16" s="33">
        <f>'5 - Project Outputs'!X561</f>
        <v>0</v>
      </c>
      <c r="UP16" s="33">
        <f>'5 - Project Outputs'!Y561</f>
        <v>0</v>
      </c>
      <c r="UQ16" s="33" t="str">
        <f>'5 - Project Outputs'!C562</f>
        <v>&lt; Select &gt;</v>
      </c>
      <c r="UR16" s="33" t="str">
        <f>'5 - Project Outputs'!D562</f>
        <v>N/A</v>
      </c>
      <c r="US16" s="33">
        <f>'5 - Project Outputs'!E562</f>
        <v>0</v>
      </c>
      <c r="UT16" s="33">
        <f>'5 - Project Outputs'!F562</f>
        <v>0</v>
      </c>
      <c r="UU16" s="33">
        <f>'5 - Project Outputs'!G562</f>
        <v>0</v>
      </c>
      <c r="UV16" s="33">
        <f>'5 - Project Outputs'!H562</f>
        <v>0</v>
      </c>
      <c r="UW16" s="33">
        <f>'5 - Project Outputs'!I562</f>
        <v>0</v>
      </c>
      <c r="UX16" s="33">
        <f>'5 - Project Outputs'!J562</f>
        <v>0</v>
      </c>
      <c r="UY16" s="33">
        <f>'5 - Project Outputs'!K562</f>
        <v>0</v>
      </c>
      <c r="UZ16" s="33">
        <f>'5 - Project Outputs'!L562</f>
        <v>0</v>
      </c>
      <c r="VA16" s="33">
        <f>'5 - Project Outputs'!M562</f>
        <v>0</v>
      </c>
      <c r="VB16" s="33">
        <f>'5 - Project Outputs'!N562</f>
        <v>0</v>
      </c>
      <c r="VC16" s="33">
        <f>'5 - Project Outputs'!O562</f>
        <v>0</v>
      </c>
      <c r="VD16" s="33">
        <f>'5 - Project Outputs'!P562</f>
        <v>0</v>
      </c>
      <c r="VE16" s="33">
        <f>'5 - Project Outputs'!Q562</f>
        <v>0</v>
      </c>
      <c r="VF16" s="33">
        <f>'5 - Project Outputs'!R562</f>
        <v>0</v>
      </c>
      <c r="VG16" s="33">
        <f>'5 - Project Outputs'!S562</f>
        <v>0</v>
      </c>
      <c r="VH16" s="33">
        <f>'5 - Project Outputs'!T562</f>
        <v>0</v>
      </c>
      <c r="VI16" s="33">
        <f>'5 - Project Outputs'!U562</f>
        <v>0</v>
      </c>
      <c r="VJ16" s="33">
        <f>'5 - Project Outputs'!V562</f>
        <v>0</v>
      </c>
      <c r="VK16" s="33">
        <f>'5 - Project Outputs'!W562</f>
        <v>0</v>
      </c>
      <c r="VL16" s="33">
        <f>'5 - Project Outputs'!X562</f>
        <v>0</v>
      </c>
      <c r="VM16" s="33">
        <f>'5 - Project Outputs'!Y562</f>
        <v>0</v>
      </c>
      <c r="VN16" s="33" t="str">
        <f>'5 - Project Outputs'!C563</f>
        <v>&lt; Select &gt;</v>
      </c>
      <c r="VO16" s="33" t="str">
        <f>'5 - Project Outputs'!D563</f>
        <v>N/A</v>
      </c>
      <c r="VP16" s="33">
        <f>'5 - Project Outputs'!E563</f>
        <v>0</v>
      </c>
      <c r="VQ16" s="33">
        <f>'5 - Project Outputs'!F563</f>
        <v>0</v>
      </c>
      <c r="VR16" s="33">
        <f>'5 - Project Outputs'!G563</f>
        <v>0</v>
      </c>
      <c r="VS16" s="33">
        <f>'5 - Project Outputs'!H563</f>
        <v>0</v>
      </c>
      <c r="VT16" s="33">
        <f>'5 - Project Outputs'!I563</f>
        <v>0</v>
      </c>
      <c r="VU16" s="33">
        <f>'5 - Project Outputs'!J563</f>
        <v>0</v>
      </c>
      <c r="VV16" s="33">
        <f>'5 - Project Outputs'!K563</f>
        <v>0</v>
      </c>
      <c r="VW16" s="33">
        <f>'5 - Project Outputs'!L563</f>
        <v>0</v>
      </c>
      <c r="VX16" s="33">
        <f>'5 - Project Outputs'!M563</f>
        <v>0</v>
      </c>
      <c r="VY16" s="33">
        <f>'5 - Project Outputs'!N563</f>
        <v>0</v>
      </c>
      <c r="VZ16" s="33">
        <f>'5 - Project Outputs'!O563</f>
        <v>0</v>
      </c>
      <c r="WA16" s="33">
        <f>'5 - Project Outputs'!P563</f>
        <v>0</v>
      </c>
      <c r="WB16" s="33">
        <f>'5 - Project Outputs'!Q563</f>
        <v>0</v>
      </c>
      <c r="WC16" s="33">
        <f>'5 - Project Outputs'!R563</f>
        <v>0</v>
      </c>
      <c r="WD16" s="33">
        <f>'5 - Project Outputs'!S563</f>
        <v>0</v>
      </c>
      <c r="WE16" s="33">
        <f>'5 - Project Outputs'!T563</f>
        <v>0</v>
      </c>
      <c r="WF16" s="33">
        <f>'5 - Project Outputs'!U563</f>
        <v>0</v>
      </c>
      <c r="WG16" s="33">
        <f>'5 - Project Outputs'!V563</f>
        <v>0</v>
      </c>
      <c r="WH16" s="33">
        <f>'5 - Project Outputs'!W563</f>
        <v>0</v>
      </c>
      <c r="WI16" s="33">
        <f>'5 - Project Outputs'!X563</f>
        <v>0</v>
      </c>
      <c r="WJ16" s="33">
        <f>'5 - Project Outputs'!Y563</f>
        <v>0</v>
      </c>
      <c r="WK16" s="33" t="str">
        <f>'5 - Project Outputs'!C564</f>
        <v>&lt; Select &gt;</v>
      </c>
      <c r="WL16" s="33" t="str">
        <f>'5 - Project Outputs'!D564</f>
        <v>N/A</v>
      </c>
      <c r="WM16" s="33">
        <f>'5 - Project Outputs'!E564</f>
        <v>0</v>
      </c>
      <c r="WN16" s="33">
        <f>'5 - Project Outputs'!F564</f>
        <v>0</v>
      </c>
      <c r="WO16" s="33">
        <f>'5 - Project Outputs'!G564</f>
        <v>0</v>
      </c>
      <c r="WP16" s="33">
        <f>'5 - Project Outputs'!H564</f>
        <v>0</v>
      </c>
      <c r="WQ16" s="33">
        <f>'5 - Project Outputs'!I564</f>
        <v>0</v>
      </c>
      <c r="WR16" s="33">
        <f>'5 - Project Outputs'!J564</f>
        <v>0</v>
      </c>
      <c r="WS16" s="33">
        <f>'5 - Project Outputs'!K564</f>
        <v>0</v>
      </c>
      <c r="WT16" s="33">
        <f>'5 - Project Outputs'!L564</f>
        <v>0</v>
      </c>
      <c r="WU16" s="33">
        <f>'5 - Project Outputs'!M564</f>
        <v>0</v>
      </c>
      <c r="WV16" s="33">
        <f>'5 - Project Outputs'!N564</f>
        <v>0</v>
      </c>
      <c r="WW16" s="33">
        <f>'5 - Project Outputs'!O564</f>
        <v>0</v>
      </c>
      <c r="WX16" s="33">
        <f>'5 - Project Outputs'!P564</f>
        <v>0</v>
      </c>
      <c r="WY16" s="33">
        <f>'5 - Project Outputs'!Q564</f>
        <v>0</v>
      </c>
      <c r="WZ16" s="33">
        <f>'5 - Project Outputs'!R564</f>
        <v>0</v>
      </c>
      <c r="XA16" s="33">
        <f>'5 - Project Outputs'!S564</f>
        <v>0</v>
      </c>
      <c r="XB16" s="33">
        <f>'5 - Project Outputs'!T564</f>
        <v>0</v>
      </c>
      <c r="XC16" s="33">
        <f>'5 - Project Outputs'!U564</f>
        <v>0</v>
      </c>
      <c r="XD16" s="33">
        <f>'5 - Project Outputs'!V564</f>
        <v>0</v>
      </c>
      <c r="XE16" s="33">
        <f>'5 - Project Outputs'!W564</f>
        <v>0</v>
      </c>
      <c r="XF16" s="33">
        <f>'5 - Project Outputs'!X564</f>
        <v>0</v>
      </c>
      <c r="XG16" s="33">
        <f>'5 - Project Outputs'!Y564</f>
        <v>0</v>
      </c>
      <c r="XH16" s="33" t="str">
        <f>'5 - Project Outputs'!C565</f>
        <v>&lt; Select &gt;</v>
      </c>
      <c r="XI16" s="33" t="str">
        <f>'5 - Project Outputs'!D565</f>
        <v>N/A</v>
      </c>
      <c r="XJ16" s="33">
        <f>'5 - Project Outputs'!E565</f>
        <v>0</v>
      </c>
      <c r="XK16" s="33">
        <f>'5 - Project Outputs'!F565</f>
        <v>0</v>
      </c>
      <c r="XL16" s="33">
        <f>'5 - Project Outputs'!G565</f>
        <v>0</v>
      </c>
      <c r="XM16" s="33">
        <f>'5 - Project Outputs'!H565</f>
        <v>0</v>
      </c>
      <c r="XN16" s="33">
        <f>'5 - Project Outputs'!I565</f>
        <v>0</v>
      </c>
      <c r="XO16" s="33">
        <f>'5 - Project Outputs'!J565</f>
        <v>0</v>
      </c>
      <c r="XP16" s="33">
        <f>'5 - Project Outputs'!K565</f>
        <v>0</v>
      </c>
      <c r="XQ16" s="33">
        <f>'5 - Project Outputs'!L565</f>
        <v>0</v>
      </c>
      <c r="XR16" s="33">
        <f>'5 - Project Outputs'!M565</f>
        <v>0</v>
      </c>
      <c r="XS16" s="33">
        <f>'5 - Project Outputs'!N565</f>
        <v>0</v>
      </c>
      <c r="XT16" s="33">
        <f>'5 - Project Outputs'!O565</f>
        <v>0</v>
      </c>
      <c r="XU16" s="33">
        <f>'5 - Project Outputs'!P565</f>
        <v>0</v>
      </c>
      <c r="XV16" s="33">
        <f>'5 - Project Outputs'!Q565</f>
        <v>0</v>
      </c>
      <c r="XW16" s="33">
        <f>'5 - Project Outputs'!R565</f>
        <v>0</v>
      </c>
      <c r="XX16" s="33">
        <f>'5 - Project Outputs'!S565</f>
        <v>0</v>
      </c>
      <c r="XY16" s="33">
        <f>'5 - Project Outputs'!T565</f>
        <v>0</v>
      </c>
      <c r="XZ16" s="33">
        <f>'5 - Project Outputs'!U565</f>
        <v>0</v>
      </c>
      <c r="YA16" s="33">
        <f>'5 - Project Outputs'!V565</f>
        <v>0</v>
      </c>
      <c r="YB16" s="33">
        <f>'5 - Project Outputs'!W565</f>
        <v>0</v>
      </c>
      <c r="YC16" s="33">
        <f>'5 - Project Outputs'!X565</f>
        <v>0</v>
      </c>
      <c r="YD16" s="33">
        <f>'5 - Project Outputs'!Y565</f>
        <v>0</v>
      </c>
      <c r="YE16" s="33" t="str">
        <f>'5 - Project Outputs'!C566</f>
        <v>&lt; Select &gt;</v>
      </c>
      <c r="YF16" s="33" t="str">
        <f>'5 - Project Outputs'!D566</f>
        <v>N/A</v>
      </c>
      <c r="YG16" s="33">
        <f>'5 - Project Outputs'!E566</f>
        <v>0</v>
      </c>
      <c r="YH16" s="33">
        <f>'5 - Project Outputs'!F566</f>
        <v>0</v>
      </c>
      <c r="YI16" s="33">
        <f>'5 - Project Outputs'!G566</f>
        <v>0</v>
      </c>
      <c r="YJ16" s="33">
        <f>'5 - Project Outputs'!H566</f>
        <v>0</v>
      </c>
      <c r="YK16" s="33">
        <f>'5 - Project Outputs'!I566</f>
        <v>0</v>
      </c>
      <c r="YL16" s="33">
        <f>'5 - Project Outputs'!J566</f>
        <v>0</v>
      </c>
      <c r="YM16" s="33">
        <f>'5 - Project Outputs'!K566</f>
        <v>0</v>
      </c>
      <c r="YN16" s="33">
        <f>'5 - Project Outputs'!L566</f>
        <v>0</v>
      </c>
      <c r="YO16" s="33">
        <f>'5 - Project Outputs'!M566</f>
        <v>0</v>
      </c>
      <c r="YP16" s="33">
        <f>'5 - Project Outputs'!N566</f>
        <v>0</v>
      </c>
      <c r="YQ16" s="33">
        <f>'5 - Project Outputs'!O566</f>
        <v>0</v>
      </c>
      <c r="YR16" s="33">
        <f>'5 - Project Outputs'!P566</f>
        <v>0</v>
      </c>
      <c r="YS16" s="33">
        <f>'5 - Project Outputs'!Q566</f>
        <v>0</v>
      </c>
      <c r="YT16" s="33">
        <f>'5 - Project Outputs'!R566</f>
        <v>0</v>
      </c>
      <c r="YU16" s="33">
        <f>'5 - Project Outputs'!S566</f>
        <v>0</v>
      </c>
      <c r="YV16" s="33">
        <f>'5 - Project Outputs'!T566</f>
        <v>0</v>
      </c>
      <c r="YW16" s="33">
        <f>'5 - Project Outputs'!U566</f>
        <v>0</v>
      </c>
      <c r="YX16" s="33">
        <f>'5 - Project Outputs'!V566</f>
        <v>0</v>
      </c>
      <c r="YY16" s="33">
        <f>'5 - Project Outputs'!W566</f>
        <v>0</v>
      </c>
      <c r="YZ16" s="33">
        <f>'5 - Project Outputs'!X566</f>
        <v>0</v>
      </c>
      <c r="ZA16" s="33">
        <f>'5 - Project Outputs'!Y566</f>
        <v>0</v>
      </c>
      <c r="ZB16" s="33" t="str">
        <f>'5 - Project Outputs'!C567</f>
        <v>&lt; Select &gt;</v>
      </c>
      <c r="ZC16" s="33" t="str">
        <f>'5 - Project Outputs'!D567</f>
        <v>N/A</v>
      </c>
      <c r="ZD16" s="33">
        <f>'5 - Project Outputs'!E567</f>
        <v>0</v>
      </c>
      <c r="ZE16" s="33">
        <f>'5 - Project Outputs'!F567</f>
        <v>0</v>
      </c>
      <c r="ZF16" s="33">
        <f>'5 - Project Outputs'!G567</f>
        <v>0</v>
      </c>
      <c r="ZG16" s="33">
        <f>'5 - Project Outputs'!H567</f>
        <v>0</v>
      </c>
      <c r="ZH16" s="33">
        <f>'5 - Project Outputs'!I567</f>
        <v>0</v>
      </c>
      <c r="ZI16" s="33">
        <f>'5 - Project Outputs'!J567</f>
        <v>0</v>
      </c>
      <c r="ZJ16" s="33">
        <f>'5 - Project Outputs'!K567</f>
        <v>0</v>
      </c>
      <c r="ZK16" s="33">
        <f>'5 - Project Outputs'!L567</f>
        <v>0</v>
      </c>
      <c r="ZL16" s="33">
        <f>'5 - Project Outputs'!M567</f>
        <v>0</v>
      </c>
      <c r="ZM16" s="33">
        <f>'5 - Project Outputs'!N567</f>
        <v>0</v>
      </c>
      <c r="ZN16" s="33">
        <f>'5 - Project Outputs'!O567</f>
        <v>0</v>
      </c>
      <c r="ZO16" s="33">
        <f>'5 - Project Outputs'!P567</f>
        <v>0</v>
      </c>
      <c r="ZP16" s="33">
        <f>'5 - Project Outputs'!Q567</f>
        <v>0</v>
      </c>
      <c r="ZQ16" s="33">
        <f>'5 - Project Outputs'!R567</f>
        <v>0</v>
      </c>
      <c r="ZR16" s="33">
        <f>'5 - Project Outputs'!S567</f>
        <v>0</v>
      </c>
      <c r="ZS16" s="33">
        <f>'5 - Project Outputs'!T567</f>
        <v>0</v>
      </c>
      <c r="ZT16" s="33">
        <f>'5 - Project Outputs'!U567</f>
        <v>0</v>
      </c>
      <c r="ZU16" s="33">
        <f>'5 - Project Outputs'!V567</f>
        <v>0</v>
      </c>
      <c r="ZV16" s="33">
        <f>'5 - Project Outputs'!W567</f>
        <v>0</v>
      </c>
      <c r="ZW16" s="33">
        <f>'5 - Project Outputs'!X567</f>
        <v>0</v>
      </c>
      <c r="ZX16" s="33">
        <f>'5 - Project Outputs'!Y567</f>
        <v>0</v>
      </c>
      <c r="ZY16" s="33" t="str">
        <f>'5 - Project Outputs'!C568</f>
        <v>&lt; Select &gt;</v>
      </c>
      <c r="ZZ16" s="33" t="str">
        <f>'5 - Project Outputs'!D568</f>
        <v>N/A</v>
      </c>
      <c r="AAA16" s="33">
        <f>'5 - Project Outputs'!E568</f>
        <v>0</v>
      </c>
      <c r="AAB16" s="33">
        <f>'5 - Project Outputs'!F568</f>
        <v>0</v>
      </c>
      <c r="AAC16" s="33">
        <f>'5 - Project Outputs'!G568</f>
        <v>0</v>
      </c>
      <c r="AAD16" s="33">
        <f>'5 - Project Outputs'!H568</f>
        <v>0</v>
      </c>
      <c r="AAE16" s="33">
        <f>'5 - Project Outputs'!I568</f>
        <v>0</v>
      </c>
      <c r="AAF16" s="33">
        <f>'5 - Project Outputs'!J568</f>
        <v>0</v>
      </c>
      <c r="AAG16" s="33">
        <f>'5 - Project Outputs'!K568</f>
        <v>0</v>
      </c>
      <c r="AAH16" s="33">
        <f>'5 - Project Outputs'!L568</f>
        <v>0</v>
      </c>
      <c r="AAI16" s="33">
        <f>'5 - Project Outputs'!M568</f>
        <v>0</v>
      </c>
      <c r="AAJ16" s="33">
        <f>'5 - Project Outputs'!N568</f>
        <v>0</v>
      </c>
      <c r="AAK16" s="33">
        <f>'5 - Project Outputs'!O568</f>
        <v>0</v>
      </c>
      <c r="AAL16" s="33">
        <f>'5 - Project Outputs'!P568</f>
        <v>0</v>
      </c>
      <c r="AAM16" s="33">
        <f>'5 - Project Outputs'!Q568</f>
        <v>0</v>
      </c>
      <c r="AAN16" s="33">
        <f>'5 - Project Outputs'!R568</f>
        <v>0</v>
      </c>
      <c r="AAO16" s="33">
        <f>'5 - Project Outputs'!S568</f>
        <v>0</v>
      </c>
      <c r="AAP16" s="33">
        <f>'5 - Project Outputs'!T568</f>
        <v>0</v>
      </c>
      <c r="AAQ16" s="33">
        <f>'5 - Project Outputs'!U568</f>
        <v>0</v>
      </c>
      <c r="AAR16" s="33">
        <f>'5 - Project Outputs'!V568</f>
        <v>0</v>
      </c>
      <c r="AAS16" s="33">
        <f>'5 - Project Outputs'!W568</f>
        <v>0</v>
      </c>
      <c r="AAT16" s="33">
        <f>'5 - Project Outputs'!X568</f>
        <v>0</v>
      </c>
      <c r="AAU16" s="33">
        <f>'5 - Project Outputs'!Y568</f>
        <v>0</v>
      </c>
      <c r="AAV16" s="33" t="str">
        <f>'5 - Project Outputs'!C569</f>
        <v>&lt; Select &gt;</v>
      </c>
      <c r="AAW16" s="33" t="str">
        <f>'5 - Project Outputs'!D569</f>
        <v>N/A</v>
      </c>
      <c r="AAX16" s="33">
        <f>'5 - Project Outputs'!E569</f>
        <v>0</v>
      </c>
      <c r="AAY16" s="33">
        <f>'5 - Project Outputs'!F569</f>
        <v>0</v>
      </c>
      <c r="AAZ16" s="33">
        <f>'5 - Project Outputs'!G569</f>
        <v>0</v>
      </c>
      <c r="ABA16" s="33">
        <f>'5 - Project Outputs'!H569</f>
        <v>0</v>
      </c>
      <c r="ABB16" s="33">
        <f>'5 - Project Outputs'!I569</f>
        <v>0</v>
      </c>
      <c r="ABC16" s="33">
        <f>'5 - Project Outputs'!J569</f>
        <v>0</v>
      </c>
      <c r="ABD16" s="33">
        <f>'5 - Project Outputs'!K569</f>
        <v>0</v>
      </c>
      <c r="ABE16" s="33">
        <f>'5 - Project Outputs'!L569</f>
        <v>0</v>
      </c>
      <c r="ABF16" s="33">
        <f>'5 - Project Outputs'!M569</f>
        <v>0</v>
      </c>
      <c r="ABG16" s="33">
        <f>'5 - Project Outputs'!N569</f>
        <v>0</v>
      </c>
      <c r="ABH16" s="33">
        <f>'5 - Project Outputs'!O569</f>
        <v>0</v>
      </c>
      <c r="ABI16" s="33">
        <f>'5 - Project Outputs'!P569</f>
        <v>0</v>
      </c>
      <c r="ABJ16" s="33">
        <f>'5 - Project Outputs'!Q569</f>
        <v>0</v>
      </c>
      <c r="ABK16" s="33">
        <f>'5 - Project Outputs'!R569</f>
        <v>0</v>
      </c>
      <c r="ABL16" s="33">
        <f>'5 - Project Outputs'!S569</f>
        <v>0</v>
      </c>
      <c r="ABM16" s="33">
        <f>'5 - Project Outputs'!T569</f>
        <v>0</v>
      </c>
      <c r="ABN16" s="33">
        <f>'5 - Project Outputs'!U569</f>
        <v>0</v>
      </c>
      <c r="ABO16" s="33">
        <f>'5 - Project Outputs'!V569</f>
        <v>0</v>
      </c>
      <c r="ABP16" s="33">
        <f>'5 - Project Outputs'!W569</f>
        <v>0</v>
      </c>
      <c r="ABQ16" s="33">
        <f>'5 - Project Outputs'!X569</f>
        <v>0</v>
      </c>
      <c r="ABR16" s="33">
        <f>'5 - Project Outputs'!Y569</f>
        <v>0</v>
      </c>
      <c r="ABS16" s="33" t="str">
        <f>'5 - Project Outputs'!C570</f>
        <v>&lt; Select &gt;</v>
      </c>
      <c r="ABT16" s="33" t="str">
        <f>'5 - Project Outputs'!D570</f>
        <v>N/A</v>
      </c>
      <c r="ABU16" s="33">
        <f>'5 - Project Outputs'!E570</f>
        <v>0</v>
      </c>
      <c r="ABV16" s="33">
        <f>'5 - Project Outputs'!F570</f>
        <v>0</v>
      </c>
      <c r="ABW16" s="33">
        <f>'5 - Project Outputs'!G570</f>
        <v>0</v>
      </c>
      <c r="ABX16" s="33">
        <f>'5 - Project Outputs'!H570</f>
        <v>0</v>
      </c>
      <c r="ABY16" s="33">
        <f>'5 - Project Outputs'!I570</f>
        <v>0</v>
      </c>
      <c r="ABZ16" s="33">
        <f>'5 - Project Outputs'!J570</f>
        <v>0</v>
      </c>
      <c r="ACA16" s="33">
        <f>'5 - Project Outputs'!K570</f>
        <v>0</v>
      </c>
      <c r="ACB16" s="33">
        <f>'5 - Project Outputs'!L570</f>
        <v>0</v>
      </c>
      <c r="ACC16" s="33">
        <f>'5 - Project Outputs'!M570</f>
        <v>0</v>
      </c>
      <c r="ACD16" s="33">
        <f>'5 - Project Outputs'!N570</f>
        <v>0</v>
      </c>
      <c r="ACE16" s="33">
        <f>'5 - Project Outputs'!O570</f>
        <v>0</v>
      </c>
      <c r="ACF16" s="33">
        <f>'5 - Project Outputs'!P570</f>
        <v>0</v>
      </c>
      <c r="ACG16" s="33">
        <f>'5 - Project Outputs'!Q570</f>
        <v>0</v>
      </c>
      <c r="ACH16" s="33">
        <f>'5 - Project Outputs'!R570</f>
        <v>0</v>
      </c>
      <c r="ACI16" s="33">
        <f>'5 - Project Outputs'!S570</f>
        <v>0</v>
      </c>
      <c r="ACJ16" s="33">
        <f>'5 - Project Outputs'!T570</f>
        <v>0</v>
      </c>
      <c r="ACK16" s="33">
        <f>'5 - Project Outputs'!U570</f>
        <v>0</v>
      </c>
      <c r="ACL16" s="33">
        <f>'5 - Project Outputs'!V570</f>
        <v>0</v>
      </c>
      <c r="ACM16" s="33">
        <f>'5 - Project Outputs'!W570</f>
        <v>0</v>
      </c>
      <c r="ACN16" s="33">
        <f>'5 - Project Outputs'!X570</f>
        <v>0</v>
      </c>
      <c r="ACO16" s="33">
        <f>'5 - Project Outputs'!Y570</f>
        <v>0</v>
      </c>
      <c r="ACP16" s="33" t="str">
        <f>'5 - Project Outputs'!C571</f>
        <v>&lt; Select &gt;</v>
      </c>
      <c r="ACQ16" s="33" t="str">
        <f>'5 - Project Outputs'!D571</f>
        <v>N/A</v>
      </c>
      <c r="ACR16" s="33">
        <f>'5 - Project Outputs'!E571</f>
        <v>0</v>
      </c>
      <c r="ACS16" s="33">
        <f>'5 - Project Outputs'!F571</f>
        <v>0</v>
      </c>
      <c r="ACT16" s="33">
        <f>'5 - Project Outputs'!G571</f>
        <v>0</v>
      </c>
      <c r="ACU16" s="33">
        <f>'5 - Project Outputs'!H571</f>
        <v>0</v>
      </c>
      <c r="ACV16" s="33">
        <f>'5 - Project Outputs'!I571</f>
        <v>0</v>
      </c>
      <c r="ACW16" s="33">
        <f>'5 - Project Outputs'!J571</f>
        <v>0</v>
      </c>
      <c r="ACX16" s="33">
        <f>'5 - Project Outputs'!K571</f>
        <v>0</v>
      </c>
      <c r="ACY16" s="33">
        <f>'5 - Project Outputs'!L571</f>
        <v>0</v>
      </c>
      <c r="ACZ16" s="33">
        <f>'5 - Project Outputs'!M571</f>
        <v>0</v>
      </c>
      <c r="ADA16" s="33">
        <f>'5 - Project Outputs'!N571</f>
        <v>0</v>
      </c>
      <c r="ADB16" s="33">
        <f>'5 - Project Outputs'!O571</f>
        <v>0</v>
      </c>
      <c r="ADC16" s="33">
        <f>'5 - Project Outputs'!P571</f>
        <v>0</v>
      </c>
      <c r="ADD16" s="33">
        <f>'5 - Project Outputs'!Q571</f>
        <v>0</v>
      </c>
      <c r="ADE16" s="33">
        <f>'5 - Project Outputs'!R571</f>
        <v>0</v>
      </c>
      <c r="ADF16" s="33">
        <f>'5 - Project Outputs'!S571</f>
        <v>0</v>
      </c>
      <c r="ADG16" s="33">
        <f>'5 - Project Outputs'!T571</f>
        <v>0</v>
      </c>
      <c r="ADH16" s="33">
        <f>'5 - Project Outputs'!U571</f>
        <v>0</v>
      </c>
      <c r="ADI16" s="33">
        <f>'5 - Project Outputs'!V571</f>
        <v>0</v>
      </c>
      <c r="ADJ16" s="33">
        <f>'5 - Project Outputs'!W571</f>
        <v>0</v>
      </c>
      <c r="ADK16" s="33">
        <f>'5 - Project Outputs'!X571</f>
        <v>0</v>
      </c>
      <c r="ADL16" s="33">
        <f>'5 - Project Outputs'!Y571</f>
        <v>0</v>
      </c>
      <c r="ADM16" s="33" t="str">
        <f>'5 - Project Outputs'!C572</f>
        <v>&lt; Select &gt;</v>
      </c>
      <c r="ADN16" s="33" t="str">
        <f>'5 - Project Outputs'!D572</f>
        <v>N/A</v>
      </c>
      <c r="ADO16" s="33">
        <f>'5 - Project Outputs'!E572</f>
        <v>0</v>
      </c>
      <c r="ADP16" s="33">
        <f>'5 - Project Outputs'!F572</f>
        <v>0</v>
      </c>
      <c r="ADQ16" s="33">
        <f>'5 - Project Outputs'!G572</f>
        <v>0</v>
      </c>
      <c r="ADR16" s="33">
        <f>'5 - Project Outputs'!H572</f>
        <v>0</v>
      </c>
      <c r="ADS16" s="33">
        <f>'5 - Project Outputs'!I572</f>
        <v>0</v>
      </c>
      <c r="ADT16" s="33">
        <f>'5 - Project Outputs'!J572</f>
        <v>0</v>
      </c>
      <c r="ADU16" s="33">
        <f>'5 - Project Outputs'!K572</f>
        <v>0</v>
      </c>
      <c r="ADV16" s="33">
        <f>'5 - Project Outputs'!L572</f>
        <v>0</v>
      </c>
      <c r="ADW16" s="33">
        <f>'5 - Project Outputs'!M572</f>
        <v>0</v>
      </c>
      <c r="ADX16" s="33">
        <f>'5 - Project Outputs'!N572</f>
        <v>0</v>
      </c>
      <c r="ADY16" s="33">
        <f>'5 - Project Outputs'!O572</f>
        <v>0</v>
      </c>
      <c r="ADZ16" s="33">
        <f>'5 - Project Outputs'!P572</f>
        <v>0</v>
      </c>
      <c r="AEA16" s="33">
        <f>'5 - Project Outputs'!Q572</f>
        <v>0</v>
      </c>
      <c r="AEB16" s="33">
        <f>'5 - Project Outputs'!R572</f>
        <v>0</v>
      </c>
      <c r="AEC16" s="33">
        <f>'5 - Project Outputs'!S572</f>
        <v>0</v>
      </c>
      <c r="AED16" s="33">
        <f>'5 - Project Outputs'!T572</f>
        <v>0</v>
      </c>
      <c r="AEE16" s="33">
        <f>'5 - Project Outputs'!U572</f>
        <v>0</v>
      </c>
      <c r="AEF16" s="33">
        <f>'5 - Project Outputs'!V572</f>
        <v>0</v>
      </c>
      <c r="AEG16" s="33">
        <f>'5 - Project Outputs'!W572</f>
        <v>0</v>
      </c>
      <c r="AEH16" s="33">
        <f>'5 - Project Outputs'!X572</f>
        <v>0</v>
      </c>
      <c r="AEI16" s="33">
        <f>'5 - Project Outputs'!Y572</f>
        <v>0</v>
      </c>
      <c r="AEJ16" s="33" t="str">
        <f>'5 - Project Outputs'!C573</f>
        <v>&lt; Select &gt;</v>
      </c>
      <c r="AEK16" s="33" t="str">
        <f>'5 - Project Outputs'!D573</f>
        <v>N/A</v>
      </c>
      <c r="AEL16" s="33">
        <f>'5 - Project Outputs'!E573</f>
        <v>0</v>
      </c>
      <c r="AEM16" s="33">
        <f>'5 - Project Outputs'!F573</f>
        <v>0</v>
      </c>
      <c r="AEN16" s="33">
        <f>'5 - Project Outputs'!G573</f>
        <v>0</v>
      </c>
      <c r="AEO16" s="33">
        <f>'5 - Project Outputs'!H573</f>
        <v>0</v>
      </c>
      <c r="AEP16" s="33">
        <f>'5 - Project Outputs'!I573</f>
        <v>0</v>
      </c>
      <c r="AEQ16" s="33">
        <f>'5 - Project Outputs'!J573</f>
        <v>0</v>
      </c>
      <c r="AER16" s="33">
        <f>'5 - Project Outputs'!K573</f>
        <v>0</v>
      </c>
      <c r="AES16" s="33">
        <f>'5 - Project Outputs'!L573</f>
        <v>0</v>
      </c>
      <c r="AET16" s="33">
        <f>'5 - Project Outputs'!M573</f>
        <v>0</v>
      </c>
      <c r="AEU16" s="33">
        <f>'5 - Project Outputs'!N573</f>
        <v>0</v>
      </c>
      <c r="AEV16" s="33">
        <f>'5 - Project Outputs'!O573</f>
        <v>0</v>
      </c>
      <c r="AEW16" s="33">
        <f>'5 - Project Outputs'!P573</f>
        <v>0</v>
      </c>
      <c r="AEX16" s="33">
        <f>'5 - Project Outputs'!Q573</f>
        <v>0</v>
      </c>
      <c r="AEY16" s="33">
        <f>'5 - Project Outputs'!R573</f>
        <v>0</v>
      </c>
      <c r="AEZ16" s="33">
        <f>'5 - Project Outputs'!S573</f>
        <v>0</v>
      </c>
      <c r="AFA16" s="33">
        <f>'5 - Project Outputs'!T573</f>
        <v>0</v>
      </c>
      <c r="AFB16" s="33">
        <f>'5 - Project Outputs'!U573</f>
        <v>0</v>
      </c>
      <c r="AFC16" s="33">
        <f>'5 - Project Outputs'!V573</f>
        <v>0</v>
      </c>
      <c r="AFD16" s="33">
        <f>'5 - Project Outputs'!W573</f>
        <v>0</v>
      </c>
      <c r="AFE16" s="33">
        <f>'5 - Project Outputs'!X573</f>
        <v>0</v>
      </c>
      <c r="AFF16" s="33">
        <f>'5 - Project Outputs'!Y573</f>
        <v>0</v>
      </c>
      <c r="AFG16" s="33" t="str">
        <f>'5 - Project Outputs'!C574</f>
        <v>&lt; Select &gt;</v>
      </c>
      <c r="AFH16" s="33" t="str">
        <f>'5 - Project Outputs'!D574</f>
        <v>N/A</v>
      </c>
      <c r="AFI16" s="33">
        <f>'5 - Project Outputs'!E574</f>
        <v>0</v>
      </c>
      <c r="AFJ16" s="33">
        <f>'5 - Project Outputs'!F574</f>
        <v>0</v>
      </c>
      <c r="AFK16" s="33">
        <f>'5 - Project Outputs'!G574</f>
        <v>0</v>
      </c>
      <c r="AFL16" s="33">
        <f>'5 - Project Outputs'!H574</f>
        <v>0</v>
      </c>
      <c r="AFM16" s="33">
        <f>'5 - Project Outputs'!I574</f>
        <v>0</v>
      </c>
      <c r="AFN16" s="33">
        <f>'5 - Project Outputs'!J574</f>
        <v>0</v>
      </c>
      <c r="AFO16" s="33">
        <f>'5 - Project Outputs'!K574</f>
        <v>0</v>
      </c>
      <c r="AFP16" s="33">
        <f>'5 - Project Outputs'!L574</f>
        <v>0</v>
      </c>
      <c r="AFQ16" s="33">
        <f>'5 - Project Outputs'!M574</f>
        <v>0</v>
      </c>
      <c r="AFR16" s="33">
        <f>'5 - Project Outputs'!N574</f>
        <v>0</v>
      </c>
      <c r="AFS16" s="33">
        <f>'5 - Project Outputs'!O574</f>
        <v>0</v>
      </c>
      <c r="AFT16" s="33">
        <f>'5 - Project Outputs'!P574</f>
        <v>0</v>
      </c>
      <c r="AFU16" s="33">
        <f>'5 - Project Outputs'!Q574</f>
        <v>0</v>
      </c>
      <c r="AFV16" s="33">
        <f>'5 - Project Outputs'!R574</f>
        <v>0</v>
      </c>
      <c r="AFW16" s="33">
        <f>'5 - Project Outputs'!S574</f>
        <v>0</v>
      </c>
      <c r="AFX16" s="33">
        <f>'5 - Project Outputs'!T574</f>
        <v>0</v>
      </c>
      <c r="AFY16" s="33">
        <f>'5 - Project Outputs'!U574</f>
        <v>0</v>
      </c>
      <c r="AFZ16" s="33">
        <f>'5 - Project Outputs'!V574</f>
        <v>0</v>
      </c>
      <c r="AGA16" s="33">
        <f>'5 - Project Outputs'!W574</f>
        <v>0</v>
      </c>
      <c r="AGB16" s="33">
        <f>'5 - Project Outputs'!X574</f>
        <v>0</v>
      </c>
      <c r="AGC16" s="33">
        <f>'5 - Project Outputs'!Y574</f>
        <v>0</v>
      </c>
      <c r="AGD16" s="33">
        <f>'5 - Project Outputs'!C576</f>
        <v>0</v>
      </c>
      <c r="AGE16" s="33">
        <f>'5 - Project Outputs'!D576</f>
        <v>0</v>
      </c>
      <c r="AGF16" s="33">
        <f>'5 - Project Outputs'!E576</f>
        <v>0</v>
      </c>
      <c r="AGG16" s="33">
        <f>'5 - Project Outputs'!F576</f>
        <v>0</v>
      </c>
      <c r="AGH16" s="33">
        <f>'5 - Project Outputs'!G576</f>
        <v>0</v>
      </c>
      <c r="AGI16" s="33">
        <f>'5 - Project Outputs'!H576</f>
        <v>0</v>
      </c>
      <c r="AGJ16" s="33">
        <f>'5 - Project Outputs'!I576</f>
        <v>0</v>
      </c>
      <c r="AGK16" s="33">
        <f>'5 - Project Outputs'!J576</f>
        <v>0</v>
      </c>
      <c r="AGL16" s="33">
        <f>'5 - Project Outputs'!K576</f>
        <v>0</v>
      </c>
      <c r="AGM16" s="33">
        <f>'5 - Project Outputs'!L576</f>
        <v>0</v>
      </c>
      <c r="AGN16" s="33">
        <f>'5 - Project Outputs'!M576</f>
        <v>0</v>
      </c>
      <c r="AGO16" s="33">
        <f>'5 - Project Outputs'!N576</f>
        <v>0</v>
      </c>
      <c r="AGP16" s="33">
        <f>'5 - Project Outputs'!O576</f>
        <v>0</v>
      </c>
      <c r="AGQ16" s="33">
        <f>'5 - Project Outputs'!P576</f>
        <v>0</v>
      </c>
      <c r="AGR16" s="33">
        <f>'5 - Project Outputs'!Q576</f>
        <v>0</v>
      </c>
      <c r="AGS16" s="33">
        <f>'5 - Project Outputs'!R576</f>
        <v>0</v>
      </c>
      <c r="AGT16" s="33">
        <f>'5 - Project Outputs'!S576</f>
        <v>0</v>
      </c>
      <c r="AGU16" s="33">
        <f>'5 - Project Outputs'!T576</f>
        <v>0</v>
      </c>
      <c r="AGV16" s="33">
        <f>'5 - Project Outputs'!U576</f>
        <v>0</v>
      </c>
      <c r="AGW16" s="33">
        <f>'5 - Project Outputs'!V576</f>
        <v>0</v>
      </c>
      <c r="AGX16" s="33">
        <f>'5 - Project Outputs'!W576</f>
        <v>0</v>
      </c>
      <c r="AGY16" s="33">
        <f>'5 - Project Outputs'!X576</f>
        <v>0</v>
      </c>
      <c r="AGZ16" s="33">
        <f>'5 - Project Outputs'!C577</f>
        <v>0</v>
      </c>
      <c r="AHA16" s="33">
        <f>'5 - Project Outputs'!D577</f>
        <v>0</v>
      </c>
      <c r="AHB16" s="33">
        <f>'5 - Project Outputs'!E577</f>
        <v>0</v>
      </c>
      <c r="AHC16" s="33">
        <f>'5 - Project Outputs'!F577</f>
        <v>0</v>
      </c>
      <c r="AHD16" s="33">
        <f>'5 - Project Outputs'!G577</f>
        <v>0</v>
      </c>
      <c r="AHE16" s="33">
        <f>'5 - Project Outputs'!H577</f>
        <v>0</v>
      </c>
      <c r="AHF16" s="33">
        <f>'5 - Project Outputs'!I577</f>
        <v>0</v>
      </c>
      <c r="AHG16" s="33">
        <f>'5 - Project Outputs'!J577</f>
        <v>0</v>
      </c>
      <c r="AHH16" s="33">
        <f>'5 - Project Outputs'!K577</f>
        <v>0</v>
      </c>
      <c r="AHI16" s="33">
        <f>'5 - Project Outputs'!L577</f>
        <v>0</v>
      </c>
      <c r="AHJ16" s="33">
        <f>'5 - Project Outputs'!M577</f>
        <v>0</v>
      </c>
      <c r="AHK16" s="33">
        <f>'5 - Project Outputs'!N577</f>
        <v>0</v>
      </c>
      <c r="AHL16" s="33">
        <f>'5 - Project Outputs'!O577</f>
        <v>0</v>
      </c>
      <c r="AHM16" s="33">
        <f>'5 - Project Outputs'!P577</f>
        <v>0</v>
      </c>
      <c r="AHN16" s="33">
        <f>'5 - Project Outputs'!Q577</f>
        <v>0</v>
      </c>
      <c r="AHO16" s="33">
        <f>'5 - Project Outputs'!R577</f>
        <v>0</v>
      </c>
      <c r="AHP16" s="33">
        <f>'5 - Project Outputs'!S577</f>
        <v>0</v>
      </c>
      <c r="AHQ16" s="33">
        <f>'5 - Project Outputs'!T577</f>
        <v>0</v>
      </c>
      <c r="AHR16" s="33">
        <f>'5 - Project Outputs'!U577</f>
        <v>0</v>
      </c>
      <c r="AHS16" s="33">
        <f>'5 - Project Outputs'!V577</f>
        <v>0</v>
      </c>
      <c r="AHT16" s="33">
        <f>'5 - Project Outputs'!W577</f>
        <v>0</v>
      </c>
      <c r="AHU16" s="33">
        <f>'5 - Project Outputs'!X577</f>
        <v>0</v>
      </c>
      <c r="AHV16" s="33">
        <f>'5 - Project Outputs'!C578</f>
        <v>0</v>
      </c>
      <c r="AHW16" s="33">
        <f>'5 - Project Outputs'!D578</f>
        <v>0</v>
      </c>
      <c r="AHX16" s="33">
        <f>'5 - Project Outputs'!E578</f>
        <v>0</v>
      </c>
      <c r="AHY16" s="33">
        <f>'5 - Project Outputs'!F578</f>
        <v>0</v>
      </c>
      <c r="AHZ16" s="33">
        <f>'5 - Project Outputs'!G578</f>
        <v>0</v>
      </c>
      <c r="AIA16" s="33">
        <f>'5 - Project Outputs'!H578</f>
        <v>0</v>
      </c>
      <c r="AIB16" s="33">
        <f>'5 - Project Outputs'!I578</f>
        <v>0</v>
      </c>
      <c r="AIC16" s="33">
        <f>'5 - Project Outputs'!J578</f>
        <v>0</v>
      </c>
      <c r="AID16" s="33">
        <f>'5 - Project Outputs'!K578</f>
        <v>0</v>
      </c>
      <c r="AIE16" s="33">
        <f>'5 - Project Outputs'!L578</f>
        <v>0</v>
      </c>
      <c r="AIF16" s="33">
        <f>'5 - Project Outputs'!M578</f>
        <v>0</v>
      </c>
      <c r="AIG16" s="33">
        <f>'5 - Project Outputs'!N578</f>
        <v>0</v>
      </c>
      <c r="AIH16" s="33">
        <f>'5 - Project Outputs'!O578</f>
        <v>0</v>
      </c>
      <c r="AII16" s="33">
        <f>'5 - Project Outputs'!P578</f>
        <v>0</v>
      </c>
      <c r="AIJ16" s="33">
        <f>'5 - Project Outputs'!Q578</f>
        <v>0</v>
      </c>
      <c r="AIK16" s="33">
        <f>'5 - Project Outputs'!R578</f>
        <v>0</v>
      </c>
      <c r="AIL16" s="33">
        <f>'5 - Project Outputs'!S578</f>
        <v>0</v>
      </c>
      <c r="AIM16" s="33">
        <f>'5 - Project Outputs'!T578</f>
        <v>0</v>
      </c>
      <c r="AIN16" s="33">
        <f>'5 - Project Outputs'!U578</f>
        <v>0</v>
      </c>
      <c r="AIO16" s="33">
        <f>'5 - Project Outputs'!V578</f>
        <v>0</v>
      </c>
      <c r="AIP16" s="33">
        <f>'5 - Project Outputs'!W578</f>
        <v>0</v>
      </c>
      <c r="AIQ16" s="33">
        <f>'5 - Project Outputs'!X578</f>
        <v>0</v>
      </c>
      <c r="AIR16" s="33">
        <f>'5 - Project Outputs'!C579</f>
        <v>0</v>
      </c>
      <c r="AIS16" s="33">
        <f>'5 - Project Outputs'!D579</f>
        <v>0</v>
      </c>
      <c r="AIT16" s="33">
        <f>'5 - Project Outputs'!E579</f>
        <v>0</v>
      </c>
      <c r="AIU16" s="33">
        <f>'5 - Project Outputs'!F579</f>
        <v>0</v>
      </c>
      <c r="AIV16" s="33">
        <f>'5 - Project Outputs'!G579</f>
        <v>0</v>
      </c>
      <c r="AIW16" s="33">
        <f>'5 - Project Outputs'!H579</f>
        <v>0</v>
      </c>
      <c r="AIX16" s="33">
        <f>'5 - Project Outputs'!I579</f>
        <v>0</v>
      </c>
      <c r="AIY16" s="33">
        <f>'5 - Project Outputs'!J579</f>
        <v>0</v>
      </c>
      <c r="AIZ16" s="33">
        <f>'5 - Project Outputs'!K579</f>
        <v>0</v>
      </c>
      <c r="AJA16" s="33">
        <f>'5 - Project Outputs'!L579</f>
        <v>0</v>
      </c>
      <c r="AJB16" s="33">
        <f>'5 - Project Outputs'!M579</f>
        <v>0</v>
      </c>
      <c r="AJC16" s="33">
        <f>'5 - Project Outputs'!N579</f>
        <v>0</v>
      </c>
      <c r="AJD16" s="33">
        <f>'5 - Project Outputs'!O579</f>
        <v>0</v>
      </c>
      <c r="AJE16" s="33">
        <f>'5 - Project Outputs'!P579</f>
        <v>0</v>
      </c>
      <c r="AJF16" s="33">
        <f>'5 - Project Outputs'!Q579</f>
        <v>0</v>
      </c>
      <c r="AJG16" s="33">
        <f>'5 - Project Outputs'!R579</f>
        <v>0</v>
      </c>
      <c r="AJH16" s="33">
        <f>'5 - Project Outputs'!S579</f>
        <v>0</v>
      </c>
      <c r="AJI16" s="33">
        <f>'5 - Project Outputs'!T579</f>
        <v>0</v>
      </c>
      <c r="AJJ16" s="33">
        <f>'5 - Project Outputs'!U579</f>
        <v>0</v>
      </c>
      <c r="AJK16" s="33">
        <f>'5 - Project Outputs'!V579</f>
        <v>0</v>
      </c>
      <c r="AJL16" s="33">
        <f>'5 - Project Outputs'!W579</f>
        <v>0</v>
      </c>
      <c r="AJM16" s="33">
        <f>'5 - Project Outputs'!X579</f>
        <v>0</v>
      </c>
      <c r="AJN16" s="33">
        <f>'5 - Project Outputs'!C580</f>
        <v>0</v>
      </c>
      <c r="AJO16" s="33">
        <f>'5 - Project Outputs'!D580</f>
        <v>0</v>
      </c>
      <c r="AJP16" s="33">
        <f>'5 - Project Outputs'!E580</f>
        <v>0</v>
      </c>
      <c r="AJQ16" s="33">
        <f>'5 - Project Outputs'!F580</f>
        <v>0</v>
      </c>
      <c r="AJR16" s="33">
        <f>'5 - Project Outputs'!G580</f>
        <v>0</v>
      </c>
      <c r="AJS16" s="33">
        <f>'5 - Project Outputs'!H580</f>
        <v>0</v>
      </c>
      <c r="AJT16" s="33">
        <f>'5 - Project Outputs'!I580</f>
        <v>0</v>
      </c>
      <c r="AJU16" s="33">
        <f>'5 - Project Outputs'!J580</f>
        <v>0</v>
      </c>
      <c r="AJV16" s="33">
        <f>'5 - Project Outputs'!K580</f>
        <v>0</v>
      </c>
      <c r="AJW16" s="33">
        <f>'5 - Project Outputs'!L580</f>
        <v>0</v>
      </c>
      <c r="AJX16" s="33">
        <f>'5 - Project Outputs'!M580</f>
        <v>0</v>
      </c>
      <c r="AJY16" s="33">
        <f>'5 - Project Outputs'!N580</f>
        <v>0</v>
      </c>
      <c r="AJZ16" s="33">
        <f>'5 - Project Outputs'!O580</f>
        <v>0</v>
      </c>
      <c r="AKA16" s="33">
        <f>'5 - Project Outputs'!P580</f>
        <v>0</v>
      </c>
      <c r="AKB16" s="33">
        <f>'5 - Project Outputs'!Q580</f>
        <v>0</v>
      </c>
      <c r="AKC16" s="33">
        <f>'5 - Project Outputs'!R580</f>
        <v>0</v>
      </c>
      <c r="AKD16" s="33">
        <f>'5 - Project Outputs'!S580</f>
        <v>0</v>
      </c>
      <c r="AKE16" s="33">
        <f>'5 - Project Outputs'!T580</f>
        <v>0</v>
      </c>
      <c r="AKF16" s="33">
        <f>'5 - Project Outputs'!U580</f>
        <v>0</v>
      </c>
      <c r="AKG16" s="33">
        <f>'5 - Project Outputs'!V580</f>
        <v>0</v>
      </c>
      <c r="AKH16" s="33">
        <f>'5 - Project Outputs'!W580</f>
        <v>0</v>
      </c>
      <c r="AKI16" s="33">
        <f>'5 - Project Outputs'!X580</f>
        <v>0</v>
      </c>
      <c r="AKJ16" s="33">
        <f>'5 - Project Outputs'!C581</f>
        <v>0</v>
      </c>
      <c r="AKK16" s="33">
        <f>'5 - Project Outputs'!D581</f>
        <v>0</v>
      </c>
      <c r="AKL16" s="33">
        <f>'5 - Project Outputs'!E581</f>
        <v>0</v>
      </c>
      <c r="AKM16" s="33">
        <f>'5 - Project Outputs'!F581</f>
        <v>0</v>
      </c>
      <c r="AKN16" s="33">
        <f>'5 - Project Outputs'!G581</f>
        <v>0</v>
      </c>
      <c r="AKO16" s="33">
        <f>'5 - Project Outputs'!H581</f>
        <v>0</v>
      </c>
      <c r="AKP16" s="33">
        <f>'5 - Project Outputs'!I581</f>
        <v>0</v>
      </c>
      <c r="AKQ16" s="33">
        <f>'5 - Project Outputs'!J581</f>
        <v>0</v>
      </c>
      <c r="AKR16" s="33">
        <f>'5 - Project Outputs'!K581</f>
        <v>0</v>
      </c>
      <c r="AKS16" s="33">
        <f>'5 - Project Outputs'!L581</f>
        <v>0</v>
      </c>
      <c r="AKT16" s="33">
        <f>'5 - Project Outputs'!M581</f>
        <v>0</v>
      </c>
      <c r="AKU16" s="33">
        <f>'5 - Project Outputs'!N581</f>
        <v>0</v>
      </c>
      <c r="AKV16" s="33">
        <f>'5 - Project Outputs'!O581</f>
        <v>0</v>
      </c>
      <c r="AKW16" s="33">
        <f>'5 - Project Outputs'!P581</f>
        <v>0</v>
      </c>
      <c r="AKX16" s="33">
        <f>'5 - Project Outputs'!Q581</f>
        <v>0</v>
      </c>
      <c r="AKY16" s="33">
        <f>'5 - Project Outputs'!R581</f>
        <v>0</v>
      </c>
      <c r="AKZ16" s="33">
        <f>'5 - Project Outputs'!S581</f>
        <v>0</v>
      </c>
      <c r="ALA16" s="33">
        <f>'5 - Project Outputs'!T581</f>
        <v>0</v>
      </c>
      <c r="ALB16" s="33">
        <f>'5 - Project Outputs'!U581</f>
        <v>0</v>
      </c>
      <c r="ALC16" s="33">
        <f>'5 - Project Outputs'!V581</f>
        <v>0</v>
      </c>
      <c r="ALD16" s="33">
        <f>'5 - Project Outputs'!W581</f>
        <v>0</v>
      </c>
      <c r="ALE16" s="33">
        <f>'5 - Project Outputs'!X581</f>
        <v>0</v>
      </c>
      <c r="ALF16" s="33">
        <f>'5 - Project Outputs'!C582</f>
        <v>0</v>
      </c>
      <c r="ALG16" s="33">
        <f>'5 - Project Outputs'!D582</f>
        <v>0</v>
      </c>
      <c r="ALH16" s="33">
        <f>'5 - Project Outputs'!E582</f>
        <v>0</v>
      </c>
      <c r="ALI16" s="33">
        <f>'5 - Project Outputs'!F582</f>
        <v>0</v>
      </c>
      <c r="ALJ16" s="33">
        <f>'5 - Project Outputs'!G582</f>
        <v>0</v>
      </c>
      <c r="ALK16" s="33">
        <f>'5 - Project Outputs'!H582</f>
        <v>0</v>
      </c>
      <c r="ALL16" s="33">
        <f>'5 - Project Outputs'!I582</f>
        <v>0</v>
      </c>
      <c r="ALM16" s="33">
        <f>'5 - Project Outputs'!J582</f>
        <v>0</v>
      </c>
      <c r="ALN16" s="33">
        <f>'5 - Project Outputs'!K582</f>
        <v>0</v>
      </c>
      <c r="ALO16" s="33">
        <f>'5 - Project Outputs'!L582</f>
        <v>0</v>
      </c>
      <c r="ALP16" s="33">
        <f>'5 - Project Outputs'!M582</f>
        <v>0</v>
      </c>
      <c r="ALQ16" s="33">
        <f>'5 - Project Outputs'!N582</f>
        <v>0</v>
      </c>
      <c r="ALR16" s="33">
        <f>'5 - Project Outputs'!O582</f>
        <v>0</v>
      </c>
      <c r="ALS16" s="33">
        <f>'5 - Project Outputs'!P582</f>
        <v>0</v>
      </c>
      <c r="ALT16" s="33">
        <f>'5 - Project Outputs'!Q582</f>
        <v>0</v>
      </c>
      <c r="ALU16" s="33">
        <f>'5 - Project Outputs'!R582</f>
        <v>0</v>
      </c>
      <c r="ALV16" s="33">
        <f>'5 - Project Outputs'!S582</f>
        <v>0</v>
      </c>
      <c r="ALW16" s="33">
        <f>'5 - Project Outputs'!T582</f>
        <v>0</v>
      </c>
      <c r="ALX16" s="33">
        <f>'5 - Project Outputs'!U582</f>
        <v>0</v>
      </c>
      <c r="ALY16" s="33">
        <f>'5 - Project Outputs'!V582</f>
        <v>0</v>
      </c>
      <c r="ALZ16" s="33">
        <f>'5 - Project Outputs'!W582</f>
        <v>0</v>
      </c>
      <c r="AMA16" s="33">
        <f>'5 - Project Outputs'!X582</f>
        <v>0</v>
      </c>
      <c r="AMB16" s="33">
        <f>'5 - Project Outputs'!C583</f>
        <v>0</v>
      </c>
      <c r="AMC16" s="33">
        <f>'5 - Project Outputs'!D583</f>
        <v>0</v>
      </c>
      <c r="AMD16" s="33">
        <f>'5 - Project Outputs'!E583</f>
        <v>0</v>
      </c>
      <c r="AME16" s="33">
        <f>'5 - Project Outputs'!F583</f>
        <v>0</v>
      </c>
      <c r="AMF16" s="33">
        <f>'5 - Project Outputs'!G583</f>
        <v>0</v>
      </c>
      <c r="AMG16" s="33">
        <f>'5 - Project Outputs'!H583</f>
        <v>0</v>
      </c>
      <c r="AMH16" s="33">
        <f>'5 - Project Outputs'!I583</f>
        <v>0</v>
      </c>
      <c r="AMI16" s="33">
        <f>'5 - Project Outputs'!J583</f>
        <v>0</v>
      </c>
      <c r="AMJ16" s="33">
        <f>'5 - Project Outputs'!K583</f>
        <v>0</v>
      </c>
      <c r="AMK16" s="33">
        <f>'5 - Project Outputs'!L583</f>
        <v>0</v>
      </c>
      <c r="AML16" s="33">
        <f>'5 - Project Outputs'!M583</f>
        <v>0</v>
      </c>
      <c r="AMM16" s="33">
        <f>'5 - Project Outputs'!N583</f>
        <v>0</v>
      </c>
      <c r="AMN16" s="33">
        <f>'5 - Project Outputs'!O583</f>
        <v>0</v>
      </c>
      <c r="AMO16" s="33">
        <f>'5 - Project Outputs'!P583</f>
        <v>0</v>
      </c>
      <c r="AMP16" s="33">
        <f>'5 - Project Outputs'!Q583</f>
        <v>0</v>
      </c>
      <c r="AMQ16" s="33">
        <f>'5 - Project Outputs'!R583</f>
        <v>0</v>
      </c>
      <c r="AMR16" s="33">
        <f>'5 - Project Outputs'!S583</f>
        <v>0</v>
      </c>
      <c r="AMS16" s="33">
        <f>'5 - Project Outputs'!T583</f>
        <v>0</v>
      </c>
      <c r="AMT16" s="33">
        <f>'5 - Project Outputs'!U583</f>
        <v>0</v>
      </c>
      <c r="AMU16" s="33">
        <f>'5 - Project Outputs'!V583</f>
        <v>0</v>
      </c>
      <c r="AMV16" s="33">
        <f>'5 - Project Outputs'!W583</f>
        <v>0</v>
      </c>
      <c r="AMW16" s="33">
        <f>'5 - Project Outputs'!X583</f>
        <v>0</v>
      </c>
      <c r="AMX16" s="33">
        <f>'5 - Project Outputs'!C584</f>
        <v>0</v>
      </c>
      <c r="AMY16" s="33">
        <f>'5 - Project Outputs'!D584</f>
        <v>0</v>
      </c>
      <c r="AMZ16" s="33">
        <f>'5 - Project Outputs'!E584</f>
        <v>0</v>
      </c>
      <c r="ANA16" s="33">
        <f>'5 - Project Outputs'!F584</f>
        <v>0</v>
      </c>
      <c r="ANB16" s="33">
        <f>'5 - Project Outputs'!G584</f>
        <v>0</v>
      </c>
      <c r="ANC16" s="33">
        <f>'5 - Project Outputs'!H584</f>
        <v>0</v>
      </c>
      <c r="AND16" s="33">
        <f>'5 - Project Outputs'!I584</f>
        <v>0</v>
      </c>
      <c r="ANE16" s="33">
        <f>'5 - Project Outputs'!J584</f>
        <v>0</v>
      </c>
      <c r="ANF16" s="33">
        <f>'5 - Project Outputs'!K584</f>
        <v>0</v>
      </c>
      <c r="ANG16" s="33">
        <f>'5 - Project Outputs'!L584</f>
        <v>0</v>
      </c>
      <c r="ANH16" s="33">
        <f>'5 - Project Outputs'!M584</f>
        <v>0</v>
      </c>
      <c r="ANI16" s="33">
        <f>'5 - Project Outputs'!N584</f>
        <v>0</v>
      </c>
      <c r="ANJ16" s="33">
        <f>'5 - Project Outputs'!O584</f>
        <v>0</v>
      </c>
      <c r="ANK16" s="33">
        <f>'5 - Project Outputs'!P584</f>
        <v>0</v>
      </c>
      <c r="ANL16" s="33">
        <f>'5 - Project Outputs'!Q584</f>
        <v>0</v>
      </c>
      <c r="ANM16" s="33">
        <f>'5 - Project Outputs'!R584</f>
        <v>0</v>
      </c>
      <c r="ANN16" s="33">
        <f>'5 - Project Outputs'!S584</f>
        <v>0</v>
      </c>
      <c r="ANO16" s="33">
        <f>'5 - Project Outputs'!T584</f>
        <v>0</v>
      </c>
      <c r="ANP16" s="33">
        <f>'5 - Project Outputs'!U584</f>
        <v>0</v>
      </c>
      <c r="ANQ16" s="33">
        <f>'5 - Project Outputs'!V584</f>
        <v>0</v>
      </c>
      <c r="ANR16" s="33">
        <f>'5 - Project Outputs'!W584</f>
        <v>0</v>
      </c>
      <c r="ANS16" s="33">
        <f>'5 - Project Outputs'!X584</f>
        <v>0</v>
      </c>
      <c r="ANT16" s="33">
        <f>'5 - Project Outputs'!C585</f>
        <v>0</v>
      </c>
      <c r="ANU16" s="33">
        <f>'5 - Project Outputs'!D585</f>
        <v>0</v>
      </c>
      <c r="ANV16" s="33">
        <f>'5 - Project Outputs'!E585</f>
        <v>0</v>
      </c>
      <c r="ANW16" s="33">
        <f>'5 - Project Outputs'!F585</f>
        <v>0</v>
      </c>
      <c r="ANX16" s="33">
        <f>'5 - Project Outputs'!G585</f>
        <v>0</v>
      </c>
      <c r="ANY16" s="33">
        <f>'5 - Project Outputs'!H585</f>
        <v>0</v>
      </c>
      <c r="ANZ16" s="33">
        <f>'5 - Project Outputs'!I585</f>
        <v>0</v>
      </c>
      <c r="AOA16" s="33">
        <f>'5 - Project Outputs'!J585</f>
        <v>0</v>
      </c>
      <c r="AOB16" s="33">
        <f>'5 - Project Outputs'!K585</f>
        <v>0</v>
      </c>
      <c r="AOC16" s="33">
        <f>'5 - Project Outputs'!L585</f>
        <v>0</v>
      </c>
      <c r="AOD16" s="33">
        <f>'5 - Project Outputs'!M585</f>
        <v>0</v>
      </c>
      <c r="AOE16" s="33">
        <f>'5 - Project Outputs'!N585</f>
        <v>0</v>
      </c>
      <c r="AOF16" s="33">
        <f>'5 - Project Outputs'!O585</f>
        <v>0</v>
      </c>
      <c r="AOG16" s="33">
        <f>'5 - Project Outputs'!P585</f>
        <v>0</v>
      </c>
      <c r="AOH16" s="33">
        <f>'5 - Project Outputs'!Q585</f>
        <v>0</v>
      </c>
      <c r="AOI16" s="33">
        <f>'5 - Project Outputs'!R585</f>
        <v>0</v>
      </c>
      <c r="AOJ16" s="33">
        <f>'5 - Project Outputs'!S585</f>
        <v>0</v>
      </c>
      <c r="AOK16" s="33">
        <f>'5 - Project Outputs'!T585</f>
        <v>0</v>
      </c>
      <c r="AOL16" s="33">
        <f>'5 - Project Outputs'!U585</f>
        <v>0</v>
      </c>
      <c r="AOM16" s="33">
        <f>'5 - Project Outputs'!V585</f>
        <v>0</v>
      </c>
      <c r="AON16" s="33">
        <f>'5 - Project Outputs'!W585</f>
        <v>0</v>
      </c>
      <c r="AOO16" s="33">
        <f>'5 - Project Outputs'!X585</f>
        <v>0</v>
      </c>
      <c r="CZK16" s="33">
        <f>'7 - Risk Register'!C136</f>
        <v>0</v>
      </c>
      <c r="CZL16" s="33">
        <f>'7 - Risk Register'!D136</f>
        <v>0</v>
      </c>
      <c r="CZM16" s="33">
        <f>'7 - Risk Register'!E136</f>
        <v>0</v>
      </c>
      <c r="CZN16" s="33">
        <f>'7 - Risk Register'!F136</f>
        <v>0</v>
      </c>
      <c r="CZO16" s="33">
        <f>'7 - Risk Register'!G136</f>
        <v>0</v>
      </c>
      <c r="CZP16" s="33">
        <f>'7 - Risk Register'!H136</f>
        <v>0</v>
      </c>
      <c r="CZQ16" s="33">
        <f>'7 - Risk Register'!I136</f>
        <v>0</v>
      </c>
      <c r="CZR16" s="33" t="str">
        <f>'7 - Risk Register'!J136</f>
        <v/>
      </c>
      <c r="CZS16" s="33">
        <f>'7 - Risk Register'!K136</f>
        <v>0</v>
      </c>
      <c r="CZT16" s="33">
        <f>'7 - Risk Register'!L136</f>
        <v>0</v>
      </c>
      <c r="CZU16" s="33">
        <f>'7 - Risk Register'!M136</f>
        <v>0</v>
      </c>
      <c r="CZV16" s="33" t="str">
        <f>'7 - Risk Register'!N136</f>
        <v/>
      </c>
      <c r="CZW16" s="33">
        <f>'7 - Risk Register'!O136</f>
        <v>0</v>
      </c>
      <c r="CZX16" s="33">
        <f>'7 - Risk Register'!P136</f>
        <v>0</v>
      </c>
      <c r="CZY16" s="33">
        <f>'7 - Risk Register'!C137</f>
        <v>0</v>
      </c>
      <c r="CZZ16" s="33">
        <f>'7 - Risk Register'!D137</f>
        <v>0</v>
      </c>
      <c r="DAA16" s="33">
        <f>'7 - Risk Register'!E137</f>
        <v>0</v>
      </c>
      <c r="DAB16" s="33">
        <f>'7 - Risk Register'!F137</f>
        <v>0</v>
      </c>
      <c r="DAC16" s="33">
        <f>'7 - Risk Register'!G137</f>
        <v>0</v>
      </c>
      <c r="DAD16" s="33">
        <f>'7 - Risk Register'!H137</f>
        <v>0</v>
      </c>
      <c r="DAE16" s="33">
        <f>'7 - Risk Register'!I137</f>
        <v>0</v>
      </c>
      <c r="DAF16" s="33" t="str">
        <f>'7 - Risk Register'!J137</f>
        <v/>
      </c>
      <c r="DAG16" s="33">
        <f>'7 - Risk Register'!K137</f>
        <v>0</v>
      </c>
      <c r="DAH16" s="33">
        <f>'7 - Risk Register'!L137</f>
        <v>0</v>
      </c>
      <c r="DAI16" s="33">
        <f>'7 - Risk Register'!M137</f>
        <v>0</v>
      </c>
      <c r="DAJ16" s="33" t="str">
        <f>'7 - Risk Register'!N137</f>
        <v/>
      </c>
      <c r="DAK16" s="33">
        <f>'7 - Risk Register'!O137</f>
        <v>0</v>
      </c>
      <c r="DAL16" s="33">
        <f>'7 - Risk Register'!P137</f>
        <v>0</v>
      </c>
      <c r="DAM16" s="33">
        <f>'7 - Risk Register'!C138</f>
        <v>0</v>
      </c>
      <c r="DAN16" s="33">
        <f>'7 - Risk Register'!D138</f>
        <v>0</v>
      </c>
      <c r="DAO16" s="33">
        <f>'7 - Risk Register'!E138</f>
        <v>0</v>
      </c>
      <c r="DAP16" s="33">
        <f>'7 - Risk Register'!F138</f>
        <v>0</v>
      </c>
      <c r="DAQ16" s="33">
        <f>'7 - Risk Register'!G138</f>
        <v>0</v>
      </c>
      <c r="DAR16" s="33">
        <f>'7 - Risk Register'!H138</f>
        <v>0</v>
      </c>
      <c r="DAS16" s="33">
        <f>'7 - Risk Register'!I138</f>
        <v>0</v>
      </c>
      <c r="DAT16" s="33" t="str">
        <f>'7 - Risk Register'!J138</f>
        <v/>
      </c>
      <c r="DAU16" s="33">
        <f>'7 - Risk Register'!K138</f>
        <v>0</v>
      </c>
      <c r="DAV16" s="33">
        <f>'7 - Risk Register'!L138</f>
        <v>0</v>
      </c>
      <c r="DAW16" s="33">
        <f>'7 - Risk Register'!M138</f>
        <v>0</v>
      </c>
      <c r="DAX16" s="33" t="str">
        <f>'7 - Risk Register'!N138</f>
        <v/>
      </c>
      <c r="DAY16" s="33">
        <f>'7 - Risk Register'!O138</f>
        <v>0</v>
      </c>
      <c r="DAZ16" s="33">
        <f>'7 - Risk Register'!P138</f>
        <v>0</v>
      </c>
    </row>
    <row r="17" spans="1:2762" s="33" customFormat="1" x14ac:dyDescent="0.35">
      <c r="A17" s="469" t="s">
        <v>3430</v>
      </c>
      <c r="R17" s="475" t="str">
        <f>'Project Lookup'!$C$18</f>
        <v/>
      </c>
      <c r="S17" s="33" t="str">
        <f>'Project Lookup'!$E$18</f>
        <v/>
      </c>
      <c r="T17" s="33" t="str">
        <f>'2 - Project Admin'!F42</f>
        <v>&lt; Select &gt;</v>
      </c>
      <c r="U17" s="33" t="str">
        <f>'2 - Project Admin'!G42</f>
        <v>&lt; Select &gt;</v>
      </c>
      <c r="V17" s="33">
        <f>'2 - Project Admin'!H42</f>
        <v>0</v>
      </c>
      <c r="W17" s="33">
        <f>'2 - Project Admin'!I42</f>
        <v>0</v>
      </c>
      <c r="X17" s="33" t="str">
        <f>'2 - Project Admin'!J42</f>
        <v>&lt; Select &gt;</v>
      </c>
      <c r="Y17" s="33">
        <f>'2 - Project Admin'!K42</f>
        <v>0</v>
      </c>
      <c r="Z17" s="33">
        <f>'2 - Project Admin'!L42</f>
        <v>0</v>
      </c>
      <c r="AJ17" s="477">
        <f>'3 - Programme Progress'!D35</f>
        <v>0</v>
      </c>
      <c r="AK17" s="33">
        <f>'3 - Programme Progress'!E35</f>
        <v>0</v>
      </c>
      <c r="AL17" s="33" t="e">
        <f>'3 - Programme Progress'!#REF!</f>
        <v>#REF!</v>
      </c>
      <c r="AM17" s="33" t="str">
        <f>'3 - Programme Progress'!F35</f>
        <v>&lt; Select &gt;</v>
      </c>
      <c r="AN17" s="33" t="str">
        <f>'3 - Programme Progress'!J35</f>
        <v>&lt; Select &gt;</v>
      </c>
      <c r="AO17" s="33" t="str">
        <f>'3 - Programme Progress'!K35</f>
        <v>&lt; Select &gt;</v>
      </c>
      <c r="AP17" s="33" t="str">
        <f>'3 - Programme Progress'!L35</f>
        <v>&lt; Select &gt;</v>
      </c>
      <c r="AQ17" s="33">
        <f>'3 - Programme Progress'!M35</f>
        <v>0</v>
      </c>
      <c r="AR17" s="33">
        <f>'3 - Programme Progress'!N35</f>
        <v>0</v>
      </c>
      <c r="AS17" s="33">
        <f>'3 - Programme Progress'!O35</f>
        <v>0</v>
      </c>
      <c r="AU17" s="478"/>
      <c r="AV17" s="478"/>
      <c r="AW17" s="478"/>
      <c r="AX17" s="478"/>
      <c r="AY17" s="478"/>
      <c r="AZ17" s="478"/>
      <c r="BA17" s="478"/>
      <c r="BB17" s="478"/>
      <c r="BC17" s="478"/>
      <c r="BD17" s="478"/>
      <c r="BE17" s="478"/>
      <c r="BF17" s="478"/>
      <c r="BG17" s="478"/>
      <c r="BH17" s="478"/>
      <c r="BI17" s="478"/>
      <c r="BJ17" s="478"/>
      <c r="BK17" s="478"/>
      <c r="BS17" s="33">
        <f>'4a - Funding Profiles'!F458</f>
        <v>0</v>
      </c>
      <c r="BT17" s="33">
        <f>'4a - Funding Profiles'!G458</f>
        <v>0</v>
      </c>
      <c r="BU17" s="33">
        <f>'4a - Funding Profiles'!H458</f>
        <v>0</v>
      </c>
      <c r="BV17" s="33">
        <f>'4a - Funding Profiles'!I458</f>
        <v>0</v>
      </c>
      <c r="BW17" s="33">
        <f>'4a - Funding Profiles'!J458</f>
        <v>0</v>
      </c>
      <c r="BX17" s="33">
        <f>'4a - Funding Profiles'!K458</f>
        <v>0</v>
      </c>
      <c r="BY17" s="33">
        <f>'4a - Funding Profiles'!L458</f>
        <v>0</v>
      </c>
      <c r="BZ17" s="33">
        <f>'4a - Funding Profiles'!M458</f>
        <v>0</v>
      </c>
      <c r="CA17" s="33">
        <f>'4a - Funding Profiles'!N458</f>
        <v>0</v>
      </c>
      <c r="CB17" s="33">
        <f>'4a - Funding Profiles'!O458</f>
        <v>0</v>
      </c>
      <c r="CC17" s="33">
        <f>'4a - Funding Profiles'!P458</f>
        <v>0</v>
      </c>
      <c r="CD17" s="33">
        <f>'4a - Funding Profiles'!Q458</f>
        <v>0</v>
      </c>
      <c r="CE17" s="33">
        <f>'4a - Funding Profiles'!R458</f>
        <v>0</v>
      </c>
      <c r="CF17" s="33">
        <f>'4a - Funding Profiles'!S458</f>
        <v>0</v>
      </c>
      <c r="CG17" s="33">
        <f>'4a - Funding Profiles'!T458</f>
        <v>0</v>
      </c>
      <c r="CH17" s="33">
        <f>'4a - Funding Profiles'!U458</f>
        <v>0</v>
      </c>
      <c r="CI17" s="33">
        <f>'4a - Funding Profiles'!V458</f>
        <v>0</v>
      </c>
      <c r="CJ17" s="33">
        <f>'4a - Funding Profiles'!W458</f>
        <v>0</v>
      </c>
      <c r="CK17" s="33">
        <f>'4a - Funding Profiles'!X458</f>
        <v>0</v>
      </c>
      <c r="CL17" s="33">
        <f>'4a - Funding Profiles'!Y458</f>
        <v>0</v>
      </c>
      <c r="CM17" s="33">
        <f>'4a - Funding Profiles'!Z458</f>
        <v>0</v>
      </c>
      <c r="CN17" s="33">
        <f>'4a - Funding Profiles'!F459</f>
        <v>0</v>
      </c>
      <c r="CO17" s="33">
        <f>'4a - Funding Profiles'!G459</f>
        <v>0</v>
      </c>
      <c r="CP17" s="33">
        <f>'4a - Funding Profiles'!H459</f>
        <v>0</v>
      </c>
      <c r="CQ17" s="33">
        <f>'4a - Funding Profiles'!I459</f>
        <v>0</v>
      </c>
      <c r="CR17" s="33">
        <f>'4a - Funding Profiles'!J459</f>
        <v>0</v>
      </c>
      <c r="CS17" s="33">
        <f>'4a - Funding Profiles'!K459</f>
        <v>0</v>
      </c>
      <c r="CT17" s="33">
        <f>'4a - Funding Profiles'!L459</f>
        <v>0</v>
      </c>
      <c r="CU17" s="33">
        <f>'4a - Funding Profiles'!M459</f>
        <v>0</v>
      </c>
      <c r="CV17" s="33">
        <f>'4a - Funding Profiles'!N459</f>
        <v>0</v>
      </c>
      <c r="CW17" s="33">
        <f>'4a - Funding Profiles'!O459</f>
        <v>0</v>
      </c>
      <c r="CX17" s="33">
        <f>'4a - Funding Profiles'!P459</f>
        <v>0</v>
      </c>
      <c r="CY17" s="33">
        <f>'4a - Funding Profiles'!Q459</f>
        <v>0</v>
      </c>
      <c r="CZ17" s="33">
        <f>'4a - Funding Profiles'!R459</f>
        <v>0</v>
      </c>
      <c r="DA17" s="33">
        <f>'4a - Funding Profiles'!S459</f>
        <v>0</v>
      </c>
      <c r="DB17" s="33">
        <f>'4a - Funding Profiles'!T459</f>
        <v>0</v>
      </c>
      <c r="DC17" s="33">
        <f>'4a - Funding Profiles'!U459</f>
        <v>0</v>
      </c>
      <c r="DD17" s="33">
        <f>'4a - Funding Profiles'!V459</f>
        <v>0</v>
      </c>
      <c r="DE17" s="33">
        <f>'4a - Funding Profiles'!W459</f>
        <v>0</v>
      </c>
      <c r="DF17" s="33">
        <f>'4a - Funding Profiles'!X459</f>
        <v>0</v>
      </c>
      <c r="DG17" s="33">
        <f>'4a - Funding Profiles'!Y459</f>
        <v>0</v>
      </c>
      <c r="DH17" s="33">
        <f>'4a - Funding Profiles'!Z459</f>
        <v>0</v>
      </c>
      <c r="DI17" s="33">
        <f>'4a - Funding Profiles'!F460</f>
        <v>0</v>
      </c>
      <c r="DJ17" s="33">
        <f>'4a - Funding Profiles'!G460</f>
        <v>0</v>
      </c>
      <c r="DK17" s="33">
        <f>'4a - Funding Profiles'!H460</f>
        <v>0</v>
      </c>
      <c r="DL17" s="33">
        <f>'4a - Funding Profiles'!I460</f>
        <v>0</v>
      </c>
      <c r="DM17" s="33">
        <f>'4a - Funding Profiles'!J460</f>
        <v>0</v>
      </c>
      <c r="DN17" s="33">
        <f>'4a - Funding Profiles'!K460</f>
        <v>0</v>
      </c>
      <c r="DO17" s="33">
        <f>'4a - Funding Profiles'!L460</f>
        <v>0</v>
      </c>
      <c r="DP17" s="33">
        <f>'4a - Funding Profiles'!M460</f>
        <v>0</v>
      </c>
      <c r="DQ17" s="33">
        <f>'4a - Funding Profiles'!N460</f>
        <v>0</v>
      </c>
      <c r="DR17" s="33">
        <f>'4a - Funding Profiles'!O460</f>
        <v>0</v>
      </c>
      <c r="DS17" s="33">
        <f>'4a - Funding Profiles'!P460</f>
        <v>0</v>
      </c>
      <c r="DT17" s="33">
        <f>'4a - Funding Profiles'!Q460</f>
        <v>0</v>
      </c>
      <c r="DU17" s="33">
        <f>'4a - Funding Profiles'!R460</f>
        <v>0</v>
      </c>
      <c r="DV17" s="33">
        <f>'4a - Funding Profiles'!S460</f>
        <v>0</v>
      </c>
      <c r="DW17" s="33">
        <f>'4a - Funding Profiles'!T460</f>
        <v>0</v>
      </c>
      <c r="DX17" s="33">
        <f>'4a - Funding Profiles'!U460</f>
        <v>0</v>
      </c>
      <c r="DY17" s="33">
        <f>'4a - Funding Profiles'!V460</f>
        <v>0</v>
      </c>
      <c r="DZ17" s="33">
        <f>'4a - Funding Profiles'!W460</f>
        <v>0</v>
      </c>
      <c r="EA17" s="33">
        <f>'4a - Funding Profiles'!X460</f>
        <v>0</v>
      </c>
      <c r="EB17" s="33">
        <f>'4a - Funding Profiles'!Y460</f>
        <v>0</v>
      </c>
      <c r="EC17" s="33">
        <f>'4a - Funding Profiles'!Z460</f>
        <v>0</v>
      </c>
      <c r="ED17" s="33">
        <f>'4a - Funding Profiles'!F461</f>
        <v>0</v>
      </c>
      <c r="EE17" s="33">
        <f>'4a - Funding Profiles'!G461</f>
        <v>0</v>
      </c>
      <c r="EF17" s="33">
        <f>'4a - Funding Profiles'!H461</f>
        <v>0</v>
      </c>
      <c r="EG17" s="33">
        <f>'4a - Funding Profiles'!I461</f>
        <v>0</v>
      </c>
      <c r="EH17" s="33">
        <f>'4a - Funding Profiles'!J461</f>
        <v>0</v>
      </c>
      <c r="EI17" s="33">
        <f>'4a - Funding Profiles'!K461</f>
        <v>0</v>
      </c>
      <c r="EJ17" s="33">
        <f>'4a - Funding Profiles'!L461</f>
        <v>0</v>
      </c>
      <c r="EK17" s="33">
        <f>'4a - Funding Profiles'!M461</f>
        <v>0</v>
      </c>
      <c r="EL17" s="33">
        <f>'4a - Funding Profiles'!N461</f>
        <v>0</v>
      </c>
      <c r="EM17" s="33">
        <f>'4a - Funding Profiles'!O461</f>
        <v>0</v>
      </c>
      <c r="EN17" s="33">
        <f>'4a - Funding Profiles'!P461</f>
        <v>0</v>
      </c>
      <c r="EO17" s="33">
        <f>'4a - Funding Profiles'!Q461</f>
        <v>0</v>
      </c>
      <c r="EP17" s="33">
        <f>'4a - Funding Profiles'!R461</f>
        <v>0</v>
      </c>
      <c r="EQ17" s="33">
        <f>'4a - Funding Profiles'!S461</f>
        <v>0</v>
      </c>
      <c r="ER17" s="33">
        <f>'4a - Funding Profiles'!T461</f>
        <v>0</v>
      </c>
      <c r="ES17" s="33">
        <f>'4a - Funding Profiles'!U461</f>
        <v>0</v>
      </c>
      <c r="ET17" s="33">
        <f>'4a - Funding Profiles'!V461</f>
        <v>0</v>
      </c>
      <c r="EU17" s="33">
        <f>'4a - Funding Profiles'!W461</f>
        <v>0</v>
      </c>
      <c r="EV17" s="33">
        <f>'4a - Funding Profiles'!X461</f>
        <v>0</v>
      </c>
      <c r="EW17" s="33">
        <f>'4a - Funding Profiles'!Y461</f>
        <v>0</v>
      </c>
      <c r="EX17" s="33">
        <f>'4a - Funding Profiles'!Z461</f>
        <v>0</v>
      </c>
      <c r="EY17" s="33">
        <f>'4a - Funding Profiles'!F462</f>
        <v>0</v>
      </c>
      <c r="EZ17" s="33">
        <f>'4a - Funding Profiles'!G462</f>
        <v>0</v>
      </c>
      <c r="FA17" s="33">
        <f>'4a - Funding Profiles'!H462</f>
        <v>0</v>
      </c>
      <c r="FB17" s="33">
        <f>'4a - Funding Profiles'!I462</f>
        <v>0</v>
      </c>
      <c r="FC17" s="33">
        <f>'4a - Funding Profiles'!J462</f>
        <v>0</v>
      </c>
      <c r="FD17" s="33">
        <f>'4a - Funding Profiles'!K462</f>
        <v>0</v>
      </c>
      <c r="FE17" s="33">
        <f>'4a - Funding Profiles'!L462</f>
        <v>0</v>
      </c>
      <c r="FF17" s="33">
        <f>'4a - Funding Profiles'!M462</f>
        <v>0</v>
      </c>
      <c r="FG17" s="33">
        <f>'4a - Funding Profiles'!N462</f>
        <v>0</v>
      </c>
      <c r="FH17" s="33">
        <f>'4a - Funding Profiles'!O462</f>
        <v>0</v>
      </c>
      <c r="FI17" s="33">
        <f>'4a - Funding Profiles'!P462</f>
        <v>0</v>
      </c>
      <c r="FJ17" s="33">
        <f>'4a - Funding Profiles'!Q462</f>
        <v>0</v>
      </c>
      <c r="FK17" s="33">
        <f>'4a - Funding Profiles'!R462</f>
        <v>0</v>
      </c>
      <c r="FL17" s="33">
        <f>'4a - Funding Profiles'!S462</f>
        <v>0</v>
      </c>
      <c r="FM17" s="33">
        <f>'4a - Funding Profiles'!T462</f>
        <v>0</v>
      </c>
      <c r="FN17" s="33">
        <f>'4a - Funding Profiles'!U462</f>
        <v>0</v>
      </c>
      <c r="FO17" s="33">
        <f>'4a - Funding Profiles'!V462</f>
        <v>0</v>
      </c>
      <c r="FP17" s="33">
        <f>'4a - Funding Profiles'!W462</f>
        <v>0</v>
      </c>
      <c r="FQ17" s="33">
        <f>'4a - Funding Profiles'!X462</f>
        <v>0</v>
      </c>
      <c r="FR17" s="33">
        <f>'4a - Funding Profiles'!Y462</f>
        <v>0</v>
      </c>
      <c r="FS17" s="33">
        <f>'4a - Funding Profiles'!Z462</f>
        <v>0</v>
      </c>
      <c r="FT17" s="33">
        <f>'4a - Funding Profiles'!F463</f>
        <v>0</v>
      </c>
      <c r="FU17" s="33">
        <f>'4a - Funding Profiles'!G463</f>
        <v>0</v>
      </c>
      <c r="FV17" s="33">
        <f>'4a - Funding Profiles'!H463</f>
        <v>0</v>
      </c>
      <c r="FW17" s="33">
        <f>'4a - Funding Profiles'!I463</f>
        <v>0</v>
      </c>
      <c r="FX17" s="33">
        <f>'4a - Funding Profiles'!J463</f>
        <v>0</v>
      </c>
      <c r="FY17" s="33">
        <f>'4a - Funding Profiles'!K463</f>
        <v>0</v>
      </c>
      <c r="FZ17" s="33">
        <f>'4a - Funding Profiles'!L463</f>
        <v>0</v>
      </c>
      <c r="GA17" s="33">
        <f>'4a - Funding Profiles'!M463</f>
        <v>0</v>
      </c>
      <c r="GB17" s="33">
        <f>'4a - Funding Profiles'!N463</f>
        <v>0</v>
      </c>
      <c r="GC17" s="33">
        <f>'4a - Funding Profiles'!O463</f>
        <v>0</v>
      </c>
      <c r="GD17" s="33">
        <f>'4a - Funding Profiles'!P463</f>
        <v>0</v>
      </c>
      <c r="GE17" s="33">
        <f>'4a - Funding Profiles'!Q463</f>
        <v>0</v>
      </c>
      <c r="GF17" s="33">
        <f>'4a - Funding Profiles'!R463</f>
        <v>0</v>
      </c>
      <c r="GG17" s="33">
        <f>'4a - Funding Profiles'!S463</f>
        <v>0</v>
      </c>
      <c r="GH17" s="33">
        <f>'4a - Funding Profiles'!T463</f>
        <v>0</v>
      </c>
      <c r="GI17" s="33">
        <f>'4a - Funding Profiles'!U463</f>
        <v>0</v>
      </c>
      <c r="GJ17" s="33">
        <f>'4a - Funding Profiles'!V463</f>
        <v>0</v>
      </c>
      <c r="GK17" s="33">
        <f>'4a - Funding Profiles'!W463</f>
        <v>0</v>
      </c>
      <c r="GL17" s="33">
        <f>'4a - Funding Profiles'!X463</f>
        <v>0</v>
      </c>
      <c r="GM17" s="33">
        <f>'4a - Funding Profiles'!Y463</f>
        <v>0</v>
      </c>
      <c r="GN17" s="33">
        <f>'4a - Funding Profiles'!Z463</f>
        <v>0</v>
      </c>
      <c r="GO17" s="33">
        <f>'4a - Funding Profiles'!F463</f>
        <v>0</v>
      </c>
      <c r="GP17" s="33">
        <f>'4a - Funding Profiles'!G463</f>
        <v>0</v>
      </c>
      <c r="GQ17" s="33">
        <f>'4a - Funding Profiles'!H463</f>
        <v>0</v>
      </c>
      <c r="GR17" s="33">
        <f>'4a - Funding Profiles'!I463</f>
        <v>0</v>
      </c>
      <c r="GS17" s="33">
        <f>'4a - Funding Profiles'!J463</f>
        <v>0</v>
      </c>
      <c r="GT17" s="33">
        <f>'4a - Funding Profiles'!K463</f>
        <v>0</v>
      </c>
      <c r="GU17" s="33">
        <f>'4a - Funding Profiles'!L463</f>
        <v>0</v>
      </c>
      <c r="GV17" s="33">
        <f>'4a - Funding Profiles'!M463</f>
        <v>0</v>
      </c>
      <c r="GW17" s="33">
        <f>'4a - Funding Profiles'!N463</f>
        <v>0</v>
      </c>
      <c r="GX17" s="33">
        <f>'4a - Funding Profiles'!O463</f>
        <v>0</v>
      </c>
      <c r="GY17" s="33">
        <f>'4a - Funding Profiles'!P463</f>
        <v>0</v>
      </c>
      <c r="GZ17" s="33">
        <f>'4a - Funding Profiles'!Q463</f>
        <v>0</v>
      </c>
      <c r="HA17" s="33">
        <f>'4a - Funding Profiles'!R463</f>
        <v>0</v>
      </c>
      <c r="HB17" s="33">
        <f>'4a - Funding Profiles'!S463</f>
        <v>0</v>
      </c>
      <c r="HC17" s="33">
        <f>'4a - Funding Profiles'!T463</f>
        <v>0</v>
      </c>
      <c r="HD17" s="33">
        <f>'4a - Funding Profiles'!U463</f>
        <v>0</v>
      </c>
      <c r="HE17" s="33">
        <f>'4a - Funding Profiles'!V463</f>
        <v>0</v>
      </c>
      <c r="HF17" s="33">
        <f>'4a - Funding Profiles'!W463</f>
        <v>0</v>
      </c>
      <c r="HG17" s="33">
        <f>'4a - Funding Profiles'!X463</f>
        <v>0</v>
      </c>
      <c r="HH17" s="33">
        <f>'4a - Funding Profiles'!Y463</f>
        <v>0</v>
      </c>
      <c r="HI17" s="33">
        <f>'4a - Funding Profiles'!Z463</f>
        <v>0</v>
      </c>
      <c r="HJ17" s="33">
        <f>'4a - Funding Profiles'!F465</f>
        <v>0</v>
      </c>
      <c r="HK17" s="33">
        <f>'4a - Funding Profiles'!G465</f>
        <v>0</v>
      </c>
      <c r="HL17" s="33">
        <f>'4a - Funding Profiles'!H465</f>
        <v>0</v>
      </c>
      <c r="HM17" s="33">
        <f>'4a - Funding Profiles'!I465</f>
        <v>0</v>
      </c>
      <c r="HN17" s="33">
        <f>'4a - Funding Profiles'!J465</f>
        <v>0</v>
      </c>
      <c r="HO17" s="33">
        <f>'4a - Funding Profiles'!K465</f>
        <v>0</v>
      </c>
      <c r="HP17" s="33">
        <f>'4a - Funding Profiles'!L465</f>
        <v>0</v>
      </c>
      <c r="HQ17" s="33">
        <f>'4a - Funding Profiles'!M465</f>
        <v>0</v>
      </c>
      <c r="HR17" s="33">
        <f>'4a - Funding Profiles'!N465</f>
        <v>0</v>
      </c>
      <c r="HS17" s="33">
        <f>'4a - Funding Profiles'!O465</f>
        <v>0</v>
      </c>
      <c r="HT17" s="33">
        <f>'4a - Funding Profiles'!P465</f>
        <v>0</v>
      </c>
      <c r="HU17" s="33">
        <f>'4a - Funding Profiles'!Q465</f>
        <v>0</v>
      </c>
      <c r="HV17" s="33">
        <f>'4a - Funding Profiles'!R465</f>
        <v>0</v>
      </c>
      <c r="HW17" s="33">
        <f>'4a - Funding Profiles'!S465</f>
        <v>0</v>
      </c>
      <c r="HX17" s="33">
        <f>'4a - Funding Profiles'!T465</f>
        <v>0</v>
      </c>
      <c r="HY17" s="33">
        <f>'4a - Funding Profiles'!U465</f>
        <v>0</v>
      </c>
      <c r="HZ17" s="33">
        <f>'4a - Funding Profiles'!V465</f>
        <v>0</v>
      </c>
      <c r="IA17" s="33">
        <f>'4a - Funding Profiles'!W465</f>
        <v>0</v>
      </c>
      <c r="IB17" s="33">
        <f>'4a - Funding Profiles'!X465</f>
        <v>0</v>
      </c>
      <c r="IC17" s="33">
        <f>'4a - Funding Profiles'!Y465</f>
        <v>0</v>
      </c>
      <c r="ID17" s="33">
        <f>'4a - Funding Profiles'!Z465</f>
        <v>0</v>
      </c>
      <c r="KP17" s="33">
        <f>'4a - Funding Profiles'!C470</f>
        <v>0</v>
      </c>
      <c r="KQ17" s="33">
        <f>'4a - Funding Profiles'!D470</f>
        <v>0</v>
      </c>
      <c r="KR17" s="33">
        <f>'4a - Funding Profiles'!E470</f>
        <v>0</v>
      </c>
      <c r="KS17" s="33">
        <f>'4a - Funding Profiles'!F470</f>
        <v>0</v>
      </c>
      <c r="KT17" s="33">
        <f>'4a - Funding Profiles'!G470</f>
        <v>0</v>
      </c>
      <c r="KU17" s="33">
        <f>'4a - Funding Profiles'!H470</f>
        <v>0</v>
      </c>
      <c r="KV17" s="33">
        <f>'4a - Funding Profiles'!I470</f>
        <v>0</v>
      </c>
      <c r="KW17" s="33">
        <f>'4a - Funding Profiles'!J470</f>
        <v>0</v>
      </c>
      <c r="KX17" s="33">
        <f>'4a - Funding Profiles'!K470</f>
        <v>0</v>
      </c>
      <c r="KY17" s="33">
        <f>'4a - Funding Profiles'!L470</f>
        <v>0</v>
      </c>
      <c r="KZ17" s="33">
        <f>'4a - Funding Profiles'!M470</f>
        <v>0</v>
      </c>
      <c r="LA17" s="33">
        <f>'4a - Funding Profiles'!N470</f>
        <v>0</v>
      </c>
      <c r="LB17" s="33">
        <f>'4a - Funding Profiles'!O470</f>
        <v>0</v>
      </c>
      <c r="LC17" s="33">
        <f>'4a - Funding Profiles'!P470</f>
        <v>0</v>
      </c>
      <c r="LD17" s="33">
        <f>'4a - Funding Profiles'!Q470</f>
        <v>0</v>
      </c>
      <c r="LE17" s="33">
        <f>'4a - Funding Profiles'!R470</f>
        <v>0</v>
      </c>
      <c r="LF17" s="33">
        <f>'4a - Funding Profiles'!S470</f>
        <v>0</v>
      </c>
      <c r="LG17" s="33">
        <f>'4a - Funding Profiles'!T470</f>
        <v>0</v>
      </c>
      <c r="LH17" s="33">
        <f>'4a - Funding Profiles'!U470</f>
        <v>0</v>
      </c>
      <c r="LI17" s="33">
        <f>'4a - Funding Profiles'!V470</f>
        <v>0</v>
      </c>
      <c r="LJ17" s="33">
        <f>'4a - Funding Profiles'!W470</f>
        <v>0</v>
      </c>
      <c r="LK17" s="33">
        <f>'4a - Funding Profiles'!X470</f>
        <v>0</v>
      </c>
      <c r="LL17" s="33">
        <f>'4a - Funding Profiles'!Y470</f>
        <v>0</v>
      </c>
      <c r="LM17" s="33">
        <f>'4a - Funding Profiles'!Z470</f>
        <v>0</v>
      </c>
      <c r="LN17" s="33">
        <f>'4a - Funding Profiles'!C471</f>
        <v>0</v>
      </c>
      <c r="LO17" s="33">
        <f>'4a - Funding Profiles'!D471</f>
        <v>0</v>
      </c>
      <c r="LP17" s="33">
        <f>'4a - Funding Profiles'!E471</f>
        <v>0</v>
      </c>
      <c r="LQ17" s="33">
        <f>'4a - Funding Profiles'!F471</f>
        <v>0</v>
      </c>
      <c r="LR17" s="33">
        <f>'4a - Funding Profiles'!G471</f>
        <v>0</v>
      </c>
      <c r="LS17" s="33">
        <f>'4a - Funding Profiles'!H471</f>
        <v>0</v>
      </c>
      <c r="LT17" s="33">
        <f>'4a - Funding Profiles'!I471</f>
        <v>0</v>
      </c>
      <c r="LU17" s="33">
        <f>'4a - Funding Profiles'!J471</f>
        <v>0</v>
      </c>
      <c r="LV17" s="33">
        <f>'4a - Funding Profiles'!K471</f>
        <v>0</v>
      </c>
      <c r="LW17" s="33">
        <f>'4a - Funding Profiles'!L471</f>
        <v>0</v>
      </c>
      <c r="LX17" s="33">
        <f>'4a - Funding Profiles'!M471</f>
        <v>0</v>
      </c>
      <c r="LY17" s="33">
        <f>'4a - Funding Profiles'!N471</f>
        <v>0</v>
      </c>
      <c r="LZ17" s="33">
        <f>'4a - Funding Profiles'!O471</f>
        <v>0</v>
      </c>
      <c r="MA17" s="33">
        <f>'4a - Funding Profiles'!P471</f>
        <v>0</v>
      </c>
      <c r="MB17" s="33">
        <f>'4a - Funding Profiles'!Q471</f>
        <v>0</v>
      </c>
      <c r="MC17" s="33">
        <f>'4a - Funding Profiles'!R471</f>
        <v>0</v>
      </c>
      <c r="MD17" s="33">
        <f>'4a - Funding Profiles'!S471</f>
        <v>0</v>
      </c>
      <c r="ME17" s="33">
        <f>'4a - Funding Profiles'!T471</f>
        <v>0</v>
      </c>
      <c r="MF17" s="33">
        <f>'4a - Funding Profiles'!U471</f>
        <v>0</v>
      </c>
      <c r="MG17" s="33">
        <f>'4a - Funding Profiles'!V471</f>
        <v>0</v>
      </c>
      <c r="MH17" s="33">
        <f>'4a - Funding Profiles'!W471</f>
        <v>0</v>
      </c>
      <c r="MI17" s="33">
        <f>'4a - Funding Profiles'!X471</f>
        <v>0</v>
      </c>
      <c r="MJ17" s="33">
        <f>'4a - Funding Profiles'!Y471</f>
        <v>0</v>
      </c>
      <c r="MK17" s="33">
        <f>'4a - Funding Profiles'!Z471</f>
        <v>0</v>
      </c>
      <c r="ML17" s="33">
        <f>'4a - Funding Profiles'!C472</f>
        <v>0</v>
      </c>
      <c r="MM17" s="33">
        <f>'4a - Funding Profiles'!D472</f>
        <v>0</v>
      </c>
      <c r="MN17" s="33">
        <f>'4a - Funding Profiles'!E472</f>
        <v>0</v>
      </c>
      <c r="MO17" s="33">
        <f>'4a - Funding Profiles'!F472</f>
        <v>0</v>
      </c>
      <c r="MP17" s="33">
        <f>'4a - Funding Profiles'!G472</f>
        <v>0</v>
      </c>
      <c r="MQ17" s="33">
        <f>'4a - Funding Profiles'!H472</f>
        <v>0</v>
      </c>
      <c r="MR17" s="33">
        <f>'4a - Funding Profiles'!I472</f>
        <v>0</v>
      </c>
      <c r="MS17" s="33">
        <f>'4a - Funding Profiles'!J472</f>
        <v>0</v>
      </c>
      <c r="MT17" s="33">
        <f>'4a - Funding Profiles'!K472</f>
        <v>0</v>
      </c>
      <c r="MU17" s="33">
        <f>'4a - Funding Profiles'!L472</f>
        <v>0</v>
      </c>
      <c r="MV17" s="33">
        <f>'4a - Funding Profiles'!M472</f>
        <v>0</v>
      </c>
      <c r="MW17" s="33">
        <f>'4a - Funding Profiles'!N472</f>
        <v>0</v>
      </c>
      <c r="MX17" s="33">
        <f>'4a - Funding Profiles'!O472</f>
        <v>0</v>
      </c>
      <c r="MY17" s="33">
        <f>'4a - Funding Profiles'!P472</f>
        <v>0</v>
      </c>
      <c r="MZ17" s="33">
        <f>'4a - Funding Profiles'!Q472</f>
        <v>0</v>
      </c>
      <c r="NA17" s="33">
        <f>'4a - Funding Profiles'!R472</f>
        <v>0</v>
      </c>
      <c r="NB17" s="33">
        <f>'4a - Funding Profiles'!S472</f>
        <v>0</v>
      </c>
      <c r="NC17" s="33">
        <f>'4a - Funding Profiles'!T472</f>
        <v>0</v>
      </c>
      <c r="ND17" s="33">
        <f>'4a - Funding Profiles'!U472</f>
        <v>0</v>
      </c>
      <c r="NE17" s="33">
        <f>'4a - Funding Profiles'!V472</f>
        <v>0</v>
      </c>
      <c r="NF17" s="33">
        <f>'4a - Funding Profiles'!W472</f>
        <v>0</v>
      </c>
      <c r="NG17" s="33">
        <f>'4a - Funding Profiles'!X472</f>
        <v>0</v>
      </c>
      <c r="NH17" s="33">
        <f>'4a - Funding Profiles'!Y472</f>
        <v>0</v>
      </c>
      <c r="NI17" s="33">
        <f>'4a - Funding Profiles'!Z472</f>
        <v>0</v>
      </c>
      <c r="NJ17" s="33">
        <f>'4a - Funding Profiles'!C473</f>
        <v>0</v>
      </c>
      <c r="NK17" s="33">
        <f>'4a - Funding Profiles'!D473</f>
        <v>0</v>
      </c>
      <c r="NL17" s="33">
        <f>'4a - Funding Profiles'!E473</f>
        <v>0</v>
      </c>
      <c r="NM17" s="33">
        <f>'4a - Funding Profiles'!F473</f>
        <v>0</v>
      </c>
      <c r="NN17" s="33">
        <f>'4a - Funding Profiles'!G473</f>
        <v>0</v>
      </c>
      <c r="NO17" s="33">
        <f>'4a - Funding Profiles'!H473</f>
        <v>0</v>
      </c>
      <c r="NP17" s="33">
        <f>'4a - Funding Profiles'!I473</f>
        <v>0</v>
      </c>
      <c r="NQ17" s="33">
        <f>'4a - Funding Profiles'!J473</f>
        <v>0</v>
      </c>
      <c r="NR17" s="33">
        <f>'4a - Funding Profiles'!K473</f>
        <v>0</v>
      </c>
      <c r="NS17" s="33">
        <f>'4a - Funding Profiles'!L473</f>
        <v>0</v>
      </c>
      <c r="NT17" s="33">
        <f>'4a - Funding Profiles'!M473</f>
        <v>0</v>
      </c>
      <c r="NU17" s="33">
        <f>'4a - Funding Profiles'!N473</f>
        <v>0</v>
      </c>
      <c r="NV17" s="33">
        <f>'4a - Funding Profiles'!O473</f>
        <v>0</v>
      </c>
      <c r="NW17" s="33">
        <f>'4a - Funding Profiles'!P473</f>
        <v>0</v>
      </c>
      <c r="NX17" s="33">
        <f>'4a - Funding Profiles'!Q473</f>
        <v>0</v>
      </c>
      <c r="NY17" s="33">
        <f>'4a - Funding Profiles'!R473</f>
        <v>0</v>
      </c>
      <c r="NZ17" s="33">
        <f>'4a - Funding Profiles'!S473</f>
        <v>0</v>
      </c>
      <c r="OA17" s="33">
        <f>'4a - Funding Profiles'!T473</f>
        <v>0</v>
      </c>
      <c r="OB17" s="33">
        <f>'4a - Funding Profiles'!U473</f>
        <v>0</v>
      </c>
      <c r="OC17" s="33">
        <f>'4a - Funding Profiles'!V473</f>
        <v>0</v>
      </c>
      <c r="OD17" s="33">
        <f>'4a - Funding Profiles'!W473</f>
        <v>0</v>
      </c>
      <c r="OE17" s="33">
        <f>'4a - Funding Profiles'!X473</f>
        <v>0</v>
      </c>
      <c r="OF17" s="33">
        <f>'4a - Funding Profiles'!Y473</f>
        <v>0</v>
      </c>
      <c r="OG17" s="33">
        <f>'4a - Funding Profiles'!Z473</f>
        <v>0</v>
      </c>
      <c r="OH17" s="33">
        <f>'4a - Funding Profiles'!C474</f>
        <v>0</v>
      </c>
      <c r="OI17" s="33">
        <f>'4a - Funding Profiles'!D474</f>
        <v>0</v>
      </c>
      <c r="OJ17" s="33">
        <f>'4a - Funding Profiles'!E474</f>
        <v>0</v>
      </c>
      <c r="OK17" s="33">
        <f>'4a - Funding Profiles'!F474</f>
        <v>0</v>
      </c>
      <c r="OL17" s="33">
        <f>'4a - Funding Profiles'!G474</f>
        <v>0</v>
      </c>
      <c r="OM17" s="33">
        <f>'4a - Funding Profiles'!H474</f>
        <v>0</v>
      </c>
      <c r="ON17" s="33">
        <f>'4a - Funding Profiles'!I474</f>
        <v>0</v>
      </c>
      <c r="OO17" s="33">
        <f>'4a - Funding Profiles'!J474</f>
        <v>0</v>
      </c>
      <c r="OP17" s="33">
        <f>'4a - Funding Profiles'!K474</f>
        <v>0</v>
      </c>
      <c r="OQ17" s="33">
        <f>'4a - Funding Profiles'!L474</f>
        <v>0</v>
      </c>
      <c r="OR17" s="33">
        <f>'4a - Funding Profiles'!M474</f>
        <v>0</v>
      </c>
      <c r="OS17" s="33">
        <f>'4a - Funding Profiles'!N474</f>
        <v>0</v>
      </c>
      <c r="OT17" s="33">
        <f>'4a - Funding Profiles'!O474</f>
        <v>0</v>
      </c>
      <c r="OU17" s="33">
        <f>'4a - Funding Profiles'!P474</f>
        <v>0</v>
      </c>
      <c r="OV17" s="33">
        <f>'4a - Funding Profiles'!Q474</f>
        <v>0</v>
      </c>
      <c r="OW17" s="33">
        <f>'4a - Funding Profiles'!R474</f>
        <v>0</v>
      </c>
      <c r="OX17" s="33">
        <f>'4a - Funding Profiles'!S474</f>
        <v>0</v>
      </c>
      <c r="OY17" s="33">
        <f>'4a - Funding Profiles'!T474</f>
        <v>0</v>
      </c>
      <c r="OZ17" s="33">
        <f>'4a - Funding Profiles'!U474</f>
        <v>0</v>
      </c>
      <c r="PA17" s="33">
        <f>'4a - Funding Profiles'!V474</f>
        <v>0</v>
      </c>
      <c r="PB17" s="33">
        <f>'4a - Funding Profiles'!W474</f>
        <v>0</v>
      </c>
      <c r="PC17" s="33">
        <f>'4a - Funding Profiles'!X474</f>
        <v>0</v>
      </c>
      <c r="PD17" s="33">
        <f>'4a - Funding Profiles'!Y474</f>
        <v>0</v>
      </c>
      <c r="PE17" s="33">
        <f>'4a - Funding Profiles'!Z474</f>
        <v>0</v>
      </c>
      <c r="PF17" s="33">
        <f>'4a - Funding Profiles'!F475</f>
        <v>0</v>
      </c>
      <c r="QA17" s="33">
        <f>'4a - Funding Profiles'!C479</f>
        <v>0</v>
      </c>
      <c r="QB17" s="33">
        <f>'4b - PSI'!E28</f>
        <v>0</v>
      </c>
      <c r="QC17" s="33">
        <f>'4b - PSI'!F28</f>
        <v>0</v>
      </c>
      <c r="QD17" s="33">
        <f>'4b - PSI'!G28</f>
        <v>0</v>
      </c>
      <c r="QE17" s="33">
        <f>'4b - PSI'!H28</f>
        <v>0</v>
      </c>
      <c r="QF17" s="33">
        <f>'4b - PSI'!I28</f>
        <v>0</v>
      </c>
      <c r="QG17" s="33">
        <f>'4b - PSI'!J28</f>
        <v>0</v>
      </c>
      <c r="QH17" s="33" t="str">
        <f>'5 - Project Outputs'!C587</f>
        <v>Project 16: Not Applicable</v>
      </c>
      <c r="QI17" s="33" t="str">
        <f>'5 - Project Outputs'!C594</f>
        <v># of temporary FT jobs supported</v>
      </c>
      <c r="QJ17" s="33" t="str">
        <f>'5 - Project Outputs'!D594</f>
        <v>Number</v>
      </c>
      <c r="QK17" s="33">
        <f>'5 - Project Outputs'!E594</f>
        <v>0</v>
      </c>
      <c r="QL17" s="33">
        <f>'5 - Project Outputs'!F594</f>
        <v>0</v>
      </c>
      <c r="QM17" s="33">
        <f>'5 - Project Outputs'!G594</f>
        <v>0</v>
      </c>
      <c r="QN17" s="33">
        <f>'5 - Project Outputs'!H594</f>
        <v>0</v>
      </c>
      <c r="QO17" s="33">
        <f>'5 - Project Outputs'!I594</f>
        <v>0</v>
      </c>
      <c r="QP17" s="33">
        <f>'5 - Project Outputs'!J594</f>
        <v>0</v>
      </c>
      <c r="QQ17" s="33">
        <f>'5 - Project Outputs'!K594</f>
        <v>0</v>
      </c>
      <c r="QR17" s="33">
        <f>'5 - Project Outputs'!L594</f>
        <v>0</v>
      </c>
      <c r="QS17" s="33">
        <f>'5 - Project Outputs'!M594</f>
        <v>0</v>
      </c>
      <c r="QT17" s="33">
        <f>'5 - Project Outputs'!N594</f>
        <v>0</v>
      </c>
      <c r="QU17" s="33">
        <f>'5 - Project Outputs'!O594</f>
        <v>0</v>
      </c>
      <c r="QV17" s="33">
        <f>'5 - Project Outputs'!P594</f>
        <v>0</v>
      </c>
      <c r="QW17" s="33">
        <f>'5 - Project Outputs'!Q594</f>
        <v>0</v>
      </c>
      <c r="QX17" s="33">
        <f>'5 - Project Outputs'!R594</f>
        <v>0</v>
      </c>
      <c r="QY17" s="33">
        <f>'5 - Project Outputs'!S594</f>
        <v>0</v>
      </c>
      <c r="QZ17" s="33">
        <f>'5 - Project Outputs'!T594</f>
        <v>0</v>
      </c>
      <c r="RA17" s="33">
        <f>'5 - Project Outputs'!U594</f>
        <v>0</v>
      </c>
      <c r="RB17" s="33">
        <f>'5 - Project Outputs'!V594</f>
        <v>0</v>
      </c>
      <c r="RC17" s="33">
        <f>'5 - Project Outputs'!W594</f>
        <v>0</v>
      </c>
      <c r="RD17" s="33">
        <f>'5 - Project Outputs'!X594</f>
        <v>0</v>
      </c>
      <c r="RE17" s="33" t="str">
        <f>'5 - Project Outputs'!C595</f>
        <v># of full-time equivalent (FTE) permanent jobs created through the project</v>
      </c>
      <c r="RF17" s="33" t="str">
        <f>'5 - Project Outputs'!D595</f>
        <v>Number of FTE jobs</v>
      </c>
      <c r="RG17" s="33">
        <f>'5 - Project Outputs'!E595</f>
        <v>0</v>
      </c>
      <c r="RH17" s="33">
        <f>'5 - Project Outputs'!F595</f>
        <v>0</v>
      </c>
      <c r="RI17" s="33">
        <f>'5 - Project Outputs'!G595</f>
        <v>0</v>
      </c>
      <c r="RJ17" s="33">
        <f>'5 - Project Outputs'!H595</f>
        <v>0</v>
      </c>
      <c r="RK17" s="33">
        <f>'5 - Project Outputs'!I595</f>
        <v>0</v>
      </c>
      <c r="RL17" s="33">
        <f>'5 - Project Outputs'!J595</f>
        <v>0</v>
      </c>
      <c r="RM17" s="33">
        <f>'5 - Project Outputs'!K595</f>
        <v>0</v>
      </c>
      <c r="RN17" s="33">
        <f>'5 - Project Outputs'!L595</f>
        <v>0</v>
      </c>
      <c r="RO17" s="33">
        <f>'5 - Project Outputs'!M595</f>
        <v>0</v>
      </c>
      <c r="RP17" s="33">
        <f>'5 - Project Outputs'!N595</f>
        <v>0</v>
      </c>
      <c r="RQ17" s="33">
        <f>'5 - Project Outputs'!O595</f>
        <v>0</v>
      </c>
      <c r="RR17" s="33">
        <f>'5 - Project Outputs'!P595</f>
        <v>0</v>
      </c>
      <c r="RS17" s="33">
        <f>'5 - Project Outputs'!Q595</f>
        <v>0</v>
      </c>
      <c r="RT17" s="33">
        <f>'5 - Project Outputs'!R595</f>
        <v>0</v>
      </c>
      <c r="RU17" s="33">
        <f>'5 - Project Outputs'!S595</f>
        <v>0</v>
      </c>
      <c r="RV17" s="33">
        <f>'5 - Project Outputs'!T595</f>
        <v>0</v>
      </c>
      <c r="RW17" s="33">
        <f>'5 - Project Outputs'!U595</f>
        <v>0</v>
      </c>
      <c r="RX17" s="33">
        <f>'5 - Project Outputs'!V595</f>
        <v>0</v>
      </c>
      <c r="RY17" s="33">
        <f>'5 - Project Outputs'!W595</f>
        <v>0</v>
      </c>
      <c r="RZ17" s="33">
        <f>'5 - Project Outputs'!X595</f>
        <v>0</v>
      </c>
      <c r="SA17" s="33" t="str">
        <f>'5 - Project Outputs'!C596</f>
        <v># of full-time equivalent (FTE) permanent jobs safeguarded through the project</v>
      </c>
      <c r="SB17" s="33" t="str">
        <f>'5 - Project Outputs'!D596</f>
        <v>Number of FTE jobs</v>
      </c>
      <c r="SC17" s="33">
        <f>'5 - Project Outputs'!E596</f>
        <v>0</v>
      </c>
      <c r="SD17" s="33">
        <f>'5 - Project Outputs'!F596</f>
        <v>0</v>
      </c>
      <c r="SE17" s="33">
        <f>'5 - Project Outputs'!G596</f>
        <v>0</v>
      </c>
      <c r="SF17" s="33">
        <f>'5 - Project Outputs'!H596</f>
        <v>0</v>
      </c>
      <c r="SG17" s="33">
        <f>'5 - Project Outputs'!I596</f>
        <v>0</v>
      </c>
      <c r="SH17" s="33">
        <f>'5 - Project Outputs'!J596</f>
        <v>0</v>
      </c>
      <c r="SI17" s="33">
        <f>'5 - Project Outputs'!K596</f>
        <v>0</v>
      </c>
      <c r="SJ17" s="33">
        <f>'5 - Project Outputs'!L596</f>
        <v>0</v>
      </c>
      <c r="SK17" s="33">
        <f>'5 - Project Outputs'!M596</f>
        <v>0</v>
      </c>
      <c r="SL17" s="33">
        <f>'5 - Project Outputs'!N596</f>
        <v>0</v>
      </c>
      <c r="SM17" s="33">
        <f>'5 - Project Outputs'!O596</f>
        <v>0</v>
      </c>
      <c r="SN17" s="33">
        <f>'5 - Project Outputs'!P596</f>
        <v>0</v>
      </c>
      <c r="SO17" s="33">
        <f>'5 - Project Outputs'!Q596</f>
        <v>0</v>
      </c>
      <c r="SP17" s="33">
        <f>'5 - Project Outputs'!R596</f>
        <v>0</v>
      </c>
      <c r="SQ17" s="33">
        <f>'5 - Project Outputs'!S596</f>
        <v>0</v>
      </c>
      <c r="SR17" s="33">
        <f>'5 - Project Outputs'!T596</f>
        <v>0</v>
      </c>
      <c r="SS17" s="33">
        <f>'5 - Project Outputs'!U596</f>
        <v>0</v>
      </c>
      <c r="ST17" s="33">
        <f>'5 - Project Outputs'!V596</f>
        <v>0</v>
      </c>
      <c r="SU17" s="33">
        <f>'5 - Project Outputs'!W596</f>
        <v>0</v>
      </c>
      <c r="SV17" s="33">
        <f>'5 - Project Outputs'!X596</f>
        <v>0</v>
      </c>
      <c r="SW17" s="33" t="str">
        <f>'5 - Project Outputs'!C598</f>
        <v>&lt; Select &gt;</v>
      </c>
      <c r="SX17" s="33" t="str">
        <f>'5 - Project Outputs'!D598</f>
        <v>N/A</v>
      </c>
      <c r="SY17" s="33">
        <f>'5 - Project Outputs'!E598</f>
        <v>0</v>
      </c>
      <c r="SZ17" s="33">
        <f>'5 - Project Outputs'!F598</f>
        <v>0</v>
      </c>
      <c r="TA17" s="33">
        <f>'5 - Project Outputs'!G598</f>
        <v>0</v>
      </c>
      <c r="TB17" s="33">
        <f>'5 - Project Outputs'!H598</f>
        <v>0</v>
      </c>
      <c r="TC17" s="33">
        <f>'5 - Project Outputs'!I598</f>
        <v>0</v>
      </c>
      <c r="TD17" s="33">
        <f>'5 - Project Outputs'!J598</f>
        <v>0</v>
      </c>
      <c r="TE17" s="33">
        <f>'5 - Project Outputs'!K598</f>
        <v>0</v>
      </c>
      <c r="TF17" s="33">
        <f>'5 - Project Outputs'!L598</f>
        <v>0</v>
      </c>
      <c r="TG17" s="33">
        <f>'5 - Project Outputs'!M598</f>
        <v>0</v>
      </c>
      <c r="TH17" s="33">
        <f>'5 - Project Outputs'!N598</f>
        <v>0</v>
      </c>
      <c r="TI17" s="33">
        <f>'5 - Project Outputs'!O598</f>
        <v>0</v>
      </c>
      <c r="TJ17" s="33">
        <f>'5 - Project Outputs'!P598</f>
        <v>0</v>
      </c>
      <c r="TK17" s="33">
        <f>'5 - Project Outputs'!Q598</f>
        <v>0</v>
      </c>
      <c r="TL17" s="33">
        <f>'5 - Project Outputs'!R598</f>
        <v>0</v>
      </c>
      <c r="TM17" s="33">
        <f>'5 - Project Outputs'!S598</f>
        <v>0</v>
      </c>
      <c r="TN17" s="33">
        <f>'5 - Project Outputs'!T598</f>
        <v>0</v>
      </c>
      <c r="TO17" s="33">
        <f>'5 - Project Outputs'!U598</f>
        <v>0</v>
      </c>
      <c r="TP17" s="33">
        <f>'5 - Project Outputs'!V598</f>
        <v>0</v>
      </c>
      <c r="TQ17" s="33">
        <f>'5 - Project Outputs'!W598</f>
        <v>0</v>
      </c>
      <c r="TR17" s="33">
        <f>'5 - Project Outputs'!X598</f>
        <v>0</v>
      </c>
      <c r="TS17" s="33">
        <f>'5 - Project Outputs'!Y598</f>
        <v>0</v>
      </c>
      <c r="TT17" s="33" t="str">
        <f>'5 - Project Outputs'!C599</f>
        <v>&lt; Select &gt;</v>
      </c>
      <c r="TU17" s="33" t="str">
        <f>'5 - Project Outputs'!D599</f>
        <v>N/A</v>
      </c>
      <c r="TV17" s="33">
        <f>'5 - Project Outputs'!E599</f>
        <v>0</v>
      </c>
      <c r="TW17" s="33">
        <f>'5 - Project Outputs'!F599</f>
        <v>0</v>
      </c>
      <c r="TX17" s="33">
        <f>'5 - Project Outputs'!G599</f>
        <v>0</v>
      </c>
      <c r="TY17" s="33">
        <f>'5 - Project Outputs'!H599</f>
        <v>0</v>
      </c>
      <c r="TZ17" s="33">
        <f>'5 - Project Outputs'!I599</f>
        <v>0</v>
      </c>
      <c r="UA17" s="33">
        <f>'5 - Project Outputs'!J599</f>
        <v>0</v>
      </c>
      <c r="UB17" s="33">
        <f>'5 - Project Outputs'!K599</f>
        <v>0</v>
      </c>
      <c r="UC17" s="33">
        <f>'5 - Project Outputs'!L599</f>
        <v>0</v>
      </c>
      <c r="UD17" s="33">
        <f>'5 - Project Outputs'!M599</f>
        <v>0</v>
      </c>
      <c r="UE17" s="33">
        <f>'5 - Project Outputs'!N599</f>
        <v>0</v>
      </c>
      <c r="UF17" s="33">
        <f>'5 - Project Outputs'!O599</f>
        <v>0</v>
      </c>
      <c r="UG17" s="33">
        <f>'5 - Project Outputs'!P599</f>
        <v>0</v>
      </c>
      <c r="UH17" s="33">
        <f>'5 - Project Outputs'!Q599</f>
        <v>0</v>
      </c>
      <c r="UI17" s="33">
        <f>'5 - Project Outputs'!R599</f>
        <v>0</v>
      </c>
      <c r="UJ17" s="33">
        <f>'5 - Project Outputs'!S599</f>
        <v>0</v>
      </c>
      <c r="UK17" s="33">
        <f>'5 - Project Outputs'!T599</f>
        <v>0</v>
      </c>
      <c r="UL17" s="33">
        <f>'5 - Project Outputs'!U599</f>
        <v>0</v>
      </c>
      <c r="UM17" s="33">
        <f>'5 - Project Outputs'!V599</f>
        <v>0</v>
      </c>
      <c r="UN17" s="33">
        <f>'5 - Project Outputs'!W599</f>
        <v>0</v>
      </c>
      <c r="UO17" s="33">
        <f>'5 - Project Outputs'!X599</f>
        <v>0</v>
      </c>
      <c r="UP17" s="33">
        <f>'5 - Project Outputs'!Y599</f>
        <v>0</v>
      </c>
      <c r="UQ17" s="33" t="str">
        <f>'5 - Project Outputs'!C600</f>
        <v>&lt; Select &gt;</v>
      </c>
      <c r="UR17" s="33" t="str">
        <f>'5 - Project Outputs'!D600</f>
        <v>N/A</v>
      </c>
      <c r="US17" s="33">
        <f>'5 - Project Outputs'!E600</f>
        <v>0</v>
      </c>
      <c r="UT17" s="33">
        <f>'5 - Project Outputs'!F600</f>
        <v>0</v>
      </c>
      <c r="UU17" s="33">
        <f>'5 - Project Outputs'!G600</f>
        <v>0</v>
      </c>
      <c r="UV17" s="33">
        <f>'5 - Project Outputs'!H600</f>
        <v>0</v>
      </c>
      <c r="UW17" s="33">
        <f>'5 - Project Outputs'!I600</f>
        <v>0</v>
      </c>
      <c r="UX17" s="33">
        <f>'5 - Project Outputs'!J600</f>
        <v>0</v>
      </c>
      <c r="UY17" s="33">
        <f>'5 - Project Outputs'!K600</f>
        <v>0</v>
      </c>
      <c r="UZ17" s="33">
        <f>'5 - Project Outputs'!L600</f>
        <v>0</v>
      </c>
      <c r="VA17" s="33">
        <f>'5 - Project Outputs'!M600</f>
        <v>0</v>
      </c>
      <c r="VB17" s="33">
        <f>'5 - Project Outputs'!N600</f>
        <v>0</v>
      </c>
      <c r="VC17" s="33">
        <f>'5 - Project Outputs'!O600</f>
        <v>0</v>
      </c>
      <c r="VD17" s="33">
        <f>'5 - Project Outputs'!P600</f>
        <v>0</v>
      </c>
      <c r="VE17" s="33">
        <f>'5 - Project Outputs'!Q600</f>
        <v>0</v>
      </c>
      <c r="VF17" s="33">
        <f>'5 - Project Outputs'!R600</f>
        <v>0</v>
      </c>
      <c r="VG17" s="33">
        <f>'5 - Project Outputs'!S600</f>
        <v>0</v>
      </c>
      <c r="VH17" s="33">
        <f>'5 - Project Outputs'!T600</f>
        <v>0</v>
      </c>
      <c r="VI17" s="33">
        <f>'5 - Project Outputs'!U600</f>
        <v>0</v>
      </c>
      <c r="VJ17" s="33">
        <f>'5 - Project Outputs'!V600</f>
        <v>0</v>
      </c>
      <c r="VK17" s="33">
        <f>'5 - Project Outputs'!W600</f>
        <v>0</v>
      </c>
      <c r="VL17" s="33">
        <f>'5 - Project Outputs'!X600</f>
        <v>0</v>
      </c>
      <c r="VM17" s="33">
        <f>'5 - Project Outputs'!Y600</f>
        <v>0</v>
      </c>
      <c r="VN17" s="33" t="str">
        <f>'5 - Project Outputs'!C601</f>
        <v>&lt; Select &gt;</v>
      </c>
      <c r="VO17" s="33" t="str">
        <f>'5 - Project Outputs'!D601</f>
        <v>N/A</v>
      </c>
      <c r="VP17" s="33">
        <f>'5 - Project Outputs'!E601</f>
        <v>0</v>
      </c>
      <c r="VQ17" s="33">
        <f>'5 - Project Outputs'!F601</f>
        <v>0</v>
      </c>
      <c r="VR17" s="33">
        <f>'5 - Project Outputs'!G601</f>
        <v>0</v>
      </c>
      <c r="VS17" s="33">
        <f>'5 - Project Outputs'!H601</f>
        <v>0</v>
      </c>
      <c r="VT17" s="33">
        <f>'5 - Project Outputs'!I601</f>
        <v>0</v>
      </c>
      <c r="VU17" s="33">
        <f>'5 - Project Outputs'!J601</f>
        <v>0</v>
      </c>
      <c r="VV17" s="33">
        <f>'5 - Project Outputs'!K601</f>
        <v>0</v>
      </c>
      <c r="VW17" s="33">
        <f>'5 - Project Outputs'!L601</f>
        <v>0</v>
      </c>
      <c r="VX17" s="33">
        <f>'5 - Project Outputs'!M601</f>
        <v>0</v>
      </c>
      <c r="VY17" s="33">
        <f>'5 - Project Outputs'!N601</f>
        <v>0</v>
      </c>
      <c r="VZ17" s="33">
        <f>'5 - Project Outputs'!O601</f>
        <v>0</v>
      </c>
      <c r="WA17" s="33">
        <f>'5 - Project Outputs'!P601</f>
        <v>0</v>
      </c>
      <c r="WB17" s="33">
        <f>'5 - Project Outputs'!Q601</f>
        <v>0</v>
      </c>
      <c r="WC17" s="33">
        <f>'5 - Project Outputs'!R601</f>
        <v>0</v>
      </c>
      <c r="WD17" s="33">
        <f>'5 - Project Outputs'!S601</f>
        <v>0</v>
      </c>
      <c r="WE17" s="33">
        <f>'5 - Project Outputs'!T601</f>
        <v>0</v>
      </c>
      <c r="WF17" s="33">
        <f>'5 - Project Outputs'!U601</f>
        <v>0</v>
      </c>
      <c r="WG17" s="33">
        <f>'5 - Project Outputs'!V601</f>
        <v>0</v>
      </c>
      <c r="WH17" s="33">
        <f>'5 - Project Outputs'!W601</f>
        <v>0</v>
      </c>
      <c r="WI17" s="33">
        <f>'5 - Project Outputs'!X601</f>
        <v>0</v>
      </c>
      <c r="WJ17" s="33">
        <f>'5 - Project Outputs'!Y601</f>
        <v>0</v>
      </c>
      <c r="WK17" s="33" t="str">
        <f>'5 - Project Outputs'!C602</f>
        <v>&lt; Select &gt;</v>
      </c>
      <c r="WL17" s="33" t="str">
        <f>'5 - Project Outputs'!D602</f>
        <v>N/A</v>
      </c>
      <c r="WM17" s="33">
        <f>'5 - Project Outputs'!E602</f>
        <v>0</v>
      </c>
      <c r="WN17" s="33">
        <f>'5 - Project Outputs'!F602</f>
        <v>0</v>
      </c>
      <c r="WO17" s="33">
        <f>'5 - Project Outputs'!G602</f>
        <v>0</v>
      </c>
      <c r="WP17" s="33">
        <f>'5 - Project Outputs'!H602</f>
        <v>0</v>
      </c>
      <c r="WQ17" s="33">
        <f>'5 - Project Outputs'!I602</f>
        <v>0</v>
      </c>
      <c r="WR17" s="33">
        <f>'5 - Project Outputs'!J602</f>
        <v>0</v>
      </c>
      <c r="WS17" s="33">
        <f>'5 - Project Outputs'!K602</f>
        <v>0</v>
      </c>
      <c r="WT17" s="33">
        <f>'5 - Project Outputs'!L602</f>
        <v>0</v>
      </c>
      <c r="WU17" s="33">
        <f>'5 - Project Outputs'!M602</f>
        <v>0</v>
      </c>
      <c r="WV17" s="33">
        <f>'5 - Project Outputs'!N602</f>
        <v>0</v>
      </c>
      <c r="WW17" s="33">
        <f>'5 - Project Outputs'!O602</f>
        <v>0</v>
      </c>
      <c r="WX17" s="33">
        <f>'5 - Project Outputs'!P602</f>
        <v>0</v>
      </c>
      <c r="WY17" s="33">
        <f>'5 - Project Outputs'!Q602</f>
        <v>0</v>
      </c>
      <c r="WZ17" s="33">
        <f>'5 - Project Outputs'!R602</f>
        <v>0</v>
      </c>
      <c r="XA17" s="33">
        <f>'5 - Project Outputs'!S602</f>
        <v>0</v>
      </c>
      <c r="XB17" s="33">
        <f>'5 - Project Outputs'!T602</f>
        <v>0</v>
      </c>
      <c r="XC17" s="33">
        <f>'5 - Project Outputs'!U602</f>
        <v>0</v>
      </c>
      <c r="XD17" s="33">
        <f>'5 - Project Outputs'!V602</f>
        <v>0</v>
      </c>
      <c r="XE17" s="33">
        <f>'5 - Project Outputs'!W602</f>
        <v>0</v>
      </c>
      <c r="XF17" s="33">
        <f>'5 - Project Outputs'!X602</f>
        <v>0</v>
      </c>
      <c r="XG17" s="33">
        <f>'5 - Project Outputs'!Y602</f>
        <v>0</v>
      </c>
      <c r="XH17" s="33" t="str">
        <f>'5 - Project Outputs'!C603</f>
        <v>&lt; Select &gt;</v>
      </c>
      <c r="XI17" s="33" t="str">
        <f>'5 - Project Outputs'!D603</f>
        <v>N/A</v>
      </c>
      <c r="XJ17" s="33">
        <f>'5 - Project Outputs'!E603</f>
        <v>0</v>
      </c>
      <c r="XK17" s="33">
        <f>'5 - Project Outputs'!F603</f>
        <v>0</v>
      </c>
      <c r="XL17" s="33">
        <f>'5 - Project Outputs'!G603</f>
        <v>0</v>
      </c>
      <c r="XM17" s="33">
        <f>'5 - Project Outputs'!H603</f>
        <v>0</v>
      </c>
      <c r="XN17" s="33">
        <f>'5 - Project Outputs'!I603</f>
        <v>0</v>
      </c>
      <c r="XO17" s="33">
        <f>'5 - Project Outputs'!J603</f>
        <v>0</v>
      </c>
      <c r="XP17" s="33">
        <f>'5 - Project Outputs'!K603</f>
        <v>0</v>
      </c>
      <c r="XQ17" s="33">
        <f>'5 - Project Outputs'!L603</f>
        <v>0</v>
      </c>
      <c r="XR17" s="33">
        <f>'5 - Project Outputs'!M603</f>
        <v>0</v>
      </c>
      <c r="XS17" s="33">
        <f>'5 - Project Outputs'!N603</f>
        <v>0</v>
      </c>
      <c r="XT17" s="33">
        <f>'5 - Project Outputs'!O603</f>
        <v>0</v>
      </c>
      <c r="XU17" s="33">
        <f>'5 - Project Outputs'!P603</f>
        <v>0</v>
      </c>
      <c r="XV17" s="33">
        <f>'5 - Project Outputs'!Q603</f>
        <v>0</v>
      </c>
      <c r="XW17" s="33">
        <f>'5 - Project Outputs'!R603</f>
        <v>0</v>
      </c>
      <c r="XX17" s="33">
        <f>'5 - Project Outputs'!S603</f>
        <v>0</v>
      </c>
      <c r="XY17" s="33">
        <f>'5 - Project Outputs'!T603</f>
        <v>0</v>
      </c>
      <c r="XZ17" s="33">
        <f>'5 - Project Outputs'!U603</f>
        <v>0</v>
      </c>
      <c r="YA17" s="33">
        <f>'5 - Project Outputs'!V603</f>
        <v>0</v>
      </c>
      <c r="YB17" s="33">
        <f>'5 - Project Outputs'!W603</f>
        <v>0</v>
      </c>
      <c r="YC17" s="33">
        <f>'5 - Project Outputs'!X603</f>
        <v>0</v>
      </c>
      <c r="YD17" s="33">
        <f>'5 - Project Outputs'!Y603</f>
        <v>0</v>
      </c>
      <c r="YE17" s="33" t="str">
        <f>'5 - Project Outputs'!C604</f>
        <v>&lt; Select &gt;</v>
      </c>
      <c r="YF17" s="33" t="str">
        <f>'5 - Project Outputs'!D604</f>
        <v>N/A</v>
      </c>
      <c r="YG17" s="33">
        <f>'5 - Project Outputs'!E604</f>
        <v>0</v>
      </c>
      <c r="YH17" s="33">
        <f>'5 - Project Outputs'!F604</f>
        <v>0</v>
      </c>
      <c r="YI17" s="33">
        <f>'5 - Project Outputs'!G604</f>
        <v>0</v>
      </c>
      <c r="YJ17" s="33">
        <f>'5 - Project Outputs'!H604</f>
        <v>0</v>
      </c>
      <c r="YK17" s="33">
        <f>'5 - Project Outputs'!I604</f>
        <v>0</v>
      </c>
      <c r="YL17" s="33">
        <f>'5 - Project Outputs'!J604</f>
        <v>0</v>
      </c>
      <c r="YM17" s="33">
        <f>'5 - Project Outputs'!K604</f>
        <v>0</v>
      </c>
      <c r="YN17" s="33">
        <f>'5 - Project Outputs'!L604</f>
        <v>0</v>
      </c>
      <c r="YO17" s="33">
        <f>'5 - Project Outputs'!M604</f>
        <v>0</v>
      </c>
      <c r="YP17" s="33">
        <f>'5 - Project Outputs'!N604</f>
        <v>0</v>
      </c>
      <c r="YQ17" s="33">
        <f>'5 - Project Outputs'!O604</f>
        <v>0</v>
      </c>
      <c r="YR17" s="33">
        <f>'5 - Project Outputs'!P604</f>
        <v>0</v>
      </c>
      <c r="YS17" s="33">
        <f>'5 - Project Outputs'!Q604</f>
        <v>0</v>
      </c>
      <c r="YT17" s="33">
        <f>'5 - Project Outputs'!R604</f>
        <v>0</v>
      </c>
      <c r="YU17" s="33">
        <f>'5 - Project Outputs'!S604</f>
        <v>0</v>
      </c>
      <c r="YV17" s="33">
        <f>'5 - Project Outputs'!T604</f>
        <v>0</v>
      </c>
      <c r="YW17" s="33">
        <f>'5 - Project Outputs'!U604</f>
        <v>0</v>
      </c>
      <c r="YX17" s="33">
        <f>'5 - Project Outputs'!V604</f>
        <v>0</v>
      </c>
      <c r="YY17" s="33">
        <f>'5 - Project Outputs'!W604</f>
        <v>0</v>
      </c>
      <c r="YZ17" s="33">
        <f>'5 - Project Outputs'!X604</f>
        <v>0</v>
      </c>
      <c r="ZA17" s="33">
        <f>'5 - Project Outputs'!Y604</f>
        <v>0</v>
      </c>
      <c r="ZB17" s="33" t="str">
        <f>'5 - Project Outputs'!C605</f>
        <v>&lt; Select &gt;</v>
      </c>
      <c r="ZC17" s="33" t="str">
        <f>'5 - Project Outputs'!D605</f>
        <v>N/A</v>
      </c>
      <c r="ZD17" s="33">
        <f>'5 - Project Outputs'!E605</f>
        <v>0</v>
      </c>
      <c r="ZE17" s="33">
        <f>'5 - Project Outputs'!F605</f>
        <v>0</v>
      </c>
      <c r="ZF17" s="33">
        <f>'5 - Project Outputs'!G605</f>
        <v>0</v>
      </c>
      <c r="ZG17" s="33">
        <f>'5 - Project Outputs'!H605</f>
        <v>0</v>
      </c>
      <c r="ZH17" s="33">
        <f>'5 - Project Outputs'!I605</f>
        <v>0</v>
      </c>
      <c r="ZI17" s="33">
        <f>'5 - Project Outputs'!J605</f>
        <v>0</v>
      </c>
      <c r="ZJ17" s="33">
        <f>'5 - Project Outputs'!K605</f>
        <v>0</v>
      </c>
      <c r="ZK17" s="33">
        <f>'5 - Project Outputs'!L605</f>
        <v>0</v>
      </c>
      <c r="ZL17" s="33">
        <f>'5 - Project Outputs'!M605</f>
        <v>0</v>
      </c>
      <c r="ZM17" s="33">
        <f>'5 - Project Outputs'!N605</f>
        <v>0</v>
      </c>
      <c r="ZN17" s="33">
        <f>'5 - Project Outputs'!O605</f>
        <v>0</v>
      </c>
      <c r="ZO17" s="33">
        <f>'5 - Project Outputs'!P605</f>
        <v>0</v>
      </c>
      <c r="ZP17" s="33">
        <f>'5 - Project Outputs'!Q605</f>
        <v>0</v>
      </c>
      <c r="ZQ17" s="33">
        <f>'5 - Project Outputs'!R605</f>
        <v>0</v>
      </c>
      <c r="ZR17" s="33">
        <f>'5 - Project Outputs'!S605</f>
        <v>0</v>
      </c>
      <c r="ZS17" s="33">
        <f>'5 - Project Outputs'!T605</f>
        <v>0</v>
      </c>
      <c r="ZT17" s="33">
        <f>'5 - Project Outputs'!U605</f>
        <v>0</v>
      </c>
      <c r="ZU17" s="33">
        <f>'5 - Project Outputs'!V605</f>
        <v>0</v>
      </c>
      <c r="ZV17" s="33">
        <f>'5 - Project Outputs'!W605</f>
        <v>0</v>
      </c>
      <c r="ZW17" s="33">
        <f>'5 - Project Outputs'!X605</f>
        <v>0</v>
      </c>
      <c r="ZX17" s="33">
        <f>'5 - Project Outputs'!Y605</f>
        <v>0</v>
      </c>
      <c r="ZY17" s="33" t="str">
        <f>'5 - Project Outputs'!C606</f>
        <v>&lt; Select &gt;</v>
      </c>
      <c r="ZZ17" s="33" t="str">
        <f>'5 - Project Outputs'!D606</f>
        <v>N/A</v>
      </c>
      <c r="AAA17" s="33">
        <f>'5 - Project Outputs'!E606</f>
        <v>0</v>
      </c>
      <c r="AAB17" s="33">
        <f>'5 - Project Outputs'!F606</f>
        <v>0</v>
      </c>
      <c r="AAC17" s="33">
        <f>'5 - Project Outputs'!G606</f>
        <v>0</v>
      </c>
      <c r="AAD17" s="33">
        <f>'5 - Project Outputs'!H606</f>
        <v>0</v>
      </c>
      <c r="AAE17" s="33">
        <f>'5 - Project Outputs'!I606</f>
        <v>0</v>
      </c>
      <c r="AAF17" s="33">
        <f>'5 - Project Outputs'!J606</f>
        <v>0</v>
      </c>
      <c r="AAG17" s="33">
        <f>'5 - Project Outputs'!K606</f>
        <v>0</v>
      </c>
      <c r="AAH17" s="33">
        <f>'5 - Project Outputs'!L606</f>
        <v>0</v>
      </c>
      <c r="AAI17" s="33">
        <f>'5 - Project Outputs'!M606</f>
        <v>0</v>
      </c>
      <c r="AAJ17" s="33">
        <f>'5 - Project Outputs'!N606</f>
        <v>0</v>
      </c>
      <c r="AAK17" s="33">
        <f>'5 - Project Outputs'!O606</f>
        <v>0</v>
      </c>
      <c r="AAL17" s="33">
        <f>'5 - Project Outputs'!P606</f>
        <v>0</v>
      </c>
      <c r="AAM17" s="33">
        <f>'5 - Project Outputs'!Q606</f>
        <v>0</v>
      </c>
      <c r="AAN17" s="33">
        <f>'5 - Project Outputs'!R606</f>
        <v>0</v>
      </c>
      <c r="AAO17" s="33">
        <f>'5 - Project Outputs'!S606</f>
        <v>0</v>
      </c>
      <c r="AAP17" s="33">
        <f>'5 - Project Outputs'!T606</f>
        <v>0</v>
      </c>
      <c r="AAQ17" s="33">
        <f>'5 - Project Outputs'!U606</f>
        <v>0</v>
      </c>
      <c r="AAR17" s="33">
        <f>'5 - Project Outputs'!V606</f>
        <v>0</v>
      </c>
      <c r="AAS17" s="33">
        <f>'5 - Project Outputs'!W606</f>
        <v>0</v>
      </c>
      <c r="AAT17" s="33">
        <f>'5 - Project Outputs'!X606</f>
        <v>0</v>
      </c>
      <c r="AAU17" s="33">
        <f>'5 - Project Outputs'!Y606</f>
        <v>0</v>
      </c>
      <c r="AAV17" s="33" t="str">
        <f>'5 - Project Outputs'!C607</f>
        <v>&lt; Select &gt;</v>
      </c>
      <c r="AAW17" s="33" t="str">
        <f>'5 - Project Outputs'!D607</f>
        <v>N/A</v>
      </c>
      <c r="AAX17" s="33">
        <f>'5 - Project Outputs'!E607</f>
        <v>0</v>
      </c>
      <c r="AAY17" s="33">
        <f>'5 - Project Outputs'!F607</f>
        <v>0</v>
      </c>
      <c r="AAZ17" s="33">
        <f>'5 - Project Outputs'!G607</f>
        <v>0</v>
      </c>
      <c r="ABA17" s="33">
        <f>'5 - Project Outputs'!H607</f>
        <v>0</v>
      </c>
      <c r="ABB17" s="33">
        <f>'5 - Project Outputs'!I607</f>
        <v>0</v>
      </c>
      <c r="ABC17" s="33">
        <f>'5 - Project Outputs'!J607</f>
        <v>0</v>
      </c>
      <c r="ABD17" s="33">
        <f>'5 - Project Outputs'!K607</f>
        <v>0</v>
      </c>
      <c r="ABE17" s="33">
        <f>'5 - Project Outputs'!L607</f>
        <v>0</v>
      </c>
      <c r="ABF17" s="33">
        <f>'5 - Project Outputs'!M607</f>
        <v>0</v>
      </c>
      <c r="ABG17" s="33">
        <f>'5 - Project Outputs'!N607</f>
        <v>0</v>
      </c>
      <c r="ABH17" s="33">
        <f>'5 - Project Outputs'!O607</f>
        <v>0</v>
      </c>
      <c r="ABI17" s="33">
        <f>'5 - Project Outputs'!P607</f>
        <v>0</v>
      </c>
      <c r="ABJ17" s="33">
        <f>'5 - Project Outputs'!Q607</f>
        <v>0</v>
      </c>
      <c r="ABK17" s="33">
        <f>'5 - Project Outputs'!R607</f>
        <v>0</v>
      </c>
      <c r="ABL17" s="33">
        <f>'5 - Project Outputs'!S607</f>
        <v>0</v>
      </c>
      <c r="ABM17" s="33">
        <f>'5 - Project Outputs'!T607</f>
        <v>0</v>
      </c>
      <c r="ABN17" s="33">
        <f>'5 - Project Outputs'!U607</f>
        <v>0</v>
      </c>
      <c r="ABO17" s="33">
        <f>'5 - Project Outputs'!V607</f>
        <v>0</v>
      </c>
      <c r="ABP17" s="33">
        <f>'5 - Project Outputs'!W607</f>
        <v>0</v>
      </c>
      <c r="ABQ17" s="33">
        <f>'5 - Project Outputs'!X607</f>
        <v>0</v>
      </c>
      <c r="ABR17" s="33">
        <f>'5 - Project Outputs'!Y607</f>
        <v>0</v>
      </c>
      <c r="ABS17" s="33" t="str">
        <f>'5 - Project Outputs'!C608</f>
        <v>&lt; Select &gt;</v>
      </c>
      <c r="ABT17" s="33" t="str">
        <f>'5 - Project Outputs'!D608</f>
        <v>N/A</v>
      </c>
      <c r="ABU17" s="33">
        <f>'5 - Project Outputs'!E608</f>
        <v>0</v>
      </c>
      <c r="ABV17" s="33">
        <f>'5 - Project Outputs'!F608</f>
        <v>0</v>
      </c>
      <c r="ABW17" s="33">
        <f>'5 - Project Outputs'!G608</f>
        <v>0</v>
      </c>
      <c r="ABX17" s="33">
        <f>'5 - Project Outputs'!H608</f>
        <v>0</v>
      </c>
      <c r="ABY17" s="33">
        <f>'5 - Project Outputs'!I608</f>
        <v>0</v>
      </c>
      <c r="ABZ17" s="33">
        <f>'5 - Project Outputs'!J608</f>
        <v>0</v>
      </c>
      <c r="ACA17" s="33">
        <f>'5 - Project Outputs'!K608</f>
        <v>0</v>
      </c>
      <c r="ACB17" s="33">
        <f>'5 - Project Outputs'!L608</f>
        <v>0</v>
      </c>
      <c r="ACC17" s="33">
        <f>'5 - Project Outputs'!M608</f>
        <v>0</v>
      </c>
      <c r="ACD17" s="33">
        <f>'5 - Project Outputs'!N608</f>
        <v>0</v>
      </c>
      <c r="ACE17" s="33">
        <f>'5 - Project Outputs'!O608</f>
        <v>0</v>
      </c>
      <c r="ACF17" s="33">
        <f>'5 - Project Outputs'!P608</f>
        <v>0</v>
      </c>
      <c r="ACG17" s="33">
        <f>'5 - Project Outputs'!Q608</f>
        <v>0</v>
      </c>
      <c r="ACH17" s="33">
        <f>'5 - Project Outputs'!R608</f>
        <v>0</v>
      </c>
      <c r="ACI17" s="33">
        <f>'5 - Project Outputs'!S608</f>
        <v>0</v>
      </c>
      <c r="ACJ17" s="33">
        <f>'5 - Project Outputs'!T608</f>
        <v>0</v>
      </c>
      <c r="ACK17" s="33">
        <f>'5 - Project Outputs'!U608</f>
        <v>0</v>
      </c>
      <c r="ACL17" s="33">
        <f>'5 - Project Outputs'!V608</f>
        <v>0</v>
      </c>
      <c r="ACM17" s="33">
        <f>'5 - Project Outputs'!W608</f>
        <v>0</v>
      </c>
      <c r="ACN17" s="33">
        <f>'5 - Project Outputs'!X608</f>
        <v>0</v>
      </c>
      <c r="ACO17" s="33">
        <f>'5 - Project Outputs'!Y608</f>
        <v>0</v>
      </c>
      <c r="ACP17" s="33" t="str">
        <f>'5 - Project Outputs'!C609</f>
        <v>&lt; Select &gt;</v>
      </c>
      <c r="ACQ17" s="33" t="str">
        <f>'5 - Project Outputs'!D609</f>
        <v>N/A</v>
      </c>
      <c r="ACR17" s="33">
        <f>'5 - Project Outputs'!E609</f>
        <v>0</v>
      </c>
      <c r="ACS17" s="33">
        <f>'5 - Project Outputs'!F609</f>
        <v>0</v>
      </c>
      <c r="ACT17" s="33">
        <f>'5 - Project Outputs'!G609</f>
        <v>0</v>
      </c>
      <c r="ACU17" s="33">
        <f>'5 - Project Outputs'!H609</f>
        <v>0</v>
      </c>
      <c r="ACV17" s="33">
        <f>'5 - Project Outputs'!I609</f>
        <v>0</v>
      </c>
      <c r="ACW17" s="33">
        <f>'5 - Project Outputs'!J609</f>
        <v>0</v>
      </c>
      <c r="ACX17" s="33">
        <f>'5 - Project Outputs'!K609</f>
        <v>0</v>
      </c>
      <c r="ACY17" s="33">
        <f>'5 - Project Outputs'!L609</f>
        <v>0</v>
      </c>
      <c r="ACZ17" s="33">
        <f>'5 - Project Outputs'!M609</f>
        <v>0</v>
      </c>
      <c r="ADA17" s="33">
        <f>'5 - Project Outputs'!N609</f>
        <v>0</v>
      </c>
      <c r="ADB17" s="33">
        <f>'5 - Project Outputs'!O609</f>
        <v>0</v>
      </c>
      <c r="ADC17" s="33">
        <f>'5 - Project Outputs'!P609</f>
        <v>0</v>
      </c>
      <c r="ADD17" s="33">
        <f>'5 - Project Outputs'!Q609</f>
        <v>0</v>
      </c>
      <c r="ADE17" s="33">
        <f>'5 - Project Outputs'!R609</f>
        <v>0</v>
      </c>
      <c r="ADF17" s="33">
        <f>'5 - Project Outputs'!S609</f>
        <v>0</v>
      </c>
      <c r="ADG17" s="33">
        <f>'5 - Project Outputs'!T609</f>
        <v>0</v>
      </c>
      <c r="ADH17" s="33">
        <f>'5 - Project Outputs'!U609</f>
        <v>0</v>
      </c>
      <c r="ADI17" s="33">
        <f>'5 - Project Outputs'!V609</f>
        <v>0</v>
      </c>
      <c r="ADJ17" s="33">
        <f>'5 - Project Outputs'!W609</f>
        <v>0</v>
      </c>
      <c r="ADK17" s="33">
        <f>'5 - Project Outputs'!X609</f>
        <v>0</v>
      </c>
      <c r="ADL17" s="33">
        <f>'5 - Project Outputs'!Y609</f>
        <v>0</v>
      </c>
      <c r="ADM17" s="33" t="str">
        <f>'5 - Project Outputs'!C610</f>
        <v>&lt; Select &gt;</v>
      </c>
      <c r="ADN17" s="33" t="str">
        <f>'5 - Project Outputs'!D610</f>
        <v>N/A</v>
      </c>
      <c r="ADO17" s="33">
        <f>'5 - Project Outputs'!E610</f>
        <v>0</v>
      </c>
      <c r="ADP17" s="33">
        <f>'5 - Project Outputs'!F610</f>
        <v>0</v>
      </c>
      <c r="ADQ17" s="33">
        <f>'5 - Project Outputs'!G610</f>
        <v>0</v>
      </c>
      <c r="ADR17" s="33">
        <f>'5 - Project Outputs'!H610</f>
        <v>0</v>
      </c>
      <c r="ADS17" s="33">
        <f>'5 - Project Outputs'!I610</f>
        <v>0</v>
      </c>
      <c r="ADT17" s="33">
        <f>'5 - Project Outputs'!J610</f>
        <v>0</v>
      </c>
      <c r="ADU17" s="33">
        <f>'5 - Project Outputs'!K610</f>
        <v>0</v>
      </c>
      <c r="ADV17" s="33">
        <f>'5 - Project Outputs'!L610</f>
        <v>0</v>
      </c>
      <c r="ADW17" s="33">
        <f>'5 - Project Outputs'!M610</f>
        <v>0</v>
      </c>
      <c r="ADX17" s="33">
        <f>'5 - Project Outputs'!N610</f>
        <v>0</v>
      </c>
      <c r="ADY17" s="33">
        <f>'5 - Project Outputs'!O610</f>
        <v>0</v>
      </c>
      <c r="ADZ17" s="33">
        <f>'5 - Project Outputs'!P610</f>
        <v>0</v>
      </c>
      <c r="AEA17" s="33">
        <f>'5 - Project Outputs'!Q610</f>
        <v>0</v>
      </c>
      <c r="AEB17" s="33">
        <f>'5 - Project Outputs'!R610</f>
        <v>0</v>
      </c>
      <c r="AEC17" s="33">
        <f>'5 - Project Outputs'!S610</f>
        <v>0</v>
      </c>
      <c r="AED17" s="33">
        <f>'5 - Project Outputs'!T610</f>
        <v>0</v>
      </c>
      <c r="AEE17" s="33">
        <f>'5 - Project Outputs'!U610</f>
        <v>0</v>
      </c>
      <c r="AEF17" s="33">
        <f>'5 - Project Outputs'!V610</f>
        <v>0</v>
      </c>
      <c r="AEG17" s="33">
        <f>'5 - Project Outputs'!W610</f>
        <v>0</v>
      </c>
      <c r="AEH17" s="33">
        <f>'5 - Project Outputs'!X610</f>
        <v>0</v>
      </c>
      <c r="AEI17" s="33">
        <f>'5 - Project Outputs'!Y610</f>
        <v>0</v>
      </c>
      <c r="AEJ17" s="33" t="str">
        <f>'5 - Project Outputs'!C611</f>
        <v>&lt; Select &gt;</v>
      </c>
      <c r="AEK17" s="33" t="str">
        <f>'5 - Project Outputs'!D611</f>
        <v>N/A</v>
      </c>
      <c r="AEL17" s="33">
        <f>'5 - Project Outputs'!E611</f>
        <v>0</v>
      </c>
      <c r="AEM17" s="33">
        <f>'5 - Project Outputs'!F611</f>
        <v>0</v>
      </c>
      <c r="AEN17" s="33">
        <f>'5 - Project Outputs'!G611</f>
        <v>0</v>
      </c>
      <c r="AEO17" s="33">
        <f>'5 - Project Outputs'!H611</f>
        <v>0</v>
      </c>
      <c r="AEP17" s="33">
        <f>'5 - Project Outputs'!I611</f>
        <v>0</v>
      </c>
      <c r="AEQ17" s="33">
        <f>'5 - Project Outputs'!J611</f>
        <v>0</v>
      </c>
      <c r="AER17" s="33">
        <f>'5 - Project Outputs'!K611</f>
        <v>0</v>
      </c>
      <c r="AES17" s="33">
        <f>'5 - Project Outputs'!L611</f>
        <v>0</v>
      </c>
      <c r="AET17" s="33">
        <f>'5 - Project Outputs'!M611</f>
        <v>0</v>
      </c>
      <c r="AEU17" s="33">
        <f>'5 - Project Outputs'!N611</f>
        <v>0</v>
      </c>
      <c r="AEV17" s="33">
        <f>'5 - Project Outputs'!O611</f>
        <v>0</v>
      </c>
      <c r="AEW17" s="33">
        <f>'5 - Project Outputs'!P611</f>
        <v>0</v>
      </c>
      <c r="AEX17" s="33">
        <f>'5 - Project Outputs'!Q611</f>
        <v>0</v>
      </c>
      <c r="AEY17" s="33">
        <f>'5 - Project Outputs'!R611</f>
        <v>0</v>
      </c>
      <c r="AEZ17" s="33">
        <f>'5 - Project Outputs'!S611</f>
        <v>0</v>
      </c>
      <c r="AFA17" s="33">
        <f>'5 - Project Outputs'!T611</f>
        <v>0</v>
      </c>
      <c r="AFB17" s="33">
        <f>'5 - Project Outputs'!U611</f>
        <v>0</v>
      </c>
      <c r="AFC17" s="33">
        <f>'5 - Project Outputs'!V611</f>
        <v>0</v>
      </c>
      <c r="AFD17" s="33">
        <f>'5 - Project Outputs'!W611</f>
        <v>0</v>
      </c>
      <c r="AFE17" s="33">
        <f>'5 - Project Outputs'!X611</f>
        <v>0</v>
      </c>
      <c r="AFF17" s="33">
        <f>'5 - Project Outputs'!Y611</f>
        <v>0</v>
      </c>
      <c r="AFG17" s="33" t="str">
        <f>'5 - Project Outputs'!C612</f>
        <v>&lt; Select &gt;</v>
      </c>
      <c r="AFH17" s="33" t="str">
        <f>'5 - Project Outputs'!D612</f>
        <v>N/A</v>
      </c>
      <c r="AFI17" s="33">
        <f>'5 - Project Outputs'!E612</f>
        <v>0</v>
      </c>
      <c r="AFJ17" s="33">
        <f>'5 - Project Outputs'!F612</f>
        <v>0</v>
      </c>
      <c r="AFK17" s="33">
        <f>'5 - Project Outputs'!G612</f>
        <v>0</v>
      </c>
      <c r="AFL17" s="33">
        <f>'5 - Project Outputs'!H612</f>
        <v>0</v>
      </c>
      <c r="AFM17" s="33">
        <f>'5 - Project Outputs'!I612</f>
        <v>0</v>
      </c>
      <c r="AFN17" s="33">
        <f>'5 - Project Outputs'!J612</f>
        <v>0</v>
      </c>
      <c r="AFO17" s="33">
        <f>'5 - Project Outputs'!K612</f>
        <v>0</v>
      </c>
      <c r="AFP17" s="33">
        <f>'5 - Project Outputs'!L612</f>
        <v>0</v>
      </c>
      <c r="AFQ17" s="33">
        <f>'5 - Project Outputs'!M612</f>
        <v>0</v>
      </c>
      <c r="AFR17" s="33">
        <f>'5 - Project Outputs'!N612</f>
        <v>0</v>
      </c>
      <c r="AFS17" s="33">
        <f>'5 - Project Outputs'!O612</f>
        <v>0</v>
      </c>
      <c r="AFT17" s="33">
        <f>'5 - Project Outputs'!P612</f>
        <v>0</v>
      </c>
      <c r="AFU17" s="33">
        <f>'5 - Project Outputs'!Q612</f>
        <v>0</v>
      </c>
      <c r="AFV17" s="33">
        <f>'5 - Project Outputs'!R612</f>
        <v>0</v>
      </c>
      <c r="AFW17" s="33">
        <f>'5 - Project Outputs'!S612</f>
        <v>0</v>
      </c>
      <c r="AFX17" s="33">
        <f>'5 - Project Outputs'!T612</f>
        <v>0</v>
      </c>
      <c r="AFY17" s="33">
        <f>'5 - Project Outputs'!U612</f>
        <v>0</v>
      </c>
      <c r="AFZ17" s="33">
        <f>'5 - Project Outputs'!V612</f>
        <v>0</v>
      </c>
      <c r="AGA17" s="33">
        <f>'5 - Project Outputs'!W612</f>
        <v>0</v>
      </c>
      <c r="AGB17" s="33">
        <f>'5 - Project Outputs'!X612</f>
        <v>0</v>
      </c>
      <c r="AGC17" s="33">
        <f>'5 - Project Outputs'!Y612</f>
        <v>0</v>
      </c>
      <c r="AGD17" s="33">
        <f>'5 - Project Outputs'!C614</f>
        <v>0</v>
      </c>
      <c r="AGE17" s="33">
        <f>'5 - Project Outputs'!D614</f>
        <v>0</v>
      </c>
      <c r="AGF17" s="33">
        <f>'5 - Project Outputs'!E614</f>
        <v>0</v>
      </c>
      <c r="AGG17" s="33">
        <f>'5 - Project Outputs'!F614</f>
        <v>0</v>
      </c>
      <c r="AGH17" s="33">
        <f>'5 - Project Outputs'!G614</f>
        <v>0</v>
      </c>
      <c r="AGI17" s="33">
        <f>'5 - Project Outputs'!H614</f>
        <v>0</v>
      </c>
      <c r="AGJ17" s="33">
        <f>'5 - Project Outputs'!I614</f>
        <v>0</v>
      </c>
      <c r="AGK17" s="33">
        <f>'5 - Project Outputs'!J614</f>
        <v>0</v>
      </c>
      <c r="AGL17" s="33">
        <f>'5 - Project Outputs'!K614</f>
        <v>0</v>
      </c>
      <c r="AGM17" s="33">
        <f>'5 - Project Outputs'!L614</f>
        <v>0</v>
      </c>
      <c r="AGN17" s="33">
        <f>'5 - Project Outputs'!M614</f>
        <v>0</v>
      </c>
      <c r="AGO17" s="33">
        <f>'5 - Project Outputs'!N614</f>
        <v>0</v>
      </c>
      <c r="AGP17" s="33">
        <f>'5 - Project Outputs'!O614</f>
        <v>0</v>
      </c>
      <c r="AGQ17" s="33">
        <f>'5 - Project Outputs'!P614</f>
        <v>0</v>
      </c>
      <c r="AGR17" s="33">
        <f>'5 - Project Outputs'!Q614</f>
        <v>0</v>
      </c>
      <c r="AGS17" s="33">
        <f>'5 - Project Outputs'!R614</f>
        <v>0</v>
      </c>
      <c r="AGT17" s="33">
        <f>'5 - Project Outputs'!S614</f>
        <v>0</v>
      </c>
      <c r="AGU17" s="33">
        <f>'5 - Project Outputs'!T614</f>
        <v>0</v>
      </c>
      <c r="AGV17" s="33">
        <f>'5 - Project Outputs'!U614</f>
        <v>0</v>
      </c>
      <c r="AGW17" s="33">
        <f>'5 - Project Outputs'!V614</f>
        <v>0</v>
      </c>
      <c r="AGX17" s="33">
        <f>'5 - Project Outputs'!W614</f>
        <v>0</v>
      </c>
      <c r="AGY17" s="33">
        <f>'5 - Project Outputs'!X614</f>
        <v>0</v>
      </c>
      <c r="AGZ17" s="33">
        <f>'5 - Project Outputs'!C615</f>
        <v>0</v>
      </c>
      <c r="AHA17" s="33">
        <f>'5 - Project Outputs'!D615</f>
        <v>0</v>
      </c>
      <c r="AHB17" s="33">
        <f>'5 - Project Outputs'!E615</f>
        <v>0</v>
      </c>
      <c r="AHC17" s="33">
        <f>'5 - Project Outputs'!F615</f>
        <v>0</v>
      </c>
      <c r="AHD17" s="33">
        <f>'5 - Project Outputs'!G615</f>
        <v>0</v>
      </c>
      <c r="AHE17" s="33">
        <f>'5 - Project Outputs'!H615</f>
        <v>0</v>
      </c>
      <c r="AHF17" s="33">
        <f>'5 - Project Outputs'!I615</f>
        <v>0</v>
      </c>
      <c r="AHG17" s="33">
        <f>'5 - Project Outputs'!J615</f>
        <v>0</v>
      </c>
      <c r="AHH17" s="33">
        <f>'5 - Project Outputs'!K615</f>
        <v>0</v>
      </c>
      <c r="AHI17" s="33">
        <f>'5 - Project Outputs'!L615</f>
        <v>0</v>
      </c>
      <c r="AHJ17" s="33">
        <f>'5 - Project Outputs'!M615</f>
        <v>0</v>
      </c>
      <c r="AHK17" s="33">
        <f>'5 - Project Outputs'!N615</f>
        <v>0</v>
      </c>
      <c r="AHL17" s="33">
        <f>'5 - Project Outputs'!O615</f>
        <v>0</v>
      </c>
      <c r="AHM17" s="33">
        <f>'5 - Project Outputs'!P615</f>
        <v>0</v>
      </c>
      <c r="AHN17" s="33">
        <f>'5 - Project Outputs'!Q615</f>
        <v>0</v>
      </c>
      <c r="AHO17" s="33">
        <f>'5 - Project Outputs'!R615</f>
        <v>0</v>
      </c>
      <c r="AHP17" s="33">
        <f>'5 - Project Outputs'!S615</f>
        <v>0</v>
      </c>
      <c r="AHQ17" s="33">
        <f>'5 - Project Outputs'!T615</f>
        <v>0</v>
      </c>
      <c r="AHR17" s="33">
        <f>'5 - Project Outputs'!U615</f>
        <v>0</v>
      </c>
      <c r="AHS17" s="33">
        <f>'5 - Project Outputs'!V615</f>
        <v>0</v>
      </c>
      <c r="AHT17" s="33">
        <f>'5 - Project Outputs'!W615</f>
        <v>0</v>
      </c>
      <c r="AHU17" s="33">
        <f>'5 - Project Outputs'!X615</f>
        <v>0</v>
      </c>
      <c r="AHV17" s="33">
        <f>'5 - Project Outputs'!C616</f>
        <v>0</v>
      </c>
      <c r="AHW17" s="33">
        <f>'5 - Project Outputs'!D616</f>
        <v>0</v>
      </c>
      <c r="AHX17" s="33">
        <f>'5 - Project Outputs'!E616</f>
        <v>0</v>
      </c>
      <c r="AHY17" s="33">
        <f>'5 - Project Outputs'!F616</f>
        <v>0</v>
      </c>
      <c r="AHZ17" s="33">
        <f>'5 - Project Outputs'!G616</f>
        <v>0</v>
      </c>
      <c r="AIA17" s="33">
        <f>'5 - Project Outputs'!H616</f>
        <v>0</v>
      </c>
      <c r="AIB17" s="33">
        <f>'5 - Project Outputs'!I616</f>
        <v>0</v>
      </c>
      <c r="AIC17" s="33">
        <f>'5 - Project Outputs'!J616</f>
        <v>0</v>
      </c>
      <c r="AID17" s="33">
        <f>'5 - Project Outputs'!K616</f>
        <v>0</v>
      </c>
      <c r="AIE17" s="33">
        <f>'5 - Project Outputs'!L616</f>
        <v>0</v>
      </c>
      <c r="AIF17" s="33">
        <f>'5 - Project Outputs'!M616</f>
        <v>0</v>
      </c>
      <c r="AIG17" s="33">
        <f>'5 - Project Outputs'!N616</f>
        <v>0</v>
      </c>
      <c r="AIH17" s="33">
        <f>'5 - Project Outputs'!O616</f>
        <v>0</v>
      </c>
      <c r="AII17" s="33">
        <f>'5 - Project Outputs'!P616</f>
        <v>0</v>
      </c>
      <c r="AIJ17" s="33">
        <f>'5 - Project Outputs'!Q616</f>
        <v>0</v>
      </c>
      <c r="AIK17" s="33">
        <f>'5 - Project Outputs'!R616</f>
        <v>0</v>
      </c>
      <c r="AIL17" s="33">
        <f>'5 - Project Outputs'!S616</f>
        <v>0</v>
      </c>
      <c r="AIM17" s="33">
        <f>'5 - Project Outputs'!T616</f>
        <v>0</v>
      </c>
      <c r="AIN17" s="33">
        <f>'5 - Project Outputs'!U616</f>
        <v>0</v>
      </c>
      <c r="AIO17" s="33">
        <f>'5 - Project Outputs'!V616</f>
        <v>0</v>
      </c>
      <c r="AIP17" s="33">
        <f>'5 - Project Outputs'!W616</f>
        <v>0</v>
      </c>
      <c r="AIQ17" s="33">
        <f>'5 - Project Outputs'!X616</f>
        <v>0</v>
      </c>
      <c r="AIR17" s="33">
        <f>'5 - Project Outputs'!C617</f>
        <v>0</v>
      </c>
      <c r="AIS17" s="33">
        <f>'5 - Project Outputs'!D617</f>
        <v>0</v>
      </c>
      <c r="AIT17" s="33">
        <f>'5 - Project Outputs'!E617</f>
        <v>0</v>
      </c>
      <c r="AIU17" s="33">
        <f>'5 - Project Outputs'!F617</f>
        <v>0</v>
      </c>
      <c r="AIV17" s="33">
        <f>'5 - Project Outputs'!G617</f>
        <v>0</v>
      </c>
      <c r="AIW17" s="33">
        <f>'5 - Project Outputs'!H617</f>
        <v>0</v>
      </c>
      <c r="AIX17" s="33">
        <f>'5 - Project Outputs'!I617</f>
        <v>0</v>
      </c>
      <c r="AIY17" s="33">
        <f>'5 - Project Outputs'!J617</f>
        <v>0</v>
      </c>
      <c r="AIZ17" s="33">
        <f>'5 - Project Outputs'!K617</f>
        <v>0</v>
      </c>
      <c r="AJA17" s="33">
        <f>'5 - Project Outputs'!L617</f>
        <v>0</v>
      </c>
      <c r="AJB17" s="33">
        <f>'5 - Project Outputs'!M617</f>
        <v>0</v>
      </c>
      <c r="AJC17" s="33">
        <f>'5 - Project Outputs'!N617</f>
        <v>0</v>
      </c>
      <c r="AJD17" s="33">
        <f>'5 - Project Outputs'!O617</f>
        <v>0</v>
      </c>
      <c r="AJE17" s="33">
        <f>'5 - Project Outputs'!P617</f>
        <v>0</v>
      </c>
      <c r="AJF17" s="33">
        <f>'5 - Project Outputs'!Q617</f>
        <v>0</v>
      </c>
      <c r="AJG17" s="33">
        <f>'5 - Project Outputs'!R617</f>
        <v>0</v>
      </c>
      <c r="AJH17" s="33">
        <f>'5 - Project Outputs'!S617</f>
        <v>0</v>
      </c>
      <c r="AJI17" s="33">
        <f>'5 - Project Outputs'!T617</f>
        <v>0</v>
      </c>
      <c r="AJJ17" s="33">
        <f>'5 - Project Outputs'!U617</f>
        <v>0</v>
      </c>
      <c r="AJK17" s="33">
        <f>'5 - Project Outputs'!V617</f>
        <v>0</v>
      </c>
      <c r="AJL17" s="33">
        <f>'5 - Project Outputs'!W617</f>
        <v>0</v>
      </c>
      <c r="AJM17" s="33">
        <f>'5 - Project Outputs'!X617</f>
        <v>0</v>
      </c>
      <c r="AJN17" s="33">
        <f>'5 - Project Outputs'!C618</f>
        <v>0</v>
      </c>
      <c r="AJO17" s="33">
        <f>'5 - Project Outputs'!D618</f>
        <v>0</v>
      </c>
      <c r="AJP17" s="33">
        <f>'5 - Project Outputs'!E618</f>
        <v>0</v>
      </c>
      <c r="AJQ17" s="33">
        <f>'5 - Project Outputs'!F618</f>
        <v>0</v>
      </c>
      <c r="AJR17" s="33">
        <f>'5 - Project Outputs'!G618</f>
        <v>0</v>
      </c>
      <c r="AJS17" s="33">
        <f>'5 - Project Outputs'!H618</f>
        <v>0</v>
      </c>
      <c r="AJT17" s="33">
        <f>'5 - Project Outputs'!I618</f>
        <v>0</v>
      </c>
      <c r="AJU17" s="33">
        <f>'5 - Project Outputs'!J618</f>
        <v>0</v>
      </c>
      <c r="AJV17" s="33">
        <f>'5 - Project Outputs'!K618</f>
        <v>0</v>
      </c>
      <c r="AJW17" s="33">
        <f>'5 - Project Outputs'!L618</f>
        <v>0</v>
      </c>
      <c r="AJX17" s="33">
        <f>'5 - Project Outputs'!M618</f>
        <v>0</v>
      </c>
      <c r="AJY17" s="33">
        <f>'5 - Project Outputs'!N618</f>
        <v>0</v>
      </c>
      <c r="AJZ17" s="33">
        <f>'5 - Project Outputs'!O618</f>
        <v>0</v>
      </c>
      <c r="AKA17" s="33">
        <f>'5 - Project Outputs'!P618</f>
        <v>0</v>
      </c>
      <c r="AKB17" s="33">
        <f>'5 - Project Outputs'!Q618</f>
        <v>0</v>
      </c>
      <c r="AKC17" s="33">
        <f>'5 - Project Outputs'!R618</f>
        <v>0</v>
      </c>
      <c r="AKD17" s="33">
        <f>'5 - Project Outputs'!S618</f>
        <v>0</v>
      </c>
      <c r="AKE17" s="33">
        <f>'5 - Project Outputs'!T618</f>
        <v>0</v>
      </c>
      <c r="AKF17" s="33">
        <f>'5 - Project Outputs'!U618</f>
        <v>0</v>
      </c>
      <c r="AKG17" s="33">
        <f>'5 - Project Outputs'!V618</f>
        <v>0</v>
      </c>
      <c r="AKH17" s="33">
        <f>'5 - Project Outputs'!W618</f>
        <v>0</v>
      </c>
      <c r="AKI17" s="33">
        <f>'5 - Project Outputs'!X618</f>
        <v>0</v>
      </c>
      <c r="AKJ17" s="33">
        <f>'5 - Project Outputs'!C619</f>
        <v>0</v>
      </c>
      <c r="AKK17" s="33">
        <f>'5 - Project Outputs'!D619</f>
        <v>0</v>
      </c>
      <c r="AKL17" s="33">
        <f>'5 - Project Outputs'!E619</f>
        <v>0</v>
      </c>
      <c r="AKM17" s="33">
        <f>'5 - Project Outputs'!F619</f>
        <v>0</v>
      </c>
      <c r="AKN17" s="33">
        <f>'5 - Project Outputs'!G619</f>
        <v>0</v>
      </c>
      <c r="AKO17" s="33">
        <f>'5 - Project Outputs'!H619</f>
        <v>0</v>
      </c>
      <c r="AKP17" s="33">
        <f>'5 - Project Outputs'!I619</f>
        <v>0</v>
      </c>
      <c r="AKQ17" s="33">
        <f>'5 - Project Outputs'!J619</f>
        <v>0</v>
      </c>
      <c r="AKR17" s="33">
        <f>'5 - Project Outputs'!K619</f>
        <v>0</v>
      </c>
      <c r="AKS17" s="33">
        <f>'5 - Project Outputs'!L619</f>
        <v>0</v>
      </c>
      <c r="AKT17" s="33">
        <f>'5 - Project Outputs'!M619</f>
        <v>0</v>
      </c>
      <c r="AKU17" s="33">
        <f>'5 - Project Outputs'!N619</f>
        <v>0</v>
      </c>
      <c r="AKV17" s="33">
        <f>'5 - Project Outputs'!O619</f>
        <v>0</v>
      </c>
      <c r="AKW17" s="33">
        <f>'5 - Project Outputs'!P619</f>
        <v>0</v>
      </c>
      <c r="AKX17" s="33">
        <f>'5 - Project Outputs'!Q619</f>
        <v>0</v>
      </c>
      <c r="AKY17" s="33">
        <f>'5 - Project Outputs'!R619</f>
        <v>0</v>
      </c>
      <c r="AKZ17" s="33">
        <f>'5 - Project Outputs'!S619</f>
        <v>0</v>
      </c>
      <c r="ALA17" s="33">
        <f>'5 - Project Outputs'!T619</f>
        <v>0</v>
      </c>
      <c r="ALB17" s="33">
        <f>'5 - Project Outputs'!U619</f>
        <v>0</v>
      </c>
      <c r="ALC17" s="33">
        <f>'5 - Project Outputs'!V619</f>
        <v>0</v>
      </c>
      <c r="ALD17" s="33">
        <f>'5 - Project Outputs'!W619</f>
        <v>0</v>
      </c>
      <c r="ALE17" s="33">
        <f>'5 - Project Outputs'!X619</f>
        <v>0</v>
      </c>
      <c r="ALF17" s="33">
        <f>'5 - Project Outputs'!C620</f>
        <v>0</v>
      </c>
      <c r="ALG17" s="33">
        <f>'5 - Project Outputs'!D620</f>
        <v>0</v>
      </c>
      <c r="ALH17" s="33">
        <f>'5 - Project Outputs'!E620</f>
        <v>0</v>
      </c>
      <c r="ALI17" s="33">
        <f>'5 - Project Outputs'!F620</f>
        <v>0</v>
      </c>
      <c r="ALJ17" s="33">
        <f>'5 - Project Outputs'!G620</f>
        <v>0</v>
      </c>
      <c r="ALK17" s="33">
        <f>'5 - Project Outputs'!H620</f>
        <v>0</v>
      </c>
      <c r="ALL17" s="33">
        <f>'5 - Project Outputs'!I620</f>
        <v>0</v>
      </c>
      <c r="ALM17" s="33">
        <f>'5 - Project Outputs'!J620</f>
        <v>0</v>
      </c>
      <c r="ALN17" s="33">
        <f>'5 - Project Outputs'!K620</f>
        <v>0</v>
      </c>
      <c r="ALO17" s="33">
        <f>'5 - Project Outputs'!L620</f>
        <v>0</v>
      </c>
      <c r="ALP17" s="33">
        <f>'5 - Project Outputs'!M620</f>
        <v>0</v>
      </c>
      <c r="ALQ17" s="33">
        <f>'5 - Project Outputs'!N620</f>
        <v>0</v>
      </c>
      <c r="ALR17" s="33">
        <f>'5 - Project Outputs'!O620</f>
        <v>0</v>
      </c>
      <c r="ALS17" s="33">
        <f>'5 - Project Outputs'!P620</f>
        <v>0</v>
      </c>
      <c r="ALT17" s="33">
        <f>'5 - Project Outputs'!Q620</f>
        <v>0</v>
      </c>
      <c r="ALU17" s="33">
        <f>'5 - Project Outputs'!R620</f>
        <v>0</v>
      </c>
      <c r="ALV17" s="33">
        <f>'5 - Project Outputs'!S620</f>
        <v>0</v>
      </c>
      <c r="ALW17" s="33">
        <f>'5 - Project Outputs'!T620</f>
        <v>0</v>
      </c>
      <c r="ALX17" s="33">
        <f>'5 - Project Outputs'!U620</f>
        <v>0</v>
      </c>
      <c r="ALY17" s="33">
        <f>'5 - Project Outputs'!V620</f>
        <v>0</v>
      </c>
      <c r="ALZ17" s="33">
        <f>'5 - Project Outputs'!W620</f>
        <v>0</v>
      </c>
      <c r="AMA17" s="33">
        <f>'5 - Project Outputs'!X620</f>
        <v>0</v>
      </c>
      <c r="AMB17" s="33">
        <f>'5 - Project Outputs'!C621</f>
        <v>0</v>
      </c>
      <c r="AMC17" s="33">
        <f>'5 - Project Outputs'!D621</f>
        <v>0</v>
      </c>
      <c r="AMD17" s="33">
        <f>'5 - Project Outputs'!E621</f>
        <v>0</v>
      </c>
      <c r="AME17" s="33">
        <f>'5 - Project Outputs'!F621</f>
        <v>0</v>
      </c>
      <c r="AMF17" s="33">
        <f>'5 - Project Outputs'!G621</f>
        <v>0</v>
      </c>
      <c r="AMG17" s="33">
        <f>'5 - Project Outputs'!H621</f>
        <v>0</v>
      </c>
      <c r="AMH17" s="33">
        <f>'5 - Project Outputs'!I621</f>
        <v>0</v>
      </c>
      <c r="AMI17" s="33">
        <f>'5 - Project Outputs'!J621</f>
        <v>0</v>
      </c>
      <c r="AMJ17" s="33">
        <f>'5 - Project Outputs'!K621</f>
        <v>0</v>
      </c>
      <c r="AMK17" s="33">
        <f>'5 - Project Outputs'!L621</f>
        <v>0</v>
      </c>
      <c r="AML17" s="33">
        <f>'5 - Project Outputs'!M621</f>
        <v>0</v>
      </c>
      <c r="AMM17" s="33">
        <f>'5 - Project Outputs'!N621</f>
        <v>0</v>
      </c>
      <c r="AMN17" s="33">
        <f>'5 - Project Outputs'!O621</f>
        <v>0</v>
      </c>
      <c r="AMO17" s="33">
        <f>'5 - Project Outputs'!P621</f>
        <v>0</v>
      </c>
      <c r="AMP17" s="33">
        <f>'5 - Project Outputs'!Q621</f>
        <v>0</v>
      </c>
      <c r="AMQ17" s="33">
        <f>'5 - Project Outputs'!R621</f>
        <v>0</v>
      </c>
      <c r="AMR17" s="33">
        <f>'5 - Project Outputs'!S621</f>
        <v>0</v>
      </c>
      <c r="AMS17" s="33">
        <f>'5 - Project Outputs'!T621</f>
        <v>0</v>
      </c>
      <c r="AMT17" s="33">
        <f>'5 - Project Outputs'!U621</f>
        <v>0</v>
      </c>
      <c r="AMU17" s="33">
        <f>'5 - Project Outputs'!V621</f>
        <v>0</v>
      </c>
      <c r="AMV17" s="33">
        <f>'5 - Project Outputs'!W621</f>
        <v>0</v>
      </c>
      <c r="AMW17" s="33">
        <f>'5 - Project Outputs'!X621</f>
        <v>0</v>
      </c>
      <c r="AMX17" s="33">
        <f>'5 - Project Outputs'!C622</f>
        <v>0</v>
      </c>
      <c r="AMY17" s="33">
        <f>'5 - Project Outputs'!D622</f>
        <v>0</v>
      </c>
      <c r="AMZ17" s="33">
        <f>'5 - Project Outputs'!E622</f>
        <v>0</v>
      </c>
      <c r="ANA17" s="33">
        <f>'5 - Project Outputs'!F622</f>
        <v>0</v>
      </c>
      <c r="ANB17" s="33">
        <f>'5 - Project Outputs'!G622</f>
        <v>0</v>
      </c>
      <c r="ANC17" s="33">
        <f>'5 - Project Outputs'!H622</f>
        <v>0</v>
      </c>
      <c r="AND17" s="33">
        <f>'5 - Project Outputs'!I622</f>
        <v>0</v>
      </c>
      <c r="ANE17" s="33">
        <f>'5 - Project Outputs'!J622</f>
        <v>0</v>
      </c>
      <c r="ANF17" s="33">
        <f>'5 - Project Outputs'!K622</f>
        <v>0</v>
      </c>
      <c r="ANG17" s="33">
        <f>'5 - Project Outputs'!L622</f>
        <v>0</v>
      </c>
      <c r="ANH17" s="33">
        <f>'5 - Project Outputs'!M622</f>
        <v>0</v>
      </c>
      <c r="ANI17" s="33">
        <f>'5 - Project Outputs'!N622</f>
        <v>0</v>
      </c>
      <c r="ANJ17" s="33">
        <f>'5 - Project Outputs'!O622</f>
        <v>0</v>
      </c>
      <c r="ANK17" s="33">
        <f>'5 - Project Outputs'!P622</f>
        <v>0</v>
      </c>
      <c r="ANL17" s="33">
        <f>'5 - Project Outputs'!Q622</f>
        <v>0</v>
      </c>
      <c r="ANM17" s="33">
        <f>'5 - Project Outputs'!R622</f>
        <v>0</v>
      </c>
      <c r="ANN17" s="33">
        <f>'5 - Project Outputs'!S622</f>
        <v>0</v>
      </c>
      <c r="ANO17" s="33">
        <f>'5 - Project Outputs'!T622</f>
        <v>0</v>
      </c>
      <c r="ANP17" s="33">
        <f>'5 - Project Outputs'!U622</f>
        <v>0</v>
      </c>
      <c r="ANQ17" s="33">
        <f>'5 - Project Outputs'!V622</f>
        <v>0</v>
      </c>
      <c r="ANR17" s="33">
        <f>'5 - Project Outputs'!W622</f>
        <v>0</v>
      </c>
      <c r="ANS17" s="33">
        <f>'5 - Project Outputs'!X622</f>
        <v>0</v>
      </c>
      <c r="ANT17" s="33">
        <f>'5 - Project Outputs'!C623</f>
        <v>0</v>
      </c>
      <c r="ANU17" s="33">
        <f>'5 - Project Outputs'!D623</f>
        <v>0</v>
      </c>
      <c r="ANV17" s="33">
        <f>'5 - Project Outputs'!E623</f>
        <v>0</v>
      </c>
      <c r="ANW17" s="33">
        <f>'5 - Project Outputs'!F623</f>
        <v>0</v>
      </c>
      <c r="ANX17" s="33">
        <f>'5 - Project Outputs'!G623</f>
        <v>0</v>
      </c>
      <c r="ANY17" s="33">
        <f>'5 - Project Outputs'!H623</f>
        <v>0</v>
      </c>
      <c r="ANZ17" s="33">
        <f>'5 - Project Outputs'!I623</f>
        <v>0</v>
      </c>
      <c r="AOA17" s="33">
        <f>'5 - Project Outputs'!J623</f>
        <v>0</v>
      </c>
      <c r="AOB17" s="33">
        <f>'5 - Project Outputs'!K623</f>
        <v>0</v>
      </c>
      <c r="AOC17" s="33">
        <f>'5 - Project Outputs'!L623</f>
        <v>0</v>
      </c>
      <c r="AOD17" s="33">
        <f>'5 - Project Outputs'!M623</f>
        <v>0</v>
      </c>
      <c r="AOE17" s="33">
        <f>'5 - Project Outputs'!N623</f>
        <v>0</v>
      </c>
      <c r="AOF17" s="33">
        <f>'5 - Project Outputs'!O623</f>
        <v>0</v>
      </c>
      <c r="AOG17" s="33">
        <f>'5 - Project Outputs'!P623</f>
        <v>0</v>
      </c>
      <c r="AOH17" s="33">
        <f>'5 - Project Outputs'!Q623</f>
        <v>0</v>
      </c>
      <c r="AOI17" s="33">
        <f>'5 - Project Outputs'!R623</f>
        <v>0</v>
      </c>
      <c r="AOJ17" s="33">
        <f>'5 - Project Outputs'!S623</f>
        <v>0</v>
      </c>
      <c r="AOK17" s="33">
        <f>'5 - Project Outputs'!T623</f>
        <v>0</v>
      </c>
      <c r="AOL17" s="33">
        <f>'5 - Project Outputs'!U623</f>
        <v>0</v>
      </c>
      <c r="AOM17" s="33">
        <f>'5 - Project Outputs'!V623</f>
        <v>0</v>
      </c>
      <c r="AON17" s="33">
        <f>'5 - Project Outputs'!W623</f>
        <v>0</v>
      </c>
      <c r="AOO17" s="33">
        <f>'5 - Project Outputs'!X623</f>
        <v>0</v>
      </c>
      <c r="CZK17" s="33">
        <f>'7 - Risk Register'!C144</f>
        <v>0</v>
      </c>
      <c r="CZL17" s="33">
        <f>'7 - Risk Register'!D144</f>
        <v>0</v>
      </c>
      <c r="CZM17" s="33">
        <f>'7 - Risk Register'!E144</f>
        <v>0</v>
      </c>
      <c r="CZN17" s="33">
        <f>'7 - Risk Register'!F144</f>
        <v>0</v>
      </c>
      <c r="CZO17" s="33">
        <f>'7 - Risk Register'!G144</f>
        <v>0</v>
      </c>
      <c r="CZP17" s="33">
        <f>'7 - Risk Register'!H144</f>
        <v>0</v>
      </c>
      <c r="CZQ17" s="33">
        <f>'7 - Risk Register'!I144</f>
        <v>0</v>
      </c>
      <c r="CZR17" s="33" t="str">
        <f>'7 - Risk Register'!J144</f>
        <v/>
      </c>
      <c r="CZS17" s="33">
        <f>'7 - Risk Register'!K144</f>
        <v>0</v>
      </c>
      <c r="CZT17" s="33">
        <f>'7 - Risk Register'!L144</f>
        <v>0</v>
      </c>
      <c r="CZU17" s="33">
        <f>'7 - Risk Register'!M144</f>
        <v>0</v>
      </c>
      <c r="CZV17" s="33" t="str">
        <f>'7 - Risk Register'!N144</f>
        <v/>
      </c>
      <c r="CZW17" s="33">
        <f>'7 - Risk Register'!O144</f>
        <v>0</v>
      </c>
      <c r="CZX17" s="33">
        <f>'7 - Risk Register'!P144</f>
        <v>0</v>
      </c>
      <c r="CZY17" s="33">
        <f>'7 - Risk Register'!C145</f>
        <v>0</v>
      </c>
      <c r="CZZ17" s="33">
        <f>'7 - Risk Register'!D145</f>
        <v>0</v>
      </c>
      <c r="DAA17" s="33">
        <f>'7 - Risk Register'!E145</f>
        <v>0</v>
      </c>
      <c r="DAB17" s="33">
        <f>'7 - Risk Register'!F145</f>
        <v>0</v>
      </c>
      <c r="DAC17" s="33">
        <f>'7 - Risk Register'!G145</f>
        <v>0</v>
      </c>
      <c r="DAD17" s="33">
        <f>'7 - Risk Register'!H145</f>
        <v>0</v>
      </c>
      <c r="DAE17" s="33">
        <f>'7 - Risk Register'!I145</f>
        <v>0</v>
      </c>
      <c r="DAF17" s="33" t="str">
        <f>'7 - Risk Register'!J145</f>
        <v/>
      </c>
      <c r="DAG17" s="33">
        <f>'7 - Risk Register'!K145</f>
        <v>0</v>
      </c>
      <c r="DAH17" s="33">
        <f>'7 - Risk Register'!L145</f>
        <v>0</v>
      </c>
      <c r="DAI17" s="33">
        <f>'7 - Risk Register'!M145</f>
        <v>0</v>
      </c>
      <c r="DAJ17" s="33" t="str">
        <f>'7 - Risk Register'!N145</f>
        <v/>
      </c>
      <c r="DAK17" s="33">
        <f>'7 - Risk Register'!O145</f>
        <v>0</v>
      </c>
      <c r="DAL17" s="33">
        <f>'7 - Risk Register'!P145</f>
        <v>0</v>
      </c>
      <c r="DAM17" s="33">
        <f>'7 - Risk Register'!C146</f>
        <v>0</v>
      </c>
      <c r="DAN17" s="33">
        <f>'7 - Risk Register'!D146</f>
        <v>0</v>
      </c>
      <c r="DAO17" s="33">
        <f>'7 - Risk Register'!E146</f>
        <v>0</v>
      </c>
      <c r="DAP17" s="33">
        <f>'7 - Risk Register'!F146</f>
        <v>0</v>
      </c>
      <c r="DAQ17" s="33">
        <f>'7 - Risk Register'!G146</f>
        <v>0</v>
      </c>
      <c r="DAR17" s="33">
        <f>'7 - Risk Register'!H146</f>
        <v>0</v>
      </c>
      <c r="DAS17" s="33">
        <f>'7 - Risk Register'!I146</f>
        <v>0</v>
      </c>
      <c r="DAT17" s="33" t="str">
        <f>'7 - Risk Register'!J146</f>
        <v/>
      </c>
      <c r="DAU17" s="33">
        <f>'7 - Risk Register'!K146</f>
        <v>0</v>
      </c>
      <c r="DAV17" s="33">
        <f>'7 - Risk Register'!L146</f>
        <v>0</v>
      </c>
      <c r="DAW17" s="33">
        <f>'7 - Risk Register'!M146</f>
        <v>0</v>
      </c>
      <c r="DAX17" s="33" t="str">
        <f>'7 - Risk Register'!N146</f>
        <v/>
      </c>
      <c r="DAY17" s="33">
        <f>'7 - Risk Register'!O146</f>
        <v>0</v>
      </c>
      <c r="DAZ17" s="33">
        <f>'7 - Risk Register'!P146</f>
        <v>0</v>
      </c>
    </row>
    <row r="18" spans="1:2762" s="33" customFormat="1" x14ac:dyDescent="0.35">
      <c r="A18" s="469" t="s">
        <v>3431</v>
      </c>
      <c r="R18" s="475" t="str">
        <f>'Project Lookup'!$C$19</f>
        <v/>
      </c>
      <c r="S18" s="33" t="str">
        <f>'Project Lookup'!$E$19</f>
        <v/>
      </c>
      <c r="T18" s="33" t="str">
        <f>'2 - Project Admin'!F43</f>
        <v>&lt; Select &gt;</v>
      </c>
      <c r="U18" s="33" t="str">
        <f>'2 - Project Admin'!G43</f>
        <v>&lt; Select &gt;</v>
      </c>
      <c r="V18" s="33">
        <f>'2 - Project Admin'!H43</f>
        <v>0</v>
      </c>
      <c r="W18" s="33">
        <f>'2 - Project Admin'!I43</f>
        <v>0</v>
      </c>
      <c r="X18" s="33" t="str">
        <f>'2 - Project Admin'!J43</f>
        <v>&lt; Select &gt;</v>
      </c>
      <c r="Y18" s="33">
        <f>'2 - Project Admin'!K43</f>
        <v>0</v>
      </c>
      <c r="Z18" s="33">
        <f>'2 - Project Admin'!L43</f>
        <v>0</v>
      </c>
      <c r="AJ18" s="477">
        <f>'3 - Programme Progress'!D36</f>
        <v>0</v>
      </c>
      <c r="AK18" s="33">
        <f>'3 - Programme Progress'!E36</f>
        <v>0</v>
      </c>
      <c r="AL18" s="33" t="e">
        <f>'3 - Programme Progress'!#REF!</f>
        <v>#REF!</v>
      </c>
      <c r="AM18" s="33" t="str">
        <f>'3 - Programme Progress'!F36</f>
        <v>&lt; Select &gt;</v>
      </c>
      <c r="AN18" s="33" t="str">
        <f>'3 - Programme Progress'!J36</f>
        <v>&lt; Select &gt;</v>
      </c>
      <c r="AO18" s="33" t="str">
        <f>'3 - Programme Progress'!K36</f>
        <v>&lt; Select &gt;</v>
      </c>
      <c r="AP18" s="33" t="str">
        <f>'3 - Programme Progress'!L36</f>
        <v>&lt; Select &gt;</v>
      </c>
      <c r="AQ18" s="33">
        <f>'3 - Programme Progress'!M36</f>
        <v>0</v>
      </c>
      <c r="AR18" s="33">
        <f>'3 - Programme Progress'!N36</f>
        <v>0</v>
      </c>
      <c r="AS18" s="33">
        <f>'3 - Programme Progress'!O36</f>
        <v>0</v>
      </c>
      <c r="AU18" s="478"/>
      <c r="AV18" s="478"/>
      <c r="AW18" s="478"/>
      <c r="AX18" s="478"/>
      <c r="AY18" s="478"/>
      <c r="AZ18" s="478"/>
      <c r="BA18" s="478"/>
      <c r="BB18" s="478"/>
      <c r="BC18" s="478"/>
      <c r="BD18" s="478"/>
      <c r="BE18" s="478"/>
      <c r="BF18" s="478"/>
      <c r="BG18" s="478"/>
      <c r="BH18" s="478"/>
      <c r="BI18" s="478"/>
      <c r="BJ18" s="478"/>
      <c r="BK18" s="478"/>
      <c r="BS18" s="33">
        <f>'4a - Funding Profiles'!F486</f>
        <v>0</v>
      </c>
      <c r="BT18" s="33">
        <f>'4a - Funding Profiles'!G486</f>
        <v>0</v>
      </c>
      <c r="BU18" s="33">
        <f>'4a - Funding Profiles'!H486</f>
        <v>0</v>
      </c>
      <c r="BV18" s="33">
        <f>'4a - Funding Profiles'!I486</f>
        <v>0</v>
      </c>
      <c r="BW18" s="33">
        <f>'4a - Funding Profiles'!J486</f>
        <v>0</v>
      </c>
      <c r="BX18" s="33">
        <f>'4a - Funding Profiles'!K486</f>
        <v>0</v>
      </c>
      <c r="BY18" s="33">
        <f>'4a - Funding Profiles'!L486</f>
        <v>0</v>
      </c>
      <c r="BZ18" s="33">
        <f>'4a - Funding Profiles'!M486</f>
        <v>0</v>
      </c>
      <c r="CA18" s="33">
        <f>'4a - Funding Profiles'!N486</f>
        <v>0</v>
      </c>
      <c r="CB18" s="33">
        <f>'4a - Funding Profiles'!O486</f>
        <v>0</v>
      </c>
      <c r="CC18" s="33">
        <f>'4a - Funding Profiles'!P486</f>
        <v>0</v>
      </c>
      <c r="CD18" s="33">
        <f>'4a - Funding Profiles'!Q486</f>
        <v>0</v>
      </c>
      <c r="CE18" s="33">
        <f>'4a - Funding Profiles'!R486</f>
        <v>0</v>
      </c>
      <c r="CF18" s="33">
        <f>'4a - Funding Profiles'!S486</f>
        <v>0</v>
      </c>
      <c r="CG18" s="33">
        <f>'4a - Funding Profiles'!T486</f>
        <v>0</v>
      </c>
      <c r="CH18" s="33">
        <f>'4a - Funding Profiles'!U486</f>
        <v>0</v>
      </c>
      <c r="CI18" s="33">
        <f>'4a - Funding Profiles'!V486</f>
        <v>0</v>
      </c>
      <c r="CJ18" s="33">
        <f>'4a - Funding Profiles'!W486</f>
        <v>0</v>
      </c>
      <c r="CK18" s="33">
        <f>'4a - Funding Profiles'!X486</f>
        <v>0</v>
      </c>
      <c r="CL18" s="33">
        <f>'4a - Funding Profiles'!Y486</f>
        <v>0</v>
      </c>
      <c r="CM18" s="33">
        <f>'4a - Funding Profiles'!Z486</f>
        <v>0</v>
      </c>
      <c r="CN18" s="33">
        <f>'4a - Funding Profiles'!F487</f>
        <v>0</v>
      </c>
      <c r="CO18" s="33">
        <f>'4a - Funding Profiles'!G487</f>
        <v>0</v>
      </c>
      <c r="CP18" s="33">
        <f>'4a - Funding Profiles'!H487</f>
        <v>0</v>
      </c>
      <c r="CQ18" s="33">
        <f>'4a - Funding Profiles'!I487</f>
        <v>0</v>
      </c>
      <c r="CR18" s="33">
        <f>'4a - Funding Profiles'!J487</f>
        <v>0</v>
      </c>
      <c r="CS18" s="33">
        <f>'4a - Funding Profiles'!K487</f>
        <v>0</v>
      </c>
      <c r="CT18" s="33">
        <f>'4a - Funding Profiles'!L487</f>
        <v>0</v>
      </c>
      <c r="CU18" s="33">
        <f>'4a - Funding Profiles'!M487</f>
        <v>0</v>
      </c>
      <c r="CV18" s="33">
        <f>'4a - Funding Profiles'!N487</f>
        <v>0</v>
      </c>
      <c r="CW18" s="33">
        <f>'4a - Funding Profiles'!O487</f>
        <v>0</v>
      </c>
      <c r="CX18" s="33">
        <f>'4a - Funding Profiles'!P487</f>
        <v>0</v>
      </c>
      <c r="CY18" s="33">
        <f>'4a - Funding Profiles'!Q487</f>
        <v>0</v>
      </c>
      <c r="CZ18" s="33">
        <f>'4a - Funding Profiles'!R487</f>
        <v>0</v>
      </c>
      <c r="DA18" s="33">
        <f>'4a - Funding Profiles'!S487</f>
        <v>0</v>
      </c>
      <c r="DB18" s="33">
        <f>'4a - Funding Profiles'!T487</f>
        <v>0</v>
      </c>
      <c r="DC18" s="33">
        <f>'4a - Funding Profiles'!U487</f>
        <v>0</v>
      </c>
      <c r="DD18" s="33">
        <f>'4a - Funding Profiles'!V487</f>
        <v>0</v>
      </c>
      <c r="DE18" s="33">
        <f>'4a - Funding Profiles'!W487</f>
        <v>0</v>
      </c>
      <c r="DF18" s="33">
        <f>'4a - Funding Profiles'!X487</f>
        <v>0</v>
      </c>
      <c r="DG18" s="33">
        <f>'4a - Funding Profiles'!Y487</f>
        <v>0</v>
      </c>
      <c r="DH18" s="33">
        <f>'4a - Funding Profiles'!Z487</f>
        <v>0</v>
      </c>
      <c r="DI18" s="33">
        <f>'4a - Funding Profiles'!F488</f>
        <v>0</v>
      </c>
      <c r="DJ18" s="33">
        <f>'4a - Funding Profiles'!G488</f>
        <v>0</v>
      </c>
      <c r="DK18" s="33">
        <f>'4a - Funding Profiles'!H488</f>
        <v>0</v>
      </c>
      <c r="DL18" s="33">
        <f>'4a - Funding Profiles'!I488</f>
        <v>0</v>
      </c>
      <c r="DM18" s="33">
        <f>'4a - Funding Profiles'!J488</f>
        <v>0</v>
      </c>
      <c r="DN18" s="33">
        <f>'4a - Funding Profiles'!K488</f>
        <v>0</v>
      </c>
      <c r="DO18" s="33">
        <f>'4a - Funding Profiles'!L488</f>
        <v>0</v>
      </c>
      <c r="DP18" s="33">
        <f>'4a - Funding Profiles'!M488</f>
        <v>0</v>
      </c>
      <c r="DQ18" s="33">
        <f>'4a - Funding Profiles'!N488</f>
        <v>0</v>
      </c>
      <c r="DR18" s="33">
        <f>'4a - Funding Profiles'!O488</f>
        <v>0</v>
      </c>
      <c r="DS18" s="33">
        <f>'4a - Funding Profiles'!P488</f>
        <v>0</v>
      </c>
      <c r="DT18" s="33">
        <f>'4a - Funding Profiles'!Q488</f>
        <v>0</v>
      </c>
      <c r="DU18" s="33">
        <f>'4a - Funding Profiles'!R488</f>
        <v>0</v>
      </c>
      <c r="DV18" s="33">
        <f>'4a - Funding Profiles'!S488</f>
        <v>0</v>
      </c>
      <c r="DW18" s="33">
        <f>'4a - Funding Profiles'!T488</f>
        <v>0</v>
      </c>
      <c r="DX18" s="33">
        <f>'4a - Funding Profiles'!U488</f>
        <v>0</v>
      </c>
      <c r="DY18" s="33">
        <f>'4a - Funding Profiles'!V488</f>
        <v>0</v>
      </c>
      <c r="DZ18" s="33">
        <f>'4a - Funding Profiles'!W488</f>
        <v>0</v>
      </c>
      <c r="EA18" s="33">
        <f>'4a - Funding Profiles'!X488</f>
        <v>0</v>
      </c>
      <c r="EB18" s="33">
        <f>'4a - Funding Profiles'!Y488</f>
        <v>0</v>
      </c>
      <c r="EC18" s="33">
        <f>'4a - Funding Profiles'!Z488</f>
        <v>0</v>
      </c>
      <c r="ED18" s="33">
        <f>'4a - Funding Profiles'!F489</f>
        <v>0</v>
      </c>
      <c r="EE18" s="33">
        <f>'4a - Funding Profiles'!G489</f>
        <v>0</v>
      </c>
      <c r="EF18" s="33">
        <f>'4a - Funding Profiles'!H489</f>
        <v>0</v>
      </c>
      <c r="EG18" s="33">
        <f>'4a - Funding Profiles'!I489</f>
        <v>0</v>
      </c>
      <c r="EH18" s="33">
        <f>'4a - Funding Profiles'!J489</f>
        <v>0</v>
      </c>
      <c r="EI18" s="33">
        <f>'4a - Funding Profiles'!K489</f>
        <v>0</v>
      </c>
      <c r="EJ18" s="33">
        <f>'4a - Funding Profiles'!L489</f>
        <v>0</v>
      </c>
      <c r="EK18" s="33">
        <f>'4a - Funding Profiles'!M489</f>
        <v>0</v>
      </c>
      <c r="EL18" s="33">
        <f>'4a - Funding Profiles'!N489</f>
        <v>0</v>
      </c>
      <c r="EM18" s="33">
        <f>'4a - Funding Profiles'!O489</f>
        <v>0</v>
      </c>
      <c r="EN18" s="33">
        <f>'4a - Funding Profiles'!P489</f>
        <v>0</v>
      </c>
      <c r="EO18" s="33">
        <f>'4a - Funding Profiles'!Q489</f>
        <v>0</v>
      </c>
      <c r="EP18" s="33">
        <f>'4a - Funding Profiles'!R489</f>
        <v>0</v>
      </c>
      <c r="EQ18" s="33">
        <f>'4a - Funding Profiles'!S489</f>
        <v>0</v>
      </c>
      <c r="ER18" s="33">
        <f>'4a - Funding Profiles'!T489</f>
        <v>0</v>
      </c>
      <c r="ES18" s="33">
        <f>'4a - Funding Profiles'!U489</f>
        <v>0</v>
      </c>
      <c r="ET18" s="33">
        <f>'4a - Funding Profiles'!V489</f>
        <v>0</v>
      </c>
      <c r="EU18" s="33">
        <f>'4a - Funding Profiles'!W489</f>
        <v>0</v>
      </c>
      <c r="EV18" s="33">
        <f>'4a - Funding Profiles'!X489</f>
        <v>0</v>
      </c>
      <c r="EW18" s="33">
        <f>'4a - Funding Profiles'!Y489</f>
        <v>0</v>
      </c>
      <c r="EX18" s="33">
        <f>'4a - Funding Profiles'!Z489</f>
        <v>0</v>
      </c>
      <c r="EY18" s="33">
        <f>'4a - Funding Profiles'!F490</f>
        <v>0</v>
      </c>
      <c r="EZ18" s="33">
        <f>'4a - Funding Profiles'!G490</f>
        <v>0</v>
      </c>
      <c r="FA18" s="33">
        <f>'4a - Funding Profiles'!H490</f>
        <v>0</v>
      </c>
      <c r="FB18" s="33">
        <f>'4a - Funding Profiles'!I490</f>
        <v>0</v>
      </c>
      <c r="FC18" s="33">
        <f>'4a - Funding Profiles'!J490</f>
        <v>0</v>
      </c>
      <c r="FD18" s="33">
        <f>'4a - Funding Profiles'!K490</f>
        <v>0</v>
      </c>
      <c r="FE18" s="33">
        <f>'4a - Funding Profiles'!L490</f>
        <v>0</v>
      </c>
      <c r="FF18" s="33">
        <f>'4a - Funding Profiles'!M490</f>
        <v>0</v>
      </c>
      <c r="FG18" s="33">
        <f>'4a - Funding Profiles'!N490</f>
        <v>0</v>
      </c>
      <c r="FH18" s="33">
        <f>'4a - Funding Profiles'!O490</f>
        <v>0</v>
      </c>
      <c r="FI18" s="33">
        <f>'4a - Funding Profiles'!P490</f>
        <v>0</v>
      </c>
      <c r="FJ18" s="33">
        <f>'4a - Funding Profiles'!Q490</f>
        <v>0</v>
      </c>
      <c r="FK18" s="33">
        <f>'4a - Funding Profiles'!R490</f>
        <v>0</v>
      </c>
      <c r="FL18" s="33">
        <f>'4a - Funding Profiles'!S490</f>
        <v>0</v>
      </c>
      <c r="FM18" s="33">
        <f>'4a - Funding Profiles'!T490</f>
        <v>0</v>
      </c>
      <c r="FN18" s="33">
        <f>'4a - Funding Profiles'!U490</f>
        <v>0</v>
      </c>
      <c r="FO18" s="33">
        <f>'4a - Funding Profiles'!V490</f>
        <v>0</v>
      </c>
      <c r="FP18" s="33">
        <f>'4a - Funding Profiles'!W490</f>
        <v>0</v>
      </c>
      <c r="FQ18" s="33">
        <f>'4a - Funding Profiles'!X490</f>
        <v>0</v>
      </c>
      <c r="FR18" s="33">
        <f>'4a - Funding Profiles'!Y490</f>
        <v>0</v>
      </c>
      <c r="FS18" s="33">
        <f>'4a - Funding Profiles'!Z490</f>
        <v>0</v>
      </c>
      <c r="FT18" s="33">
        <f>'4a - Funding Profiles'!F491</f>
        <v>0</v>
      </c>
      <c r="FU18" s="33">
        <f>'4a - Funding Profiles'!G491</f>
        <v>0</v>
      </c>
      <c r="FV18" s="33">
        <f>'4a - Funding Profiles'!H491</f>
        <v>0</v>
      </c>
      <c r="FW18" s="33">
        <f>'4a - Funding Profiles'!I491</f>
        <v>0</v>
      </c>
      <c r="FX18" s="33">
        <f>'4a - Funding Profiles'!J491</f>
        <v>0</v>
      </c>
      <c r="FY18" s="33">
        <f>'4a - Funding Profiles'!K491</f>
        <v>0</v>
      </c>
      <c r="FZ18" s="33">
        <f>'4a - Funding Profiles'!L491</f>
        <v>0</v>
      </c>
      <c r="GA18" s="33">
        <f>'4a - Funding Profiles'!M491</f>
        <v>0</v>
      </c>
      <c r="GB18" s="33">
        <f>'4a - Funding Profiles'!N491</f>
        <v>0</v>
      </c>
      <c r="GC18" s="33">
        <f>'4a - Funding Profiles'!O491</f>
        <v>0</v>
      </c>
      <c r="GD18" s="33">
        <f>'4a - Funding Profiles'!P491</f>
        <v>0</v>
      </c>
      <c r="GE18" s="33">
        <f>'4a - Funding Profiles'!Q491</f>
        <v>0</v>
      </c>
      <c r="GF18" s="33">
        <f>'4a - Funding Profiles'!R491</f>
        <v>0</v>
      </c>
      <c r="GG18" s="33">
        <f>'4a - Funding Profiles'!S491</f>
        <v>0</v>
      </c>
      <c r="GH18" s="33">
        <f>'4a - Funding Profiles'!T491</f>
        <v>0</v>
      </c>
      <c r="GI18" s="33">
        <f>'4a - Funding Profiles'!U491</f>
        <v>0</v>
      </c>
      <c r="GJ18" s="33">
        <f>'4a - Funding Profiles'!V491</f>
        <v>0</v>
      </c>
      <c r="GK18" s="33">
        <f>'4a - Funding Profiles'!W491</f>
        <v>0</v>
      </c>
      <c r="GL18" s="33">
        <f>'4a - Funding Profiles'!X491</f>
        <v>0</v>
      </c>
      <c r="GM18" s="33">
        <f>'4a - Funding Profiles'!Y491</f>
        <v>0</v>
      </c>
      <c r="GN18" s="33">
        <f>'4a - Funding Profiles'!Z491</f>
        <v>0</v>
      </c>
      <c r="GO18" s="33">
        <f>'4a - Funding Profiles'!F492</f>
        <v>0</v>
      </c>
      <c r="GP18" s="33">
        <f>'4a - Funding Profiles'!G492</f>
        <v>0</v>
      </c>
      <c r="GQ18" s="33">
        <f>'4a - Funding Profiles'!H492</f>
        <v>0</v>
      </c>
      <c r="GR18" s="33">
        <f>'4a - Funding Profiles'!I492</f>
        <v>0</v>
      </c>
      <c r="GS18" s="33">
        <f>'4a - Funding Profiles'!J492</f>
        <v>0</v>
      </c>
      <c r="GT18" s="33">
        <f>'4a - Funding Profiles'!K492</f>
        <v>0</v>
      </c>
      <c r="GU18" s="33">
        <f>'4a - Funding Profiles'!L492</f>
        <v>0</v>
      </c>
      <c r="GV18" s="33">
        <f>'4a - Funding Profiles'!M492</f>
        <v>0</v>
      </c>
      <c r="GW18" s="33">
        <f>'4a - Funding Profiles'!N492</f>
        <v>0</v>
      </c>
      <c r="GX18" s="33">
        <f>'4a - Funding Profiles'!O492</f>
        <v>0</v>
      </c>
      <c r="GY18" s="33">
        <f>'4a - Funding Profiles'!P492</f>
        <v>0</v>
      </c>
      <c r="GZ18" s="33">
        <f>'4a - Funding Profiles'!Q492</f>
        <v>0</v>
      </c>
      <c r="HA18" s="33">
        <f>'4a - Funding Profiles'!R492</f>
        <v>0</v>
      </c>
      <c r="HB18" s="33">
        <f>'4a - Funding Profiles'!S492</f>
        <v>0</v>
      </c>
      <c r="HC18" s="33">
        <f>'4a - Funding Profiles'!T492</f>
        <v>0</v>
      </c>
      <c r="HD18" s="33">
        <f>'4a - Funding Profiles'!U492</f>
        <v>0</v>
      </c>
      <c r="HE18" s="33">
        <f>'4a - Funding Profiles'!V492</f>
        <v>0</v>
      </c>
      <c r="HF18" s="33">
        <f>'4a - Funding Profiles'!W492</f>
        <v>0</v>
      </c>
      <c r="HG18" s="33">
        <f>'4a - Funding Profiles'!X492</f>
        <v>0</v>
      </c>
      <c r="HH18" s="33">
        <f>'4a - Funding Profiles'!Y492</f>
        <v>0</v>
      </c>
      <c r="HI18" s="33">
        <f>'4a - Funding Profiles'!Z492</f>
        <v>0</v>
      </c>
      <c r="HJ18" s="33">
        <f>'4a - Funding Profiles'!F493</f>
        <v>0</v>
      </c>
      <c r="HK18" s="33">
        <f>'4a - Funding Profiles'!G493</f>
        <v>0</v>
      </c>
      <c r="HL18" s="33">
        <f>'4a - Funding Profiles'!H493</f>
        <v>0</v>
      </c>
      <c r="HM18" s="33">
        <f>'4a - Funding Profiles'!I493</f>
        <v>0</v>
      </c>
      <c r="HN18" s="33">
        <f>'4a - Funding Profiles'!J493</f>
        <v>0</v>
      </c>
      <c r="HO18" s="33">
        <f>'4a - Funding Profiles'!K493</f>
        <v>0</v>
      </c>
      <c r="HP18" s="33">
        <f>'4a - Funding Profiles'!L493</f>
        <v>0</v>
      </c>
      <c r="HQ18" s="33">
        <f>'4a - Funding Profiles'!M493</f>
        <v>0</v>
      </c>
      <c r="HR18" s="33">
        <f>'4a - Funding Profiles'!N493</f>
        <v>0</v>
      </c>
      <c r="HS18" s="33">
        <f>'4a - Funding Profiles'!O493</f>
        <v>0</v>
      </c>
      <c r="HT18" s="33">
        <f>'4a - Funding Profiles'!P493</f>
        <v>0</v>
      </c>
      <c r="HU18" s="33">
        <f>'4a - Funding Profiles'!Q493</f>
        <v>0</v>
      </c>
      <c r="HV18" s="33">
        <f>'4a - Funding Profiles'!R493</f>
        <v>0</v>
      </c>
      <c r="HW18" s="33">
        <f>'4a - Funding Profiles'!S493</f>
        <v>0</v>
      </c>
      <c r="HX18" s="33">
        <f>'4a - Funding Profiles'!T493</f>
        <v>0</v>
      </c>
      <c r="HY18" s="33">
        <f>'4a - Funding Profiles'!U493</f>
        <v>0</v>
      </c>
      <c r="HZ18" s="33">
        <f>'4a - Funding Profiles'!V493</f>
        <v>0</v>
      </c>
      <c r="IA18" s="33">
        <f>'4a - Funding Profiles'!W493</f>
        <v>0</v>
      </c>
      <c r="IB18" s="33">
        <f>'4a - Funding Profiles'!X493</f>
        <v>0</v>
      </c>
      <c r="IC18" s="33">
        <f>'4a - Funding Profiles'!Y493</f>
        <v>0</v>
      </c>
      <c r="ID18" s="33">
        <f>'4a - Funding Profiles'!Z493</f>
        <v>0</v>
      </c>
      <c r="KP18" s="33">
        <f>'4a - Funding Profiles'!C498</f>
        <v>0</v>
      </c>
      <c r="KQ18" s="33">
        <f>'4a - Funding Profiles'!D498</f>
        <v>0</v>
      </c>
      <c r="KR18" s="33">
        <f>'4a - Funding Profiles'!E498</f>
        <v>0</v>
      </c>
      <c r="KS18" s="33">
        <f>'4a - Funding Profiles'!F498</f>
        <v>0</v>
      </c>
      <c r="KT18" s="33">
        <f>'4a - Funding Profiles'!G498</f>
        <v>0</v>
      </c>
      <c r="KU18" s="33">
        <f>'4a - Funding Profiles'!H498</f>
        <v>0</v>
      </c>
      <c r="KV18" s="33">
        <f>'4a - Funding Profiles'!I498</f>
        <v>0</v>
      </c>
      <c r="KW18" s="33">
        <f>'4a - Funding Profiles'!J498</f>
        <v>0</v>
      </c>
      <c r="KX18" s="33">
        <f>'4a - Funding Profiles'!K498</f>
        <v>0</v>
      </c>
      <c r="KY18" s="33">
        <f>'4a - Funding Profiles'!L498</f>
        <v>0</v>
      </c>
      <c r="KZ18" s="33">
        <f>'4a - Funding Profiles'!M498</f>
        <v>0</v>
      </c>
      <c r="LA18" s="33">
        <f>'4a - Funding Profiles'!N498</f>
        <v>0</v>
      </c>
      <c r="LB18" s="33">
        <f>'4a - Funding Profiles'!O498</f>
        <v>0</v>
      </c>
      <c r="LC18" s="33">
        <f>'4a - Funding Profiles'!P498</f>
        <v>0</v>
      </c>
      <c r="LD18" s="33">
        <f>'4a - Funding Profiles'!Q498</f>
        <v>0</v>
      </c>
      <c r="LE18" s="33">
        <f>'4a - Funding Profiles'!R498</f>
        <v>0</v>
      </c>
      <c r="LF18" s="33">
        <f>'4a - Funding Profiles'!S498</f>
        <v>0</v>
      </c>
      <c r="LG18" s="33">
        <f>'4a - Funding Profiles'!T498</f>
        <v>0</v>
      </c>
      <c r="LH18" s="33">
        <f>'4a - Funding Profiles'!U498</f>
        <v>0</v>
      </c>
      <c r="LI18" s="33">
        <f>'4a - Funding Profiles'!V498</f>
        <v>0</v>
      </c>
      <c r="LJ18" s="33">
        <f>'4a - Funding Profiles'!W498</f>
        <v>0</v>
      </c>
      <c r="LK18" s="33">
        <f>'4a - Funding Profiles'!X498</f>
        <v>0</v>
      </c>
      <c r="LL18" s="33">
        <f>'4a - Funding Profiles'!Y498</f>
        <v>0</v>
      </c>
      <c r="LM18" s="33">
        <f>'4a - Funding Profiles'!Z498</f>
        <v>0</v>
      </c>
      <c r="LN18" s="33">
        <f>'4a - Funding Profiles'!C499</f>
        <v>0</v>
      </c>
      <c r="LO18" s="33">
        <f>'4a - Funding Profiles'!D499</f>
        <v>0</v>
      </c>
      <c r="LP18" s="33">
        <f>'4a - Funding Profiles'!E499</f>
        <v>0</v>
      </c>
      <c r="LQ18" s="33">
        <f>'4a - Funding Profiles'!F499</f>
        <v>0</v>
      </c>
      <c r="LR18" s="33">
        <f>'4a - Funding Profiles'!G499</f>
        <v>0</v>
      </c>
      <c r="LS18" s="33">
        <f>'4a - Funding Profiles'!H499</f>
        <v>0</v>
      </c>
      <c r="LT18" s="33">
        <f>'4a - Funding Profiles'!I499</f>
        <v>0</v>
      </c>
      <c r="LU18" s="33">
        <f>'4a - Funding Profiles'!J499</f>
        <v>0</v>
      </c>
      <c r="LV18" s="33">
        <f>'4a - Funding Profiles'!K499</f>
        <v>0</v>
      </c>
      <c r="LW18" s="33">
        <f>'4a - Funding Profiles'!L499</f>
        <v>0</v>
      </c>
      <c r="LX18" s="33">
        <f>'4a - Funding Profiles'!M499</f>
        <v>0</v>
      </c>
      <c r="LY18" s="33">
        <f>'4a - Funding Profiles'!N499</f>
        <v>0</v>
      </c>
      <c r="LZ18" s="33">
        <f>'4a - Funding Profiles'!O499</f>
        <v>0</v>
      </c>
      <c r="MA18" s="33">
        <f>'4a - Funding Profiles'!P499</f>
        <v>0</v>
      </c>
      <c r="MB18" s="33">
        <f>'4a - Funding Profiles'!Q499</f>
        <v>0</v>
      </c>
      <c r="MC18" s="33">
        <f>'4a - Funding Profiles'!R499</f>
        <v>0</v>
      </c>
      <c r="MD18" s="33">
        <f>'4a - Funding Profiles'!S499</f>
        <v>0</v>
      </c>
      <c r="ME18" s="33">
        <f>'4a - Funding Profiles'!T499</f>
        <v>0</v>
      </c>
      <c r="MF18" s="33">
        <f>'4a - Funding Profiles'!U499</f>
        <v>0</v>
      </c>
      <c r="MG18" s="33">
        <f>'4a - Funding Profiles'!V499</f>
        <v>0</v>
      </c>
      <c r="MH18" s="33">
        <f>'4a - Funding Profiles'!W499</f>
        <v>0</v>
      </c>
      <c r="MI18" s="33">
        <f>'4a - Funding Profiles'!X499</f>
        <v>0</v>
      </c>
      <c r="MJ18" s="33">
        <f>'4a - Funding Profiles'!Y499</f>
        <v>0</v>
      </c>
      <c r="MK18" s="33">
        <f>'4a - Funding Profiles'!Z499</f>
        <v>0</v>
      </c>
      <c r="ML18" s="33">
        <f>'4a - Funding Profiles'!C500</f>
        <v>0</v>
      </c>
      <c r="MM18" s="33">
        <f>'4a - Funding Profiles'!D500</f>
        <v>0</v>
      </c>
      <c r="MN18" s="33">
        <f>'4a - Funding Profiles'!E500</f>
        <v>0</v>
      </c>
      <c r="MO18" s="33">
        <f>'4a - Funding Profiles'!F500</f>
        <v>0</v>
      </c>
      <c r="MP18" s="33">
        <f>'4a - Funding Profiles'!G500</f>
        <v>0</v>
      </c>
      <c r="MQ18" s="33">
        <f>'4a - Funding Profiles'!H500</f>
        <v>0</v>
      </c>
      <c r="MR18" s="33">
        <f>'4a - Funding Profiles'!I500</f>
        <v>0</v>
      </c>
      <c r="MS18" s="33">
        <f>'4a - Funding Profiles'!J500</f>
        <v>0</v>
      </c>
      <c r="MT18" s="33">
        <f>'4a - Funding Profiles'!K500</f>
        <v>0</v>
      </c>
      <c r="MU18" s="33">
        <f>'4a - Funding Profiles'!L500</f>
        <v>0</v>
      </c>
      <c r="MV18" s="33">
        <f>'4a - Funding Profiles'!M500</f>
        <v>0</v>
      </c>
      <c r="MW18" s="33">
        <f>'4a - Funding Profiles'!N500</f>
        <v>0</v>
      </c>
      <c r="MX18" s="33">
        <f>'4a - Funding Profiles'!O500</f>
        <v>0</v>
      </c>
      <c r="MY18" s="33">
        <f>'4a - Funding Profiles'!P500</f>
        <v>0</v>
      </c>
      <c r="MZ18" s="33">
        <f>'4a - Funding Profiles'!Q500</f>
        <v>0</v>
      </c>
      <c r="NA18" s="33">
        <f>'4a - Funding Profiles'!R500</f>
        <v>0</v>
      </c>
      <c r="NB18" s="33">
        <f>'4a - Funding Profiles'!S500</f>
        <v>0</v>
      </c>
      <c r="NC18" s="33">
        <f>'4a - Funding Profiles'!T500</f>
        <v>0</v>
      </c>
      <c r="ND18" s="33">
        <f>'4a - Funding Profiles'!U500</f>
        <v>0</v>
      </c>
      <c r="NE18" s="33">
        <f>'4a - Funding Profiles'!V500</f>
        <v>0</v>
      </c>
      <c r="NF18" s="33">
        <f>'4a - Funding Profiles'!W500</f>
        <v>0</v>
      </c>
      <c r="NG18" s="33">
        <f>'4a - Funding Profiles'!X500</f>
        <v>0</v>
      </c>
      <c r="NH18" s="33">
        <f>'4a - Funding Profiles'!Y500</f>
        <v>0</v>
      </c>
      <c r="NI18" s="33">
        <f>'4a - Funding Profiles'!Z500</f>
        <v>0</v>
      </c>
      <c r="NJ18" s="33">
        <f>'4a - Funding Profiles'!C501</f>
        <v>0</v>
      </c>
      <c r="NK18" s="33">
        <f>'4a - Funding Profiles'!D501</f>
        <v>0</v>
      </c>
      <c r="NL18" s="33">
        <f>'4a - Funding Profiles'!E501</f>
        <v>0</v>
      </c>
      <c r="NM18" s="33">
        <f>'4a - Funding Profiles'!F501</f>
        <v>0</v>
      </c>
      <c r="NN18" s="33">
        <f>'4a - Funding Profiles'!G501</f>
        <v>0</v>
      </c>
      <c r="NO18" s="33">
        <f>'4a - Funding Profiles'!H501</f>
        <v>0</v>
      </c>
      <c r="NP18" s="33">
        <f>'4a - Funding Profiles'!I501</f>
        <v>0</v>
      </c>
      <c r="NQ18" s="33">
        <f>'4a - Funding Profiles'!J501</f>
        <v>0</v>
      </c>
      <c r="NR18" s="33">
        <f>'4a - Funding Profiles'!K501</f>
        <v>0</v>
      </c>
      <c r="NS18" s="33">
        <f>'4a - Funding Profiles'!L501</f>
        <v>0</v>
      </c>
      <c r="NT18" s="33">
        <f>'4a - Funding Profiles'!M501</f>
        <v>0</v>
      </c>
      <c r="NU18" s="33">
        <f>'4a - Funding Profiles'!N501</f>
        <v>0</v>
      </c>
      <c r="NV18" s="33">
        <f>'4a - Funding Profiles'!O501</f>
        <v>0</v>
      </c>
      <c r="NW18" s="33">
        <f>'4a - Funding Profiles'!P501</f>
        <v>0</v>
      </c>
      <c r="NX18" s="33">
        <f>'4a - Funding Profiles'!Q501</f>
        <v>0</v>
      </c>
      <c r="NY18" s="33">
        <f>'4a - Funding Profiles'!R501</f>
        <v>0</v>
      </c>
      <c r="NZ18" s="33">
        <f>'4a - Funding Profiles'!S501</f>
        <v>0</v>
      </c>
      <c r="OA18" s="33">
        <f>'4a - Funding Profiles'!T501</f>
        <v>0</v>
      </c>
      <c r="OB18" s="33">
        <f>'4a - Funding Profiles'!U501</f>
        <v>0</v>
      </c>
      <c r="OC18" s="33">
        <f>'4a - Funding Profiles'!V501</f>
        <v>0</v>
      </c>
      <c r="OD18" s="33">
        <f>'4a - Funding Profiles'!W501</f>
        <v>0</v>
      </c>
      <c r="OE18" s="33">
        <f>'4a - Funding Profiles'!X501</f>
        <v>0</v>
      </c>
      <c r="OF18" s="33">
        <f>'4a - Funding Profiles'!Y501</f>
        <v>0</v>
      </c>
      <c r="OG18" s="33">
        <f>'4a - Funding Profiles'!Z501</f>
        <v>0</v>
      </c>
      <c r="OH18" s="33">
        <f>'4a - Funding Profiles'!C502</f>
        <v>0</v>
      </c>
      <c r="OI18" s="33">
        <f>'4a - Funding Profiles'!D502</f>
        <v>0</v>
      </c>
      <c r="OJ18" s="33">
        <f>'4a - Funding Profiles'!E502</f>
        <v>0</v>
      </c>
      <c r="OK18" s="33">
        <f>'4a - Funding Profiles'!F502</f>
        <v>0</v>
      </c>
      <c r="OL18" s="33">
        <f>'4a - Funding Profiles'!G502</f>
        <v>0</v>
      </c>
      <c r="OM18" s="33">
        <f>'4a - Funding Profiles'!H502</f>
        <v>0</v>
      </c>
      <c r="ON18" s="33">
        <f>'4a - Funding Profiles'!I502</f>
        <v>0</v>
      </c>
      <c r="OO18" s="33">
        <f>'4a - Funding Profiles'!J502</f>
        <v>0</v>
      </c>
      <c r="OP18" s="33">
        <f>'4a - Funding Profiles'!K502</f>
        <v>0</v>
      </c>
      <c r="OQ18" s="33">
        <f>'4a - Funding Profiles'!L502</f>
        <v>0</v>
      </c>
      <c r="OR18" s="33">
        <f>'4a - Funding Profiles'!M502</f>
        <v>0</v>
      </c>
      <c r="OS18" s="33">
        <f>'4a - Funding Profiles'!N502</f>
        <v>0</v>
      </c>
      <c r="OT18" s="33">
        <f>'4a - Funding Profiles'!O502</f>
        <v>0</v>
      </c>
      <c r="OU18" s="33">
        <f>'4a - Funding Profiles'!P502</f>
        <v>0</v>
      </c>
      <c r="OV18" s="33">
        <f>'4a - Funding Profiles'!Q502</f>
        <v>0</v>
      </c>
      <c r="OW18" s="33">
        <f>'4a - Funding Profiles'!R502</f>
        <v>0</v>
      </c>
      <c r="OX18" s="33">
        <f>'4a - Funding Profiles'!S502</f>
        <v>0</v>
      </c>
      <c r="OY18" s="33">
        <f>'4a - Funding Profiles'!T502</f>
        <v>0</v>
      </c>
      <c r="OZ18" s="33">
        <f>'4a - Funding Profiles'!U502</f>
        <v>0</v>
      </c>
      <c r="PA18" s="33">
        <f>'4a - Funding Profiles'!V502</f>
        <v>0</v>
      </c>
      <c r="PB18" s="33">
        <f>'4a - Funding Profiles'!W502</f>
        <v>0</v>
      </c>
      <c r="PC18" s="33">
        <f>'4a - Funding Profiles'!X502</f>
        <v>0</v>
      </c>
      <c r="PD18" s="33">
        <f>'4a - Funding Profiles'!Y502</f>
        <v>0</v>
      </c>
      <c r="PE18" s="33">
        <f>'4a - Funding Profiles'!Z502</f>
        <v>0</v>
      </c>
      <c r="PF18" s="33">
        <f>'4a - Funding Profiles'!F503</f>
        <v>0</v>
      </c>
      <c r="QA18" s="33">
        <f>'4a - Funding Profiles'!C507</f>
        <v>0</v>
      </c>
      <c r="QB18" s="33">
        <f>'4b - PSI'!E29</f>
        <v>0</v>
      </c>
      <c r="QC18" s="33">
        <f>'4b - PSI'!F29</f>
        <v>0</v>
      </c>
      <c r="QD18" s="33">
        <f>'4b - PSI'!G29</f>
        <v>0</v>
      </c>
      <c r="QE18" s="33">
        <f>'4b - PSI'!H29</f>
        <v>0</v>
      </c>
      <c r="QF18" s="33">
        <f>'4b - PSI'!I29</f>
        <v>0</v>
      </c>
      <c r="QG18" s="33">
        <f>'4b - PSI'!J29</f>
        <v>0</v>
      </c>
      <c r="QH18" s="33" t="str">
        <f>'5 - Project Outputs'!C625</f>
        <v>Project 17: Not Applicable</v>
      </c>
      <c r="QI18" s="33" t="str">
        <f>'5 - Project Outputs'!C632</f>
        <v># of temporary FT jobs supported</v>
      </c>
      <c r="QJ18" s="33" t="str">
        <f>'5 - Project Outputs'!D632</f>
        <v>Number</v>
      </c>
      <c r="QK18" s="33">
        <f>'5 - Project Outputs'!E632</f>
        <v>0</v>
      </c>
      <c r="QL18" s="33">
        <f>'5 - Project Outputs'!F632</f>
        <v>0</v>
      </c>
      <c r="QM18" s="33">
        <f>'5 - Project Outputs'!G632</f>
        <v>0</v>
      </c>
      <c r="QN18" s="33">
        <f>'5 - Project Outputs'!H632</f>
        <v>0</v>
      </c>
      <c r="QO18" s="33">
        <f>'5 - Project Outputs'!I632</f>
        <v>0</v>
      </c>
      <c r="QP18" s="33">
        <f>'5 - Project Outputs'!J632</f>
        <v>0</v>
      </c>
      <c r="QQ18" s="33">
        <f>'5 - Project Outputs'!K632</f>
        <v>0</v>
      </c>
      <c r="QR18" s="33">
        <f>'5 - Project Outputs'!L632</f>
        <v>0</v>
      </c>
      <c r="QS18" s="33">
        <f>'5 - Project Outputs'!M632</f>
        <v>0</v>
      </c>
      <c r="QT18" s="33">
        <f>'5 - Project Outputs'!N632</f>
        <v>0</v>
      </c>
      <c r="QU18" s="33">
        <f>'5 - Project Outputs'!O632</f>
        <v>0</v>
      </c>
      <c r="QV18" s="33">
        <f>'5 - Project Outputs'!P632</f>
        <v>0</v>
      </c>
      <c r="QW18" s="33">
        <f>'5 - Project Outputs'!Q632</f>
        <v>0</v>
      </c>
      <c r="QX18" s="33">
        <f>'5 - Project Outputs'!R632</f>
        <v>0</v>
      </c>
      <c r="QY18" s="33">
        <f>'5 - Project Outputs'!S632</f>
        <v>0</v>
      </c>
      <c r="QZ18" s="33">
        <f>'5 - Project Outputs'!T632</f>
        <v>0</v>
      </c>
      <c r="RA18" s="33">
        <f>'5 - Project Outputs'!U632</f>
        <v>0</v>
      </c>
      <c r="RB18" s="33">
        <f>'5 - Project Outputs'!V632</f>
        <v>0</v>
      </c>
      <c r="RC18" s="33">
        <f>'5 - Project Outputs'!W632</f>
        <v>0</v>
      </c>
      <c r="RD18" s="33">
        <f>'5 - Project Outputs'!X632</f>
        <v>0</v>
      </c>
      <c r="RE18" s="33" t="str">
        <f>'5 - Project Outputs'!C633</f>
        <v># of full-time equivalent (FTE) permanent jobs created through the project</v>
      </c>
      <c r="RF18" s="33" t="str">
        <f>'5 - Project Outputs'!D633</f>
        <v>Number of FTE jobs</v>
      </c>
      <c r="RG18" s="33">
        <f>'5 - Project Outputs'!E633</f>
        <v>0</v>
      </c>
      <c r="RH18" s="33">
        <f>'5 - Project Outputs'!F633</f>
        <v>0</v>
      </c>
      <c r="RI18" s="33">
        <f>'5 - Project Outputs'!G633</f>
        <v>0</v>
      </c>
      <c r="RJ18" s="33">
        <f>'5 - Project Outputs'!H633</f>
        <v>0</v>
      </c>
      <c r="RK18" s="33">
        <f>'5 - Project Outputs'!I633</f>
        <v>0</v>
      </c>
      <c r="RL18" s="33">
        <f>'5 - Project Outputs'!J633</f>
        <v>0</v>
      </c>
      <c r="RM18" s="33">
        <f>'5 - Project Outputs'!K633</f>
        <v>0</v>
      </c>
      <c r="RN18" s="33">
        <f>'5 - Project Outputs'!L633</f>
        <v>0</v>
      </c>
      <c r="RO18" s="33">
        <f>'5 - Project Outputs'!M633</f>
        <v>0</v>
      </c>
      <c r="RP18" s="33">
        <f>'5 - Project Outputs'!N633</f>
        <v>0</v>
      </c>
      <c r="RQ18" s="33">
        <f>'5 - Project Outputs'!O633</f>
        <v>0</v>
      </c>
      <c r="RR18" s="33">
        <f>'5 - Project Outputs'!P633</f>
        <v>0</v>
      </c>
      <c r="RS18" s="33">
        <f>'5 - Project Outputs'!Q633</f>
        <v>0</v>
      </c>
      <c r="RT18" s="33">
        <f>'5 - Project Outputs'!R633</f>
        <v>0</v>
      </c>
      <c r="RU18" s="33">
        <f>'5 - Project Outputs'!S633</f>
        <v>0</v>
      </c>
      <c r="RV18" s="33">
        <f>'5 - Project Outputs'!T633</f>
        <v>0</v>
      </c>
      <c r="RW18" s="33">
        <f>'5 - Project Outputs'!U633</f>
        <v>0</v>
      </c>
      <c r="RX18" s="33">
        <f>'5 - Project Outputs'!V633</f>
        <v>0</v>
      </c>
      <c r="RY18" s="33">
        <f>'5 - Project Outputs'!W633</f>
        <v>0</v>
      </c>
      <c r="RZ18" s="33">
        <f>'5 - Project Outputs'!X633</f>
        <v>0</v>
      </c>
      <c r="SA18" s="33" t="str">
        <f>'5 - Project Outputs'!C634</f>
        <v># of full-time equivalent (FTE) permanent jobs safeguarded through the project</v>
      </c>
      <c r="SB18" s="33" t="str">
        <f>'5 - Project Outputs'!D634</f>
        <v>Number of FTE jobs</v>
      </c>
      <c r="SC18" s="33">
        <f>'5 - Project Outputs'!E634</f>
        <v>0</v>
      </c>
      <c r="SD18" s="33">
        <f>'5 - Project Outputs'!F634</f>
        <v>0</v>
      </c>
      <c r="SE18" s="33">
        <f>'5 - Project Outputs'!G634</f>
        <v>0</v>
      </c>
      <c r="SF18" s="33">
        <f>'5 - Project Outputs'!H634</f>
        <v>0</v>
      </c>
      <c r="SG18" s="33">
        <f>'5 - Project Outputs'!I634</f>
        <v>0</v>
      </c>
      <c r="SH18" s="33">
        <f>'5 - Project Outputs'!J634</f>
        <v>0</v>
      </c>
      <c r="SI18" s="33">
        <f>'5 - Project Outputs'!K634</f>
        <v>0</v>
      </c>
      <c r="SJ18" s="33">
        <f>'5 - Project Outputs'!L634</f>
        <v>0</v>
      </c>
      <c r="SK18" s="33">
        <f>'5 - Project Outputs'!M634</f>
        <v>0</v>
      </c>
      <c r="SL18" s="33">
        <f>'5 - Project Outputs'!N634</f>
        <v>0</v>
      </c>
      <c r="SM18" s="33">
        <f>'5 - Project Outputs'!O634</f>
        <v>0</v>
      </c>
      <c r="SN18" s="33">
        <f>'5 - Project Outputs'!P634</f>
        <v>0</v>
      </c>
      <c r="SO18" s="33">
        <f>'5 - Project Outputs'!Q634</f>
        <v>0</v>
      </c>
      <c r="SP18" s="33">
        <f>'5 - Project Outputs'!R634</f>
        <v>0</v>
      </c>
      <c r="SQ18" s="33">
        <f>'5 - Project Outputs'!S634</f>
        <v>0</v>
      </c>
      <c r="SR18" s="33">
        <f>'5 - Project Outputs'!T634</f>
        <v>0</v>
      </c>
      <c r="SS18" s="33">
        <f>'5 - Project Outputs'!U634</f>
        <v>0</v>
      </c>
      <c r="ST18" s="33">
        <f>'5 - Project Outputs'!V634</f>
        <v>0</v>
      </c>
      <c r="SU18" s="33">
        <f>'5 - Project Outputs'!W634</f>
        <v>0</v>
      </c>
      <c r="SV18" s="33">
        <f>'5 - Project Outputs'!X634</f>
        <v>0</v>
      </c>
      <c r="SW18" s="33" t="str">
        <f>'5 - Project Outputs'!C636</f>
        <v>&lt; Select &gt;</v>
      </c>
      <c r="SX18" s="33" t="str">
        <f>'5 - Project Outputs'!D636</f>
        <v>N/A</v>
      </c>
      <c r="SY18" s="33">
        <f>'5 - Project Outputs'!E636</f>
        <v>0</v>
      </c>
      <c r="SZ18" s="33">
        <f>'5 - Project Outputs'!F636</f>
        <v>0</v>
      </c>
      <c r="TA18" s="33">
        <f>'5 - Project Outputs'!G636</f>
        <v>0</v>
      </c>
      <c r="TB18" s="33">
        <f>'5 - Project Outputs'!H636</f>
        <v>0</v>
      </c>
      <c r="TC18" s="33">
        <f>'5 - Project Outputs'!I636</f>
        <v>0</v>
      </c>
      <c r="TD18" s="33">
        <f>'5 - Project Outputs'!J636</f>
        <v>0</v>
      </c>
      <c r="TE18" s="33">
        <f>'5 - Project Outputs'!K636</f>
        <v>0</v>
      </c>
      <c r="TF18" s="33">
        <f>'5 - Project Outputs'!L636</f>
        <v>0</v>
      </c>
      <c r="TG18" s="33">
        <f>'5 - Project Outputs'!M636</f>
        <v>0</v>
      </c>
      <c r="TH18" s="33">
        <f>'5 - Project Outputs'!N636</f>
        <v>0</v>
      </c>
      <c r="TI18" s="33">
        <f>'5 - Project Outputs'!O636</f>
        <v>0</v>
      </c>
      <c r="TJ18" s="33">
        <f>'5 - Project Outputs'!P636</f>
        <v>0</v>
      </c>
      <c r="TK18" s="33">
        <f>'5 - Project Outputs'!Q636</f>
        <v>0</v>
      </c>
      <c r="TL18" s="33">
        <f>'5 - Project Outputs'!R636</f>
        <v>0</v>
      </c>
      <c r="TM18" s="33">
        <f>'5 - Project Outputs'!S636</f>
        <v>0</v>
      </c>
      <c r="TN18" s="33">
        <f>'5 - Project Outputs'!T636</f>
        <v>0</v>
      </c>
      <c r="TO18" s="33">
        <f>'5 - Project Outputs'!U636</f>
        <v>0</v>
      </c>
      <c r="TP18" s="33">
        <f>'5 - Project Outputs'!V636</f>
        <v>0</v>
      </c>
      <c r="TQ18" s="33">
        <f>'5 - Project Outputs'!W636</f>
        <v>0</v>
      </c>
      <c r="TR18" s="33">
        <f>'5 - Project Outputs'!X636</f>
        <v>0</v>
      </c>
      <c r="TS18" s="33">
        <f>'5 - Project Outputs'!Y636</f>
        <v>0</v>
      </c>
      <c r="TT18" s="33" t="str">
        <f>'5 - Project Outputs'!C637</f>
        <v>&lt; Select &gt;</v>
      </c>
      <c r="TU18" s="33" t="str">
        <f>'5 - Project Outputs'!D637</f>
        <v>N/A</v>
      </c>
      <c r="TV18" s="33">
        <f>'5 - Project Outputs'!E637</f>
        <v>0</v>
      </c>
      <c r="TW18" s="33">
        <f>'5 - Project Outputs'!F637</f>
        <v>0</v>
      </c>
      <c r="TX18" s="33">
        <f>'5 - Project Outputs'!G637</f>
        <v>0</v>
      </c>
      <c r="TY18" s="33">
        <f>'5 - Project Outputs'!H637</f>
        <v>0</v>
      </c>
      <c r="TZ18" s="33">
        <f>'5 - Project Outputs'!I637</f>
        <v>0</v>
      </c>
      <c r="UA18" s="33">
        <f>'5 - Project Outputs'!J637</f>
        <v>0</v>
      </c>
      <c r="UB18" s="33">
        <f>'5 - Project Outputs'!K637</f>
        <v>0</v>
      </c>
      <c r="UC18" s="33">
        <f>'5 - Project Outputs'!L637</f>
        <v>0</v>
      </c>
      <c r="UD18" s="33">
        <f>'5 - Project Outputs'!M637</f>
        <v>0</v>
      </c>
      <c r="UE18" s="33">
        <f>'5 - Project Outputs'!N637</f>
        <v>0</v>
      </c>
      <c r="UF18" s="33">
        <f>'5 - Project Outputs'!O637</f>
        <v>0</v>
      </c>
      <c r="UG18" s="33">
        <f>'5 - Project Outputs'!P637</f>
        <v>0</v>
      </c>
      <c r="UH18" s="33">
        <f>'5 - Project Outputs'!Q637</f>
        <v>0</v>
      </c>
      <c r="UI18" s="33">
        <f>'5 - Project Outputs'!R637</f>
        <v>0</v>
      </c>
      <c r="UJ18" s="33">
        <f>'5 - Project Outputs'!S637</f>
        <v>0</v>
      </c>
      <c r="UK18" s="33">
        <f>'5 - Project Outputs'!T637</f>
        <v>0</v>
      </c>
      <c r="UL18" s="33">
        <f>'5 - Project Outputs'!U637</f>
        <v>0</v>
      </c>
      <c r="UM18" s="33">
        <f>'5 - Project Outputs'!V637</f>
        <v>0</v>
      </c>
      <c r="UN18" s="33">
        <f>'5 - Project Outputs'!W637</f>
        <v>0</v>
      </c>
      <c r="UO18" s="33">
        <f>'5 - Project Outputs'!X637</f>
        <v>0</v>
      </c>
      <c r="UP18" s="33">
        <f>'5 - Project Outputs'!Y637</f>
        <v>0</v>
      </c>
      <c r="UQ18" s="33" t="str">
        <f>'5 - Project Outputs'!C638</f>
        <v>&lt; Select &gt;</v>
      </c>
      <c r="UR18" s="33" t="str">
        <f>'5 - Project Outputs'!D638</f>
        <v>N/A</v>
      </c>
      <c r="US18" s="33">
        <f>'5 - Project Outputs'!E638</f>
        <v>0</v>
      </c>
      <c r="UT18" s="33">
        <f>'5 - Project Outputs'!F638</f>
        <v>0</v>
      </c>
      <c r="UU18" s="33">
        <f>'5 - Project Outputs'!G638</f>
        <v>0</v>
      </c>
      <c r="UV18" s="33">
        <f>'5 - Project Outputs'!H638</f>
        <v>0</v>
      </c>
      <c r="UW18" s="33">
        <f>'5 - Project Outputs'!I638</f>
        <v>0</v>
      </c>
      <c r="UX18" s="33">
        <f>'5 - Project Outputs'!J638</f>
        <v>0</v>
      </c>
      <c r="UY18" s="33">
        <f>'5 - Project Outputs'!K638</f>
        <v>0</v>
      </c>
      <c r="UZ18" s="33">
        <f>'5 - Project Outputs'!L638</f>
        <v>0</v>
      </c>
      <c r="VA18" s="33">
        <f>'5 - Project Outputs'!M638</f>
        <v>0</v>
      </c>
      <c r="VB18" s="33">
        <f>'5 - Project Outputs'!N638</f>
        <v>0</v>
      </c>
      <c r="VC18" s="33">
        <f>'5 - Project Outputs'!O638</f>
        <v>0</v>
      </c>
      <c r="VD18" s="33">
        <f>'5 - Project Outputs'!P638</f>
        <v>0</v>
      </c>
      <c r="VE18" s="33">
        <f>'5 - Project Outputs'!Q638</f>
        <v>0</v>
      </c>
      <c r="VF18" s="33">
        <f>'5 - Project Outputs'!R638</f>
        <v>0</v>
      </c>
      <c r="VG18" s="33">
        <f>'5 - Project Outputs'!S638</f>
        <v>0</v>
      </c>
      <c r="VH18" s="33">
        <f>'5 - Project Outputs'!T638</f>
        <v>0</v>
      </c>
      <c r="VI18" s="33">
        <f>'5 - Project Outputs'!U638</f>
        <v>0</v>
      </c>
      <c r="VJ18" s="33">
        <f>'5 - Project Outputs'!V638</f>
        <v>0</v>
      </c>
      <c r="VK18" s="33">
        <f>'5 - Project Outputs'!W638</f>
        <v>0</v>
      </c>
      <c r="VL18" s="33">
        <f>'5 - Project Outputs'!X638</f>
        <v>0</v>
      </c>
      <c r="VM18" s="33">
        <f>'5 - Project Outputs'!Y638</f>
        <v>0</v>
      </c>
      <c r="VN18" s="33" t="str">
        <f>'5 - Project Outputs'!C639</f>
        <v>&lt; Select &gt;</v>
      </c>
      <c r="VO18" s="33" t="str">
        <f>'5 - Project Outputs'!D639</f>
        <v>N/A</v>
      </c>
      <c r="VP18" s="33">
        <f>'5 - Project Outputs'!E639</f>
        <v>0</v>
      </c>
      <c r="VQ18" s="33">
        <f>'5 - Project Outputs'!F639</f>
        <v>0</v>
      </c>
      <c r="VR18" s="33">
        <f>'5 - Project Outputs'!G639</f>
        <v>0</v>
      </c>
      <c r="VS18" s="33">
        <f>'5 - Project Outputs'!H639</f>
        <v>0</v>
      </c>
      <c r="VT18" s="33">
        <f>'5 - Project Outputs'!I639</f>
        <v>0</v>
      </c>
      <c r="VU18" s="33">
        <f>'5 - Project Outputs'!J639</f>
        <v>0</v>
      </c>
      <c r="VV18" s="33">
        <f>'5 - Project Outputs'!K639</f>
        <v>0</v>
      </c>
      <c r="VW18" s="33">
        <f>'5 - Project Outputs'!L639</f>
        <v>0</v>
      </c>
      <c r="VX18" s="33">
        <f>'5 - Project Outputs'!M639</f>
        <v>0</v>
      </c>
      <c r="VY18" s="33">
        <f>'5 - Project Outputs'!N639</f>
        <v>0</v>
      </c>
      <c r="VZ18" s="33">
        <f>'5 - Project Outputs'!O639</f>
        <v>0</v>
      </c>
      <c r="WA18" s="33">
        <f>'5 - Project Outputs'!P639</f>
        <v>0</v>
      </c>
      <c r="WB18" s="33">
        <f>'5 - Project Outputs'!Q639</f>
        <v>0</v>
      </c>
      <c r="WC18" s="33">
        <f>'5 - Project Outputs'!R639</f>
        <v>0</v>
      </c>
      <c r="WD18" s="33">
        <f>'5 - Project Outputs'!S639</f>
        <v>0</v>
      </c>
      <c r="WE18" s="33">
        <f>'5 - Project Outputs'!T639</f>
        <v>0</v>
      </c>
      <c r="WF18" s="33">
        <f>'5 - Project Outputs'!U639</f>
        <v>0</v>
      </c>
      <c r="WG18" s="33">
        <f>'5 - Project Outputs'!V639</f>
        <v>0</v>
      </c>
      <c r="WH18" s="33">
        <f>'5 - Project Outputs'!W639</f>
        <v>0</v>
      </c>
      <c r="WI18" s="33">
        <f>'5 - Project Outputs'!X639</f>
        <v>0</v>
      </c>
      <c r="WJ18" s="33">
        <f>'5 - Project Outputs'!Y639</f>
        <v>0</v>
      </c>
      <c r="WK18" s="33" t="str">
        <f>'5 - Project Outputs'!C640</f>
        <v>&lt; Select &gt;</v>
      </c>
      <c r="WL18" s="33" t="str">
        <f>'5 - Project Outputs'!D640</f>
        <v>N/A</v>
      </c>
      <c r="WM18" s="33">
        <f>'5 - Project Outputs'!E640</f>
        <v>0</v>
      </c>
      <c r="WN18" s="33">
        <f>'5 - Project Outputs'!F640</f>
        <v>0</v>
      </c>
      <c r="WO18" s="33">
        <f>'5 - Project Outputs'!G640</f>
        <v>0</v>
      </c>
      <c r="WP18" s="33">
        <f>'5 - Project Outputs'!H640</f>
        <v>0</v>
      </c>
      <c r="WQ18" s="33">
        <f>'5 - Project Outputs'!I640</f>
        <v>0</v>
      </c>
      <c r="WR18" s="33">
        <f>'5 - Project Outputs'!J640</f>
        <v>0</v>
      </c>
      <c r="WS18" s="33">
        <f>'5 - Project Outputs'!K640</f>
        <v>0</v>
      </c>
      <c r="WT18" s="33">
        <f>'5 - Project Outputs'!L640</f>
        <v>0</v>
      </c>
      <c r="WU18" s="33">
        <f>'5 - Project Outputs'!M640</f>
        <v>0</v>
      </c>
      <c r="WV18" s="33">
        <f>'5 - Project Outputs'!N640</f>
        <v>0</v>
      </c>
      <c r="WW18" s="33">
        <f>'5 - Project Outputs'!O640</f>
        <v>0</v>
      </c>
      <c r="WX18" s="33">
        <f>'5 - Project Outputs'!P640</f>
        <v>0</v>
      </c>
      <c r="WY18" s="33">
        <f>'5 - Project Outputs'!Q640</f>
        <v>0</v>
      </c>
      <c r="WZ18" s="33">
        <f>'5 - Project Outputs'!R640</f>
        <v>0</v>
      </c>
      <c r="XA18" s="33">
        <f>'5 - Project Outputs'!S640</f>
        <v>0</v>
      </c>
      <c r="XB18" s="33">
        <f>'5 - Project Outputs'!T640</f>
        <v>0</v>
      </c>
      <c r="XC18" s="33">
        <f>'5 - Project Outputs'!U640</f>
        <v>0</v>
      </c>
      <c r="XD18" s="33">
        <f>'5 - Project Outputs'!V640</f>
        <v>0</v>
      </c>
      <c r="XE18" s="33">
        <f>'5 - Project Outputs'!W640</f>
        <v>0</v>
      </c>
      <c r="XF18" s="33">
        <f>'5 - Project Outputs'!X640</f>
        <v>0</v>
      </c>
      <c r="XG18" s="33">
        <f>'5 - Project Outputs'!Y640</f>
        <v>0</v>
      </c>
      <c r="XH18" s="33" t="str">
        <f>'5 - Project Outputs'!C641</f>
        <v>&lt; Select &gt;</v>
      </c>
      <c r="XI18" s="33" t="str">
        <f>'5 - Project Outputs'!D641</f>
        <v>N/A</v>
      </c>
      <c r="XJ18" s="33">
        <f>'5 - Project Outputs'!E641</f>
        <v>0</v>
      </c>
      <c r="XK18" s="33">
        <f>'5 - Project Outputs'!F641</f>
        <v>0</v>
      </c>
      <c r="XL18" s="33">
        <f>'5 - Project Outputs'!G641</f>
        <v>0</v>
      </c>
      <c r="XM18" s="33">
        <f>'5 - Project Outputs'!H641</f>
        <v>0</v>
      </c>
      <c r="XN18" s="33">
        <f>'5 - Project Outputs'!I641</f>
        <v>0</v>
      </c>
      <c r="XO18" s="33">
        <f>'5 - Project Outputs'!J641</f>
        <v>0</v>
      </c>
      <c r="XP18" s="33">
        <f>'5 - Project Outputs'!K641</f>
        <v>0</v>
      </c>
      <c r="XQ18" s="33">
        <f>'5 - Project Outputs'!L641</f>
        <v>0</v>
      </c>
      <c r="XR18" s="33">
        <f>'5 - Project Outputs'!M641</f>
        <v>0</v>
      </c>
      <c r="XS18" s="33">
        <f>'5 - Project Outputs'!N641</f>
        <v>0</v>
      </c>
      <c r="XT18" s="33">
        <f>'5 - Project Outputs'!O641</f>
        <v>0</v>
      </c>
      <c r="XU18" s="33">
        <f>'5 - Project Outputs'!P641</f>
        <v>0</v>
      </c>
      <c r="XV18" s="33">
        <f>'5 - Project Outputs'!Q641</f>
        <v>0</v>
      </c>
      <c r="XW18" s="33">
        <f>'5 - Project Outputs'!R641</f>
        <v>0</v>
      </c>
      <c r="XX18" s="33">
        <f>'5 - Project Outputs'!S641</f>
        <v>0</v>
      </c>
      <c r="XY18" s="33">
        <f>'5 - Project Outputs'!T641</f>
        <v>0</v>
      </c>
      <c r="XZ18" s="33">
        <f>'5 - Project Outputs'!U641</f>
        <v>0</v>
      </c>
      <c r="YA18" s="33">
        <f>'5 - Project Outputs'!V641</f>
        <v>0</v>
      </c>
      <c r="YB18" s="33">
        <f>'5 - Project Outputs'!W641</f>
        <v>0</v>
      </c>
      <c r="YC18" s="33">
        <f>'5 - Project Outputs'!X641</f>
        <v>0</v>
      </c>
      <c r="YD18" s="33">
        <f>'5 - Project Outputs'!Y641</f>
        <v>0</v>
      </c>
      <c r="YE18" s="33" t="str">
        <f>'5 - Project Outputs'!C642</f>
        <v>&lt; Select &gt;</v>
      </c>
      <c r="YF18" s="33" t="str">
        <f>'5 - Project Outputs'!D642</f>
        <v>N/A</v>
      </c>
      <c r="YG18" s="33">
        <f>'5 - Project Outputs'!E642</f>
        <v>0</v>
      </c>
      <c r="YH18" s="33">
        <f>'5 - Project Outputs'!F642</f>
        <v>0</v>
      </c>
      <c r="YI18" s="33">
        <f>'5 - Project Outputs'!G642</f>
        <v>0</v>
      </c>
      <c r="YJ18" s="33">
        <f>'5 - Project Outputs'!H642</f>
        <v>0</v>
      </c>
      <c r="YK18" s="33">
        <f>'5 - Project Outputs'!I642</f>
        <v>0</v>
      </c>
      <c r="YL18" s="33">
        <f>'5 - Project Outputs'!J642</f>
        <v>0</v>
      </c>
      <c r="YM18" s="33">
        <f>'5 - Project Outputs'!K642</f>
        <v>0</v>
      </c>
      <c r="YN18" s="33">
        <f>'5 - Project Outputs'!L642</f>
        <v>0</v>
      </c>
      <c r="YO18" s="33">
        <f>'5 - Project Outputs'!M642</f>
        <v>0</v>
      </c>
      <c r="YP18" s="33">
        <f>'5 - Project Outputs'!N642</f>
        <v>0</v>
      </c>
      <c r="YQ18" s="33">
        <f>'5 - Project Outputs'!O642</f>
        <v>0</v>
      </c>
      <c r="YR18" s="33">
        <f>'5 - Project Outputs'!P642</f>
        <v>0</v>
      </c>
      <c r="YS18" s="33">
        <f>'5 - Project Outputs'!Q642</f>
        <v>0</v>
      </c>
      <c r="YT18" s="33">
        <f>'5 - Project Outputs'!R642</f>
        <v>0</v>
      </c>
      <c r="YU18" s="33">
        <f>'5 - Project Outputs'!S642</f>
        <v>0</v>
      </c>
      <c r="YV18" s="33">
        <f>'5 - Project Outputs'!T642</f>
        <v>0</v>
      </c>
      <c r="YW18" s="33">
        <f>'5 - Project Outputs'!U642</f>
        <v>0</v>
      </c>
      <c r="YX18" s="33">
        <f>'5 - Project Outputs'!V642</f>
        <v>0</v>
      </c>
      <c r="YY18" s="33">
        <f>'5 - Project Outputs'!W642</f>
        <v>0</v>
      </c>
      <c r="YZ18" s="33">
        <f>'5 - Project Outputs'!X642</f>
        <v>0</v>
      </c>
      <c r="ZA18" s="33">
        <f>'5 - Project Outputs'!Y642</f>
        <v>0</v>
      </c>
      <c r="ZB18" s="33" t="str">
        <f>'5 - Project Outputs'!C643</f>
        <v>&lt; Select &gt;</v>
      </c>
      <c r="ZC18" s="33" t="str">
        <f>'5 - Project Outputs'!D643</f>
        <v>N/A</v>
      </c>
      <c r="ZD18" s="33">
        <f>'5 - Project Outputs'!E643</f>
        <v>0</v>
      </c>
      <c r="ZE18" s="33">
        <f>'5 - Project Outputs'!F643</f>
        <v>0</v>
      </c>
      <c r="ZF18" s="33">
        <f>'5 - Project Outputs'!G643</f>
        <v>0</v>
      </c>
      <c r="ZG18" s="33">
        <f>'5 - Project Outputs'!H643</f>
        <v>0</v>
      </c>
      <c r="ZH18" s="33">
        <f>'5 - Project Outputs'!I643</f>
        <v>0</v>
      </c>
      <c r="ZI18" s="33">
        <f>'5 - Project Outputs'!J643</f>
        <v>0</v>
      </c>
      <c r="ZJ18" s="33">
        <f>'5 - Project Outputs'!K643</f>
        <v>0</v>
      </c>
      <c r="ZK18" s="33">
        <f>'5 - Project Outputs'!L643</f>
        <v>0</v>
      </c>
      <c r="ZL18" s="33">
        <f>'5 - Project Outputs'!M643</f>
        <v>0</v>
      </c>
      <c r="ZM18" s="33">
        <f>'5 - Project Outputs'!N643</f>
        <v>0</v>
      </c>
      <c r="ZN18" s="33">
        <f>'5 - Project Outputs'!O643</f>
        <v>0</v>
      </c>
      <c r="ZO18" s="33">
        <f>'5 - Project Outputs'!P643</f>
        <v>0</v>
      </c>
      <c r="ZP18" s="33">
        <f>'5 - Project Outputs'!Q643</f>
        <v>0</v>
      </c>
      <c r="ZQ18" s="33">
        <f>'5 - Project Outputs'!R643</f>
        <v>0</v>
      </c>
      <c r="ZR18" s="33">
        <f>'5 - Project Outputs'!S643</f>
        <v>0</v>
      </c>
      <c r="ZS18" s="33">
        <f>'5 - Project Outputs'!T643</f>
        <v>0</v>
      </c>
      <c r="ZT18" s="33">
        <f>'5 - Project Outputs'!U643</f>
        <v>0</v>
      </c>
      <c r="ZU18" s="33">
        <f>'5 - Project Outputs'!V643</f>
        <v>0</v>
      </c>
      <c r="ZV18" s="33">
        <f>'5 - Project Outputs'!W643</f>
        <v>0</v>
      </c>
      <c r="ZW18" s="33">
        <f>'5 - Project Outputs'!X643</f>
        <v>0</v>
      </c>
      <c r="ZX18" s="33">
        <f>'5 - Project Outputs'!Y643</f>
        <v>0</v>
      </c>
      <c r="ZY18" s="33" t="str">
        <f>'5 - Project Outputs'!C644</f>
        <v>&lt; Select &gt;</v>
      </c>
      <c r="ZZ18" s="33" t="str">
        <f>'5 - Project Outputs'!D644</f>
        <v>N/A</v>
      </c>
      <c r="AAA18" s="33">
        <f>'5 - Project Outputs'!E644</f>
        <v>0</v>
      </c>
      <c r="AAB18" s="33">
        <f>'5 - Project Outputs'!F644</f>
        <v>0</v>
      </c>
      <c r="AAC18" s="33">
        <f>'5 - Project Outputs'!G644</f>
        <v>0</v>
      </c>
      <c r="AAD18" s="33">
        <f>'5 - Project Outputs'!H644</f>
        <v>0</v>
      </c>
      <c r="AAE18" s="33">
        <f>'5 - Project Outputs'!I644</f>
        <v>0</v>
      </c>
      <c r="AAF18" s="33">
        <f>'5 - Project Outputs'!J644</f>
        <v>0</v>
      </c>
      <c r="AAG18" s="33">
        <f>'5 - Project Outputs'!K644</f>
        <v>0</v>
      </c>
      <c r="AAH18" s="33">
        <f>'5 - Project Outputs'!L644</f>
        <v>0</v>
      </c>
      <c r="AAI18" s="33">
        <f>'5 - Project Outputs'!M644</f>
        <v>0</v>
      </c>
      <c r="AAJ18" s="33">
        <f>'5 - Project Outputs'!N644</f>
        <v>0</v>
      </c>
      <c r="AAK18" s="33">
        <f>'5 - Project Outputs'!O644</f>
        <v>0</v>
      </c>
      <c r="AAL18" s="33">
        <f>'5 - Project Outputs'!P644</f>
        <v>0</v>
      </c>
      <c r="AAM18" s="33">
        <f>'5 - Project Outputs'!Q644</f>
        <v>0</v>
      </c>
      <c r="AAN18" s="33">
        <f>'5 - Project Outputs'!R644</f>
        <v>0</v>
      </c>
      <c r="AAO18" s="33">
        <f>'5 - Project Outputs'!S644</f>
        <v>0</v>
      </c>
      <c r="AAP18" s="33">
        <f>'5 - Project Outputs'!T644</f>
        <v>0</v>
      </c>
      <c r="AAQ18" s="33">
        <f>'5 - Project Outputs'!U644</f>
        <v>0</v>
      </c>
      <c r="AAR18" s="33">
        <f>'5 - Project Outputs'!V644</f>
        <v>0</v>
      </c>
      <c r="AAS18" s="33">
        <f>'5 - Project Outputs'!W644</f>
        <v>0</v>
      </c>
      <c r="AAT18" s="33">
        <f>'5 - Project Outputs'!X644</f>
        <v>0</v>
      </c>
      <c r="AAU18" s="33">
        <f>'5 - Project Outputs'!Y644</f>
        <v>0</v>
      </c>
      <c r="AAV18" s="33" t="str">
        <f>'5 - Project Outputs'!C645</f>
        <v>&lt; Select &gt;</v>
      </c>
      <c r="AAW18" s="33" t="str">
        <f>'5 - Project Outputs'!D645</f>
        <v>N/A</v>
      </c>
      <c r="AAX18" s="33">
        <f>'5 - Project Outputs'!E645</f>
        <v>0</v>
      </c>
      <c r="AAY18" s="33">
        <f>'5 - Project Outputs'!F645</f>
        <v>0</v>
      </c>
      <c r="AAZ18" s="33">
        <f>'5 - Project Outputs'!G645</f>
        <v>0</v>
      </c>
      <c r="ABA18" s="33">
        <f>'5 - Project Outputs'!H645</f>
        <v>0</v>
      </c>
      <c r="ABB18" s="33">
        <f>'5 - Project Outputs'!I645</f>
        <v>0</v>
      </c>
      <c r="ABC18" s="33">
        <f>'5 - Project Outputs'!J645</f>
        <v>0</v>
      </c>
      <c r="ABD18" s="33">
        <f>'5 - Project Outputs'!K645</f>
        <v>0</v>
      </c>
      <c r="ABE18" s="33">
        <f>'5 - Project Outputs'!L645</f>
        <v>0</v>
      </c>
      <c r="ABF18" s="33">
        <f>'5 - Project Outputs'!M645</f>
        <v>0</v>
      </c>
      <c r="ABG18" s="33">
        <f>'5 - Project Outputs'!N645</f>
        <v>0</v>
      </c>
      <c r="ABH18" s="33">
        <f>'5 - Project Outputs'!O645</f>
        <v>0</v>
      </c>
      <c r="ABI18" s="33">
        <f>'5 - Project Outputs'!P645</f>
        <v>0</v>
      </c>
      <c r="ABJ18" s="33">
        <f>'5 - Project Outputs'!Q645</f>
        <v>0</v>
      </c>
      <c r="ABK18" s="33">
        <f>'5 - Project Outputs'!R645</f>
        <v>0</v>
      </c>
      <c r="ABL18" s="33">
        <f>'5 - Project Outputs'!S645</f>
        <v>0</v>
      </c>
      <c r="ABM18" s="33">
        <f>'5 - Project Outputs'!T645</f>
        <v>0</v>
      </c>
      <c r="ABN18" s="33">
        <f>'5 - Project Outputs'!U645</f>
        <v>0</v>
      </c>
      <c r="ABO18" s="33">
        <f>'5 - Project Outputs'!V645</f>
        <v>0</v>
      </c>
      <c r="ABP18" s="33">
        <f>'5 - Project Outputs'!W645</f>
        <v>0</v>
      </c>
      <c r="ABQ18" s="33">
        <f>'5 - Project Outputs'!X645</f>
        <v>0</v>
      </c>
      <c r="ABR18" s="33">
        <f>'5 - Project Outputs'!Y645</f>
        <v>0</v>
      </c>
      <c r="ABS18" s="33" t="str">
        <f>'5 - Project Outputs'!C646</f>
        <v>&lt; Select &gt;</v>
      </c>
      <c r="ABT18" s="33" t="str">
        <f>'5 - Project Outputs'!D646</f>
        <v>N/A</v>
      </c>
      <c r="ABU18" s="33">
        <f>'5 - Project Outputs'!E646</f>
        <v>0</v>
      </c>
      <c r="ABV18" s="33">
        <f>'5 - Project Outputs'!F646</f>
        <v>0</v>
      </c>
      <c r="ABW18" s="33">
        <f>'5 - Project Outputs'!G646</f>
        <v>0</v>
      </c>
      <c r="ABX18" s="33">
        <f>'5 - Project Outputs'!H646</f>
        <v>0</v>
      </c>
      <c r="ABY18" s="33">
        <f>'5 - Project Outputs'!I646</f>
        <v>0</v>
      </c>
      <c r="ABZ18" s="33">
        <f>'5 - Project Outputs'!J646</f>
        <v>0</v>
      </c>
      <c r="ACA18" s="33">
        <f>'5 - Project Outputs'!K646</f>
        <v>0</v>
      </c>
      <c r="ACB18" s="33">
        <f>'5 - Project Outputs'!L646</f>
        <v>0</v>
      </c>
      <c r="ACC18" s="33">
        <f>'5 - Project Outputs'!M646</f>
        <v>0</v>
      </c>
      <c r="ACD18" s="33">
        <f>'5 - Project Outputs'!N646</f>
        <v>0</v>
      </c>
      <c r="ACE18" s="33">
        <f>'5 - Project Outputs'!O646</f>
        <v>0</v>
      </c>
      <c r="ACF18" s="33">
        <f>'5 - Project Outputs'!P646</f>
        <v>0</v>
      </c>
      <c r="ACG18" s="33">
        <f>'5 - Project Outputs'!Q646</f>
        <v>0</v>
      </c>
      <c r="ACH18" s="33">
        <f>'5 - Project Outputs'!R646</f>
        <v>0</v>
      </c>
      <c r="ACI18" s="33">
        <f>'5 - Project Outputs'!S646</f>
        <v>0</v>
      </c>
      <c r="ACJ18" s="33">
        <f>'5 - Project Outputs'!T646</f>
        <v>0</v>
      </c>
      <c r="ACK18" s="33">
        <f>'5 - Project Outputs'!U646</f>
        <v>0</v>
      </c>
      <c r="ACL18" s="33">
        <f>'5 - Project Outputs'!V646</f>
        <v>0</v>
      </c>
      <c r="ACM18" s="33">
        <f>'5 - Project Outputs'!W646</f>
        <v>0</v>
      </c>
      <c r="ACN18" s="33">
        <f>'5 - Project Outputs'!X646</f>
        <v>0</v>
      </c>
      <c r="ACO18" s="33">
        <f>'5 - Project Outputs'!Y646</f>
        <v>0</v>
      </c>
      <c r="ACP18" s="33" t="str">
        <f>'5 - Project Outputs'!C647</f>
        <v>&lt; Select &gt;</v>
      </c>
      <c r="ACQ18" s="33" t="str">
        <f>'5 - Project Outputs'!D647</f>
        <v>N/A</v>
      </c>
      <c r="ACR18" s="33">
        <f>'5 - Project Outputs'!E647</f>
        <v>0</v>
      </c>
      <c r="ACS18" s="33">
        <f>'5 - Project Outputs'!F647</f>
        <v>0</v>
      </c>
      <c r="ACT18" s="33">
        <f>'5 - Project Outputs'!G647</f>
        <v>0</v>
      </c>
      <c r="ACU18" s="33">
        <f>'5 - Project Outputs'!H647</f>
        <v>0</v>
      </c>
      <c r="ACV18" s="33">
        <f>'5 - Project Outputs'!I647</f>
        <v>0</v>
      </c>
      <c r="ACW18" s="33">
        <f>'5 - Project Outputs'!J647</f>
        <v>0</v>
      </c>
      <c r="ACX18" s="33">
        <f>'5 - Project Outputs'!K647</f>
        <v>0</v>
      </c>
      <c r="ACY18" s="33">
        <f>'5 - Project Outputs'!L647</f>
        <v>0</v>
      </c>
      <c r="ACZ18" s="33">
        <f>'5 - Project Outputs'!M647</f>
        <v>0</v>
      </c>
      <c r="ADA18" s="33">
        <f>'5 - Project Outputs'!N647</f>
        <v>0</v>
      </c>
      <c r="ADB18" s="33">
        <f>'5 - Project Outputs'!O647</f>
        <v>0</v>
      </c>
      <c r="ADC18" s="33">
        <f>'5 - Project Outputs'!P647</f>
        <v>0</v>
      </c>
      <c r="ADD18" s="33">
        <f>'5 - Project Outputs'!Q647</f>
        <v>0</v>
      </c>
      <c r="ADE18" s="33">
        <f>'5 - Project Outputs'!R647</f>
        <v>0</v>
      </c>
      <c r="ADF18" s="33">
        <f>'5 - Project Outputs'!S647</f>
        <v>0</v>
      </c>
      <c r="ADG18" s="33">
        <f>'5 - Project Outputs'!T647</f>
        <v>0</v>
      </c>
      <c r="ADH18" s="33">
        <f>'5 - Project Outputs'!U647</f>
        <v>0</v>
      </c>
      <c r="ADI18" s="33">
        <f>'5 - Project Outputs'!V647</f>
        <v>0</v>
      </c>
      <c r="ADJ18" s="33">
        <f>'5 - Project Outputs'!W647</f>
        <v>0</v>
      </c>
      <c r="ADK18" s="33">
        <f>'5 - Project Outputs'!X647</f>
        <v>0</v>
      </c>
      <c r="ADL18" s="33">
        <f>'5 - Project Outputs'!Y647</f>
        <v>0</v>
      </c>
      <c r="ADM18" s="33" t="str">
        <f>'5 - Project Outputs'!C648</f>
        <v>&lt; Select &gt;</v>
      </c>
      <c r="ADN18" s="33" t="str">
        <f>'5 - Project Outputs'!D648</f>
        <v>N/A</v>
      </c>
      <c r="ADO18" s="33">
        <f>'5 - Project Outputs'!E648</f>
        <v>0</v>
      </c>
      <c r="ADP18" s="33">
        <f>'5 - Project Outputs'!F648</f>
        <v>0</v>
      </c>
      <c r="ADQ18" s="33">
        <f>'5 - Project Outputs'!G648</f>
        <v>0</v>
      </c>
      <c r="ADR18" s="33">
        <f>'5 - Project Outputs'!H648</f>
        <v>0</v>
      </c>
      <c r="ADS18" s="33">
        <f>'5 - Project Outputs'!I648</f>
        <v>0</v>
      </c>
      <c r="ADT18" s="33">
        <f>'5 - Project Outputs'!J648</f>
        <v>0</v>
      </c>
      <c r="ADU18" s="33">
        <f>'5 - Project Outputs'!K648</f>
        <v>0</v>
      </c>
      <c r="ADV18" s="33">
        <f>'5 - Project Outputs'!L648</f>
        <v>0</v>
      </c>
      <c r="ADW18" s="33">
        <f>'5 - Project Outputs'!M648</f>
        <v>0</v>
      </c>
      <c r="ADX18" s="33">
        <f>'5 - Project Outputs'!N648</f>
        <v>0</v>
      </c>
      <c r="ADY18" s="33">
        <f>'5 - Project Outputs'!O648</f>
        <v>0</v>
      </c>
      <c r="ADZ18" s="33">
        <f>'5 - Project Outputs'!P648</f>
        <v>0</v>
      </c>
      <c r="AEA18" s="33">
        <f>'5 - Project Outputs'!Q648</f>
        <v>0</v>
      </c>
      <c r="AEB18" s="33">
        <f>'5 - Project Outputs'!R648</f>
        <v>0</v>
      </c>
      <c r="AEC18" s="33">
        <f>'5 - Project Outputs'!S648</f>
        <v>0</v>
      </c>
      <c r="AED18" s="33">
        <f>'5 - Project Outputs'!T648</f>
        <v>0</v>
      </c>
      <c r="AEE18" s="33">
        <f>'5 - Project Outputs'!U648</f>
        <v>0</v>
      </c>
      <c r="AEF18" s="33">
        <f>'5 - Project Outputs'!V648</f>
        <v>0</v>
      </c>
      <c r="AEG18" s="33">
        <f>'5 - Project Outputs'!W648</f>
        <v>0</v>
      </c>
      <c r="AEH18" s="33">
        <f>'5 - Project Outputs'!X648</f>
        <v>0</v>
      </c>
      <c r="AEI18" s="33">
        <f>'5 - Project Outputs'!Y648</f>
        <v>0</v>
      </c>
      <c r="AEJ18" s="33" t="str">
        <f>'5 - Project Outputs'!C649</f>
        <v>&lt; Select &gt;</v>
      </c>
      <c r="AEK18" s="33" t="str">
        <f>'5 - Project Outputs'!D649</f>
        <v>N/A</v>
      </c>
      <c r="AEL18" s="33">
        <f>'5 - Project Outputs'!E649</f>
        <v>0</v>
      </c>
      <c r="AEM18" s="33">
        <f>'5 - Project Outputs'!F649</f>
        <v>0</v>
      </c>
      <c r="AEN18" s="33">
        <f>'5 - Project Outputs'!G649</f>
        <v>0</v>
      </c>
      <c r="AEO18" s="33">
        <f>'5 - Project Outputs'!H649</f>
        <v>0</v>
      </c>
      <c r="AEP18" s="33">
        <f>'5 - Project Outputs'!I649</f>
        <v>0</v>
      </c>
      <c r="AEQ18" s="33">
        <f>'5 - Project Outputs'!J649</f>
        <v>0</v>
      </c>
      <c r="AER18" s="33">
        <f>'5 - Project Outputs'!K649</f>
        <v>0</v>
      </c>
      <c r="AES18" s="33">
        <f>'5 - Project Outputs'!L649</f>
        <v>0</v>
      </c>
      <c r="AET18" s="33">
        <f>'5 - Project Outputs'!M649</f>
        <v>0</v>
      </c>
      <c r="AEU18" s="33">
        <f>'5 - Project Outputs'!N649</f>
        <v>0</v>
      </c>
      <c r="AEV18" s="33">
        <f>'5 - Project Outputs'!O649</f>
        <v>0</v>
      </c>
      <c r="AEW18" s="33">
        <f>'5 - Project Outputs'!P649</f>
        <v>0</v>
      </c>
      <c r="AEX18" s="33">
        <f>'5 - Project Outputs'!Q649</f>
        <v>0</v>
      </c>
      <c r="AEY18" s="33">
        <f>'5 - Project Outputs'!R649</f>
        <v>0</v>
      </c>
      <c r="AEZ18" s="33">
        <f>'5 - Project Outputs'!S649</f>
        <v>0</v>
      </c>
      <c r="AFA18" s="33">
        <f>'5 - Project Outputs'!T649</f>
        <v>0</v>
      </c>
      <c r="AFB18" s="33">
        <f>'5 - Project Outputs'!U649</f>
        <v>0</v>
      </c>
      <c r="AFC18" s="33">
        <f>'5 - Project Outputs'!V649</f>
        <v>0</v>
      </c>
      <c r="AFD18" s="33">
        <f>'5 - Project Outputs'!W649</f>
        <v>0</v>
      </c>
      <c r="AFE18" s="33">
        <f>'5 - Project Outputs'!X649</f>
        <v>0</v>
      </c>
      <c r="AFF18" s="33">
        <f>'5 - Project Outputs'!Y649</f>
        <v>0</v>
      </c>
      <c r="AFG18" s="33" t="str">
        <f>'5 - Project Outputs'!C650</f>
        <v>&lt; Select &gt;</v>
      </c>
      <c r="AFH18" s="33" t="str">
        <f>'5 - Project Outputs'!D650</f>
        <v>N/A</v>
      </c>
      <c r="AFI18" s="33">
        <f>'5 - Project Outputs'!E650</f>
        <v>0</v>
      </c>
      <c r="AFJ18" s="33">
        <f>'5 - Project Outputs'!F650</f>
        <v>0</v>
      </c>
      <c r="AFK18" s="33">
        <f>'5 - Project Outputs'!G650</f>
        <v>0</v>
      </c>
      <c r="AFL18" s="33">
        <f>'5 - Project Outputs'!H650</f>
        <v>0</v>
      </c>
      <c r="AFM18" s="33">
        <f>'5 - Project Outputs'!I650</f>
        <v>0</v>
      </c>
      <c r="AFN18" s="33">
        <f>'5 - Project Outputs'!J650</f>
        <v>0</v>
      </c>
      <c r="AFO18" s="33">
        <f>'5 - Project Outputs'!K650</f>
        <v>0</v>
      </c>
      <c r="AFP18" s="33">
        <f>'5 - Project Outputs'!L650</f>
        <v>0</v>
      </c>
      <c r="AFQ18" s="33">
        <f>'5 - Project Outputs'!M650</f>
        <v>0</v>
      </c>
      <c r="AFR18" s="33">
        <f>'5 - Project Outputs'!N650</f>
        <v>0</v>
      </c>
      <c r="AFS18" s="33">
        <f>'5 - Project Outputs'!O650</f>
        <v>0</v>
      </c>
      <c r="AFT18" s="33">
        <f>'5 - Project Outputs'!P650</f>
        <v>0</v>
      </c>
      <c r="AFU18" s="33">
        <f>'5 - Project Outputs'!Q650</f>
        <v>0</v>
      </c>
      <c r="AFV18" s="33">
        <f>'5 - Project Outputs'!R650</f>
        <v>0</v>
      </c>
      <c r="AFW18" s="33">
        <f>'5 - Project Outputs'!S650</f>
        <v>0</v>
      </c>
      <c r="AFX18" s="33">
        <f>'5 - Project Outputs'!T650</f>
        <v>0</v>
      </c>
      <c r="AFY18" s="33">
        <f>'5 - Project Outputs'!U650</f>
        <v>0</v>
      </c>
      <c r="AFZ18" s="33">
        <f>'5 - Project Outputs'!V650</f>
        <v>0</v>
      </c>
      <c r="AGA18" s="33">
        <f>'5 - Project Outputs'!W650</f>
        <v>0</v>
      </c>
      <c r="AGB18" s="33">
        <f>'5 - Project Outputs'!X650</f>
        <v>0</v>
      </c>
      <c r="AGC18" s="33">
        <f>'5 - Project Outputs'!Y650</f>
        <v>0</v>
      </c>
      <c r="AGD18" s="33">
        <f>'5 - Project Outputs'!C652</f>
        <v>0</v>
      </c>
      <c r="AGE18" s="33">
        <f>'5 - Project Outputs'!D652</f>
        <v>0</v>
      </c>
      <c r="AGF18" s="33">
        <f>'5 - Project Outputs'!E652</f>
        <v>0</v>
      </c>
      <c r="AGG18" s="33">
        <f>'5 - Project Outputs'!F652</f>
        <v>0</v>
      </c>
      <c r="AGH18" s="33">
        <f>'5 - Project Outputs'!G652</f>
        <v>0</v>
      </c>
      <c r="AGI18" s="33">
        <f>'5 - Project Outputs'!H652</f>
        <v>0</v>
      </c>
      <c r="AGJ18" s="33">
        <f>'5 - Project Outputs'!I652</f>
        <v>0</v>
      </c>
      <c r="AGK18" s="33">
        <f>'5 - Project Outputs'!J652</f>
        <v>0</v>
      </c>
      <c r="AGL18" s="33">
        <f>'5 - Project Outputs'!K652</f>
        <v>0</v>
      </c>
      <c r="AGM18" s="33">
        <f>'5 - Project Outputs'!L652</f>
        <v>0</v>
      </c>
      <c r="AGN18" s="33">
        <f>'5 - Project Outputs'!M652</f>
        <v>0</v>
      </c>
      <c r="AGO18" s="33">
        <f>'5 - Project Outputs'!N652</f>
        <v>0</v>
      </c>
      <c r="AGP18" s="33">
        <f>'5 - Project Outputs'!O652</f>
        <v>0</v>
      </c>
      <c r="AGQ18" s="33">
        <f>'5 - Project Outputs'!P652</f>
        <v>0</v>
      </c>
      <c r="AGR18" s="33">
        <f>'5 - Project Outputs'!Q652</f>
        <v>0</v>
      </c>
      <c r="AGS18" s="33">
        <f>'5 - Project Outputs'!R652</f>
        <v>0</v>
      </c>
      <c r="AGT18" s="33">
        <f>'5 - Project Outputs'!S652</f>
        <v>0</v>
      </c>
      <c r="AGU18" s="33">
        <f>'5 - Project Outputs'!T652</f>
        <v>0</v>
      </c>
      <c r="AGV18" s="33">
        <f>'5 - Project Outputs'!U652</f>
        <v>0</v>
      </c>
      <c r="AGW18" s="33">
        <f>'5 - Project Outputs'!V652</f>
        <v>0</v>
      </c>
      <c r="AGX18" s="33">
        <f>'5 - Project Outputs'!W652</f>
        <v>0</v>
      </c>
      <c r="AGY18" s="33">
        <f>'5 - Project Outputs'!X652</f>
        <v>0</v>
      </c>
      <c r="AGZ18" s="33">
        <f>'5 - Project Outputs'!C653</f>
        <v>0</v>
      </c>
      <c r="AHA18" s="33">
        <f>'5 - Project Outputs'!D653</f>
        <v>0</v>
      </c>
      <c r="AHB18" s="33">
        <f>'5 - Project Outputs'!E653</f>
        <v>0</v>
      </c>
      <c r="AHC18" s="33">
        <f>'5 - Project Outputs'!F653</f>
        <v>0</v>
      </c>
      <c r="AHD18" s="33">
        <f>'5 - Project Outputs'!G653</f>
        <v>0</v>
      </c>
      <c r="AHE18" s="33">
        <f>'5 - Project Outputs'!H653</f>
        <v>0</v>
      </c>
      <c r="AHF18" s="33">
        <f>'5 - Project Outputs'!I653</f>
        <v>0</v>
      </c>
      <c r="AHG18" s="33">
        <f>'5 - Project Outputs'!J653</f>
        <v>0</v>
      </c>
      <c r="AHH18" s="33">
        <f>'5 - Project Outputs'!K653</f>
        <v>0</v>
      </c>
      <c r="AHI18" s="33">
        <f>'5 - Project Outputs'!L653</f>
        <v>0</v>
      </c>
      <c r="AHJ18" s="33">
        <f>'5 - Project Outputs'!M653</f>
        <v>0</v>
      </c>
      <c r="AHK18" s="33">
        <f>'5 - Project Outputs'!N653</f>
        <v>0</v>
      </c>
      <c r="AHL18" s="33">
        <f>'5 - Project Outputs'!O653</f>
        <v>0</v>
      </c>
      <c r="AHM18" s="33">
        <f>'5 - Project Outputs'!P653</f>
        <v>0</v>
      </c>
      <c r="AHN18" s="33">
        <f>'5 - Project Outputs'!Q653</f>
        <v>0</v>
      </c>
      <c r="AHO18" s="33">
        <f>'5 - Project Outputs'!R653</f>
        <v>0</v>
      </c>
      <c r="AHP18" s="33">
        <f>'5 - Project Outputs'!S653</f>
        <v>0</v>
      </c>
      <c r="AHQ18" s="33">
        <f>'5 - Project Outputs'!T653</f>
        <v>0</v>
      </c>
      <c r="AHR18" s="33">
        <f>'5 - Project Outputs'!U653</f>
        <v>0</v>
      </c>
      <c r="AHS18" s="33">
        <f>'5 - Project Outputs'!V653</f>
        <v>0</v>
      </c>
      <c r="AHT18" s="33">
        <f>'5 - Project Outputs'!W653</f>
        <v>0</v>
      </c>
      <c r="AHU18" s="33">
        <f>'5 - Project Outputs'!X653</f>
        <v>0</v>
      </c>
      <c r="AHV18" s="33">
        <f>'5 - Project Outputs'!C654</f>
        <v>0</v>
      </c>
      <c r="AHW18" s="33">
        <f>'5 - Project Outputs'!D654</f>
        <v>0</v>
      </c>
      <c r="AHX18" s="33">
        <f>'5 - Project Outputs'!E654</f>
        <v>0</v>
      </c>
      <c r="AHY18" s="33">
        <f>'5 - Project Outputs'!F654</f>
        <v>0</v>
      </c>
      <c r="AHZ18" s="33">
        <f>'5 - Project Outputs'!G654</f>
        <v>0</v>
      </c>
      <c r="AIA18" s="33">
        <f>'5 - Project Outputs'!H654</f>
        <v>0</v>
      </c>
      <c r="AIB18" s="33">
        <f>'5 - Project Outputs'!I654</f>
        <v>0</v>
      </c>
      <c r="AIC18" s="33">
        <f>'5 - Project Outputs'!J654</f>
        <v>0</v>
      </c>
      <c r="AID18" s="33">
        <f>'5 - Project Outputs'!K654</f>
        <v>0</v>
      </c>
      <c r="AIE18" s="33">
        <f>'5 - Project Outputs'!L654</f>
        <v>0</v>
      </c>
      <c r="AIF18" s="33">
        <f>'5 - Project Outputs'!M654</f>
        <v>0</v>
      </c>
      <c r="AIG18" s="33">
        <f>'5 - Project Outputs'!N654</f>
        <v>0</v>
      </c>
      <c r="AIH18" s="33">
        <f>'5 - Project Outputs'!O654</f>
        <v>0</v>
      </c>
      <c r="AII18" s="33">
        <f>'5 - Project Outputs'!P654</f>
        <v>0</v>
      </c>
      <c r="AIJ18" s="33">
        <f>'5 - Project Outputs'!Q654</f>
        <v>0</v>
      </c>
      <c r="AIK18" s="33">
        <f>'5 - Project Outputs'!R654</f>
        <v>0</v>
      </c>
      <c r="AIL18" s="33">
        <f>'5 - Project Outputs'!S654</f>
        <v>0</v>
      </c>
      <c r="AIM18" s="33">
        <f>'5 - Project Outputs'!T654</f>
        <v>0</v>
      </c>
      <c r="AIN18" s="33">
        <f>'5 - Project Outputs'!U654</f>
        <v>0</v>
      </c>
      <c r="AIO18" s="33">
        <f>'5 - Project Outputs'!V654</f>
        <v>0</v>
      </c>
      <c r="AIP18" s="33">
        <f>'5 - Project Outputs'!W654</f>
        <v>0</v>
      </c>
      <c r="AIQ18" s="33">
        <f>'5 - Project Outputs'!X654</f>
        <v>0</v>
      </c>
      <c r="AIR18" s="33">
        <f>'5 - Project Outputs'!C655</f>
        <v>0</v>
      </c>
      <c r="AIS18" s="33">
        <f>'5 - Project Outputs'!D655</f>
        <v>0</v>
      </c>
      <c r="AIT18" s="33">
        <f>'5 - Project Outputs'!E655</f>
        <v>0</v>
      </c>
      <c r="AIU18" s="33">
        <f>'5 - Project Outputs'!F655</f>
        <v>0</v>
      </c>
      <c r="AIV18" s="33">
        <f>'5 - Project Outputs'!G655</f>
        <v>0</v>
      </c>
      <c r="AIW18" s="33">
        <f>'5 - Project Outputs'!H655</f>
        <v>0</v>
      </c>
      <c r="AIX18" s="33">
        <f>'5 - Project Outputs'!I655</f>
        <v>0</v>
      </c>
      <c r="AIY18" s="33">
        <f>'5 - Project Outputs'!J655</f>
        <v>0</v>
      </c>
      <c r="AIZ18" s="33">
        <f>'5 - Project Outputs'!K655</f>
        <v>0</v>
      </c>
      <c r="AJA18" s="33">
        <f>'5 - Project Outputs'!L655</f>
        <v>0</v>
      </c>
      <c r="AJB18" s="33">
        <f>'5 - Project Outputs'!M655</f>
        <v>0</v>
      </c>
      <c r="AJC18" s="33">
        <f>'5 - Project Outputs'!N655</f>
        <v>0</v>
      </c>
      <c r="AJD18" s="33">
        <f>'5 - Project Outputs'!O655</f>
        <v>0</v>
      </c>
      <c r="AJE18" s="33">
        <f>'5 - Project Outputs'!P655</f>
        <v>0</v>
      </c>
      <c r="AJF18" s="33">
        <f>'5 - Project Outputs'!Q655</f>
        <v>0</v>
      </c>
      <c r="AJG18" s="33">
        <f>'5 - Project Outputs'!R655</f>
        <v>0</v>
      </c>
      <c r="AJH18" s="33">
        <f>'5 - Project Outputs'!S655</f>
        <v>0</v>
      </c>
      <c r="AJI18" s="33">
        <f>'5 - Project Outputs'!T655</f>
        <v>0</v>
      </c>
      <c r="AJJ18" s="33">
        <f>'5 - Project Outputs'!U655</f>
        <v>0</v>
      </c>
      <c r="AJK18" s="33">
        <f>'5 - Project Outputs'!V655</f>
        <v>0</v>
      </c>
      <c r="AJL18" s="33">
        <f>'5 - Project Outputs'!W655</f>
        <v>0</v>
      </c>
      <c r="AJM18" s="33">
        <f>'5 - Project Outputs'!X655</f>
        <v>0</v>
      </c>
      <c r="AJN18" s="33">
        <f>'5 - Project Outputs'!C656</f>
        <v>0</v>
      </c>
      <c r="AJO18" s="33">
        <f>'5 - Project Outputs'!D656</f>
        <v>0</v>
      </c>
      <c r="AJP18" s="33">
        <f>'5 - Project Outputs'!E656</f>
        <v>0</v>
      </c>
      <c r="AJQ18" s="33">
        <f>'5 - Project Outputs'!F656</f>
        <v>0</v>
      </c>
      <c r="AJR18" s="33">
        <f>'5 - Project Outputs'!G656</f>
        <v>0</v>
      </c>
      <c r="AJS18" s="33">
        <f>'5 - Project Outputs'!H656</f>
        <v>0</v>
      </c>
      <c r="AJT18" s="33">
        <f>'5 - Project Outputs'!I656</f>
        <v>0</v>
      </c>
      <c r="AJU18" s="33">
        <f>'5 - Project Outputs'!J656</f>
        <v>0</v>
      </c>
      <c r="AJV18" s="33">
        <f>'5 - Project Outputs'!K656</f>
        <v>0</v>
      </c>
      <c r="AJW18" s="33">
        <f>'5 - Project Outputs'!L656</f>
        <v>0</v>
      </c>
      <c r="AJX18" s="33">
        <f>'5 - Project Outputs'!M656</f>
        <v>0</v>
      </c>
      <c r="AJY18" s="33">
        <f>'5 - Project Outputs'!N656</f>
        <v>0</v>
      </c>
      <c r="AJZ18" s="33">
        <f>'5 - Project Outputs'!O656</f>
        <v>0</v>
      </c>
      <c r="AKA18" s="33">
        <f>'5 - Project Outputs'!P656</f>
        <v>0</v>
      </c>
      <c r="AKB18" s="33">
        <f>'5 - Project Outputs'!Q656</f>
        <v>0</v>
      </c>
      <c r="AKC18" s="33">
        <f>'5 - Project Outputs'!R656</f>
        <v>0</v>
      </c>
      <c r="AKD18" s="33">
        <f>'5 - Project Outputs'!S656</f>
        <v>0</v>
      </c>
      <c r="AKE18" s="33">
        <f>'5 - Project Outputs'!T656</f>
        <v>0</v>
      </c>
      <c r="AKF18" s="33">
        <f>'5 - Project Outputs'!U656</f>
        <v>0</v>
      </c>
      <c r="AKG18" s="33">
        <f>'5 - Project Outputs'!V656</f>
        <v>0</v>
      </c>
      <c r="AKH18" s="33">
        <f>'5 - Project Outputs'!W656</f>
        <v>0</v>
      </c>
      <c r="AKI18" s="33">
        <f>'5 - Project Outputs'!X656</f>
        <v>0</v>
      </c>
      <c r="AKJ18" s="33">
        <f>'5 - Project Outputs'!C657</f>
        <v>0</v>
      </c>
      <c r="AKK18" s="33">
        <f>'5 - Project Outputs'!D657</f>
        <v>0</v>
      </c>
      <c r="AKL18" s="33">
        <f>'5 - Project Outputs'!E657</f>
        <v>0</v>
      </c>
      <c r="AKM18" s="33">
        <f>'5 - Project Outputs'!F657</f>
        <v>0</v>
      </c>
      <c r="AKN18" s="33">
        <f>'5 - Project Outputs'!G657</f>
        <v>0</v>
      </c>
      <c r="AKO18" s="33">
        <f>'5 - Project Outputs'!H657</f>
        <v>0</v>
      </c>
      <c r="AKP18" s="33">
        <f>'5 - Project Outputs'!I657</f>
        <v>0</v>
      </c>
      <c r="AKQ18" s="33">
        <f>'5 - Project Outputs'!J657</f>
        <v>0</v>
      </c>
      <c r="AKR18" s="33">
        <f>'5 - Project Outputs'!K657</f>
        <v>0</v>
      </c>
      <c r="AKS18" s="33">
        <f>'5 - Project Outputs'!L657</f>
        <v>0</v>
      </c>
      <c r="AKT18" s="33">
        <f>'5 - Project Outputs'!M657</f>
        <v>0</v>
      </c>
      <c r="AKU18" s="33">
        <f>'5 - Project Outputs'!N657</f>
        <v>0</v>
      </c>
      <c r="AKV18" s="33">
        <f>'5 - Project Outputs'!O657</f>
        <v>0</v>
      </c>
      <c r="AKW18" s="33">
        <f>'5 - Project Outputs'!P657</f>
        <v>0</v>
      </c>
      <c r="AKX18" s="33">
        <f>'5 - Project Outputs'!Q657</f>
        <v>0</v>
      </c>
      <c r="AKY18" s="33">
        <f>'5 - Project Outputs'!R657</f>
        <v>0</v>
      </c>
      <c r="AKZ18" s="33">
        <f>'5 - Project Outputs'!S657</f>
        <v>0</v>
      </c>
      <c r="ALA18" s="33">
        <f>'5 - Project Outputs'!T657</f>
        <v>0</v>
      </c>
      <c r="ALB18" s="33">
        <f>'5 - Project Outputs'!U657</f>
        <v>0</v>
      </c>
      <c r="ALC18" s="33">
        <f>'5 - Project Outputs'!V657</f>
        <v>0</v>
      </c>
      <c r="ALD18" s="33">
        <f>'5 - Project Outputs'!W657</f>
        <v>0</v>
      </c>
      <c r="ALE18" s="33">
        <f>'5 - Project Outputs'!X657</f>
        <v>0</v>
      </c>
      <c r="ALF18" s="33">
        <f>'5 - Project Outputs'!C658</f>
        <v>0</v>
      </c>
      <c r="ALG18" s="33">
        <f>'5 - Project Outputs'!D658</f>
        <v>0</v>
      </c>
      <c r="ALH18" s="33">
        <f>'5 - Project Outputs'!E658</f>
        <v>0</v>
      </c>
      <c r="ALI18" s="33">
        <f>'5 - Project Outputs'!F658</f>
        <v>0</v>
      </c>
      <c r="ALJ18" s="33">
        <f>'5 - Project Outputs'!G658</f>
        <v>0</v>
      </c>
      <c r="ALK18" s="33">
        <f>'5 - Project Outputs'!H658</f>
        <v>0</v>
      </c>
      <c r="ALL18" s="33">
        <f>'5 - Project Outputs'!I658</f>
        <v>0</v>
      </c>
      <c r="ALM18" s="33">
        <f>'5 - Project Outputs'!J658</f>
        <v>0</v>
      </c>
      <c r="ALN18" s="33">
        <f>'5 - Project Outputs'!K658</f>
        <v>0</v>
      </c>
      <c r="ALO18" s="33">
        <f>'5 - Project Outputs'!L658</f>
        <v>0</v>
      </c>
      <c r="ALP18" s="33">
        <f>'5 - Project Outputs'!M658</f>
        <v>0</v>
      </c>
      <c r="ALQ18" s="33">
        <f>'5 - Project Outputs'!N658</f>
        <v>0</v>
      </c>
      <c r="ALR18" s="33">
        <f>'5 - Project Outputs'!O658</f>
        <v>0</v>
      </c>
      <c r="ALS18" s="33">
        <f>'5 - Project Outputs'!P658</f>
        <v>0</v>
      </c>
      <c r="ALT18" s="33">
        <f>'5 - Project Outputs'!Q658</f>
        <v>0</v>
      </c>
      <c r="ALU18" s="33">
        <f>'5 - Project Outputs'!R658</f>
        <v>0</v>
      </c>
      <c r="ALV18" s="33">
        <f>'5 - Project Outputs'!S658</f>
        <v>0</v>
      </c>
      <c r="ALW18" s="33">
        <f>'5 - Project Outputs'!T658</f>
        <v>0</v>
      </c>
      <c r="ALX18" s="33">
        <f>'5 - Project Outputs'!U658</f>
        <v>0</v>
      </c>
      <c r="ALY18" s="33">
        <f>'5 - Project Outputs'!V658</f>
        <v>0</v>
      </c>
      <c r="ALZ18" s="33">
        <f>'5 - Project Outputs'!W658</f>
        <v>0</v>
      </c>
      <c r="AMA18" s="33">
        <f>'5 - Project Outputs'!X658</f>
        <v>0</v>
      </c>
      <c r="AMB18" s="33">
        <f>'5 - Project Outputs'!C659</f>
        <v>0</v>
      </c>
      <c r="AMC18" s="33">
        <f>'5 - Project Outputs'!D659</f>
        <v>0</v>
      </c>
      <c r="AMD18" s="33">
        <f>'5 - Project Outputs'!E659</f>
        <v>0</v>
      </c>
      <c r="AME18" s="33">
        <f>'5 - Project Outputs'!F659</f>
        <v>0</v>
      </c>
      <c r="AMF18" s="33">
        <f>'5 - Project Outputs'!G659</f>
        <v>0</v>
      </c>
      <c r="AMG18" s="33">
        <f>'5 - Project Outputs'!H659</f>
        <v>0</v>
      </c>
      <c r="AMH18" s="33">
        <f>'5 - Project Outputs'!I659</f>
        <v>0</v>
      </c>
      <c r="AMI18" s="33">
        <f>'5 - Project Outputs'!J659</f>
        <v>0</v>
      </c>
      <c r="AMJ18" s="33">
        <f>'5 - Project Outputs'!K659</f>
        <v>0</v>
      </c>
      <c r="AMK18" s="33">
        <f>'5 - Project Outputs'!L659</f>
        <v>0</v>
      </c>
      <c r="AML18" s="33">
        <f>'5 - Project Outputs'!M659</f>
        <v>0</v>
      </c>
      <c r="AMM18" s="33">
        <f>'5 - Project Outputs'!N659</f>
        <v>0</v>
      </c>
      <c r="AMN18" s="33">
        <f>'5 - Project Outputs'!O659</f>
        <v>0</v>
      </c>
      <c r="AMO18" s="33">
        <f>'5 - Project Outputs'!P659</f>
        <v>0</v>
      </c>
      <c r="AMP18" s="33">
        <f>'5 - Project Outputs'!Q659</f>
        <v>0</v>
      </c>
      <c r="AMQ18" s="33">
        <f>'5 - Project Outputs'!R659</f>
        <v>0</v>
      </c>
      <c r="AMR18" s="33">
        <f>'5 - Project Outputs'!S659</f>
        <v>0</v>
      </c>
      <c r="AMS18" s="33">
        <f>'5 - Project Outputs'!T659</f>
        <v>0</v>
      </c>
      <c r="AMT18" s="33">
        <f>'5 - Project Outputs'!U659</f>
        <v>0</v>
      </c>
      <c r="AMU18" s="33">
        <f>'5 - Project Outputs'!V659</f>
        <v>0</v>
      </c>
      <c r="AMV18" s="33">
        <f>'5 - Project Outputs'!W659</f>
        <v>0</v>
      </c>
      <c r="AMW18" s="33">
        <f>'5 - Project Outputs'!X659</f>
        <v>0</v>
      </c>
      <c r="AMX18" s="33">
        <f>'5 - Project Outputs'!C660</f>
        <v>0</v>
      </c>
      <c r="AMY18" s="33">
        <f>'5 - Project Outputs'!D660</f>
        <v>0</v>
      </c>
      <c r="AMZ18" s="33">
        <f>'5 - Project Outputs'!E660</f>
        <v>0</v>
      </c>
      <c r="ANA18" s="33">
        <f>'5 - Project Outputs'!F660</f>
        <v>0</v>
      </c>
      <c r="ANB18" s="33">
        <f>'5 - Project Outputs'!G660</f>
        <v>0</v>
      </c>
      <c r="ANC18" s="33">
        <f>'5 - Project Outputs'!H660</f>
        <v>0</v>
      </c>
      <c r="AND18" s="33">
        <f>'5 - Project Outputs'!I660</f>
        <v>0</v>
      </c>
      <c r="ANE18" s="33">
        <f>'5 - Project Outputs'!J660</f>
        <v>0</v>
      </c>
      <c r="ANF18" s="33">
        <f>'5 - Project Outputs'!K660</f>
        <v>0</v>
      </c>
      <c r="ANG18" s="33">
        <f>'5 - Project Outputs'!L660</f>
        <v>0</v>
      </c>
      <c r="ANH18" s="33">
        <f>'5 - Project Outputs'!M660</f>
        <v>0</v>
      </c>
      <c r="ANI18" s="33">
        <f>'5 - Project Outputs'!N660</f>
        <v>0</v>
      </c>
      <c r="ANJ18" s="33">
        <f>'5 - Project Outputs'!O660</f>
        <v>0</v>
      </c>
      <c r="ANK18" s="33">
        <f>'5 - Project Outputs'!P660</f>
        <v>0</v>
      </c>
      <c r="ANL18" s="33">
        <f>'5 - Project Outputs'!Q660</f>
        <v>0</v>
      </c>
      <c r="ANM18" s="33">
        <f>'5 - Project Outputs'!R660</f>
        <v>0</v>
      </c>
      <c r="ANN18" s="33">
        <f>'5 - Project Outputs'!S660</f>
        <v>0</v>
      </c>
      <c r="ANO18" s="33">
        <f>'5 - Project Outputs'!T660</f>
        <v>0</v>
      </c>
      <c r="ANP18" s="33">
        <f>'5 - Project Outputs'!U660</f>
        <v>0</v>
      </c>
      <c r="ANQ18" s="33">
        <f>'5 - Project Outputs'!V660</f>
        <v>0</v>
      </c>
      <c r="ANR18" s="33">
        <f>'5 - Project Outputs'!W660</f>
        <v>0</v>
      </c>
      <c r="ANS18" s="33">
        <f>'5 - Project Outputs'!X660</f>
        <v>0</v>
      </c>
      <c r="ANT18" s="33">
        <f>'5 - Project Outputs'!C661</f>
        <v>0</v>
      </c>
      <c r="ANU18" s="33">
        <f>'5 - Project Outputs'!D661</f>
        <v>0</v>
      </c>
      <c r="ANV18" s="33">
        <f>'5 - Project Outputs'!E661</f>
        <v>0</v>
      </c>
      <c r="ANW18" s="33">
        <f>'5 - Project Outputs'!F661</f>
        <v>0</v>
      </c>
      <c r="ANX18" s="33">
        <f>'5 - Project Outputs'!G661</f>
        <v>0</v>
      </c>
      <c r="ANY18" s="33">
        <f>'5 - Project Outputs'!H661</f>
        <v>0</v>
      </c>
      <c r="ANZ18" s="33">
        <f>'5 - Project Outputs'!I661</f>
        <v>0</v>
      </c>
      <c r="AOA18" s="33">
        <f>'5 - Project Outputs'!J661</f>
        <v>0</v>
      </c>
      <c r="AOB18" s="33">
        <f>'5 - Project Outputs'!K661</f>
        <v>0</v>
      </c>
      <c r="AOC18" s="33">
        <f>'5 - Project Outputs'!L661</f>
        <v>0</v>
      </c>
      <c r="AOD18" s="33">
        <f>'5 - Project Outputs'!M661</f>
        <v>0</v>
      </c>
      <c r="AOE18" s="33">
        <f>'5 - Project Outputs'!N661</f>
        <v>0</v>
      </c>
      <c r="AOF18" s="33">
        <f>'5 - Project Outputs'!O661</f>
        <v>0</v>
      </c>
      <c r="AOG18" s="33">
        <f>'5 - Project Outputs'!P661</f>
        <v>0</v>
      </c>
      <c r="AOH18" s="33">
        <f>'5 - Project Outputs'!Q661</f>
        <v>0</v>
      </c>
      <c r="AOI18" s="33">
        <f>'5 - Project Outputs'!R661</f>
        <v>0</v>
      </c>
      <c r="AOJ18" s="33">
        <f>'5 - Project Outputs'!S661</f>
        <v>0</v>
      </c>
      <c r="AOK18" s="33">
        <f>'5 - Project Outputs'!T661</f>
        <v>0</v>
      </c>
      <c r="AOL18" s="33">
        <f>'5 - Project Outputs'!U661</f>
        <v>0</v>
      </c>
      <c r="AOM18" s="33">
        <f>'5 - Project Outputs'!V661</f>
        <v>0</v>
      </c>
      <c r="AON18" s="33">
        <f>'5 - Project Outputs'!W661</f>
        <v>0</v>
      </c>
      <c r="AOO18" s="33">
        <f>'5 - Project Outputs'!X661</f>
        <v>0</v>
      </c>
      <c r="CZK18" s="33">
        <f>'7 - Risk Register'!C152</f>
        <v>0</v>
      </c>
      <c r="CZL18" s="33">
        <f>'7 - Risk Register'!D152</f>
        <v>0</v>
      </c>
      <c r="CZM18" s="33">
        <f>'7 - Risk Register'!E152</f>
        <v>0</v>
      </c>
      <c r="CZN18" s="33">
        <f>'7 - Risk Register'!F152</f>
        <v>0</v>
      </c>
      <c r="CZO18" s="33">
        <f>'7 - Risk Register'!G152</f>
        <v>0</v>
      </c>
      <c r="CZP18" s="33">
        <f>'7 - Risk Register'!H152</f>
        <v>0</v>
      </c>
      <c r="CZQ18" s="33">
        <f>'7 - Risk Register'!I152</f>
        <v>0</v>
      </c>
      <c r="CZR18" s="33" t="str">
        <f>'7 - Risk Register'!J152</f>
        <v/>
      </c>
      <c r="CZS18" s="33">
        <f>'7 - Risk Register'!K152</f>
        <v>0</v>
      </c>
      <c r="CZT18" s="33">
        <f>'7 - Risk Register'!L152</f>
        <v>0</v>
      </c>
      <c r="CZU18" s="33">
        <f>'7 - Risk Register'!M152</f>
        <v>0</v>
      </c>
      <c r="CZV18" s="33" t="str">
        <f>'7 - Risk Register'!N152</f>
        <v/>
      </c>
      <c r="CZW18" s="33">
        <f>'7 - Risk Register'!O152</f>
        <v>0</v>
      </c>
      <c r="CZX18" s="33">
        <f>'7 - Risk Register'!P152</f>
        <v>0</v>
      </c>
      <c r="CZY18" s="33">
        <f>'7 - Risk Register'!C153</f>
        <v>0</v>
      </c>
      <c r="CZZ18" s="33">
        <f>'7 - Risk Register'!D153</f>
        <v>0</v>
      </c>
      <c r="DAA18" s="33">
        <f>'7 - Risk Register'!E153</f>
        <v>0</v>
      </c>
      <c r="DAB18" s="33">
        <f>'7 - Risk Register'!F153</f>
        <v>0</v>
      </c>
      <c r="DAC18" s="33">
        <f>'7 - Risk Register'!G153</f>
        <v>0</v>
      </c>
      <c r="DAD18" s="33">
        <f>'7 - Risk Register'!H153</f>
        <v>0</v>
      </c>
      <c r="DAE18" s="33">
        <f>'7 - Risk Register'!I153</f>
        <v>0</v>
      </c>
      <c r="DAF18" s="33" t="str">
        <f>'7 - Risk Register'!J153</f>
        <v/>
      </c>
      <c r="DAG18" s="33">
        <f>'7 - Risk Register'!K153</f>
        <v>0</v>
      </c>
      <c r="DAH18" s="33">
        <f>'7 - Risk Register'!L153</f>
        <v>0</v>
      </c>
      <c r="DAI18" s="33">
        <f>'7 - Risk Register'!M153</f>
        <v>0</v>
      </c>
      <c r="DAJ18" s="33" t="str">
        <f>'7 - Risk Register'!N153</f>
        <v/>
      </c>
      <c r="DAK18" s="33">
        <f>'7 - Risk Register'!O153</f>
        <v>0</v>
      </c>
      <c r="DAL18" s="33">
        <f>'7 - Risk Register'!P153</f>
        <v>0</v>
      </c>
      <c r="DAM18" s="33">
        <f>'7 - Risk Register'!C154</f>
        <v>0</v>
      </c>
      <c r="DAN18" s="33">
        <f>'7 - Risk Register'!D154</f>
        <v>0</v>
      </c>
      <c r="DAO18" s="33">
        <f>'7 - Risk Register'!E154</f>
        <v>0</v>
      </c>
      <c r="DAP18" s="33">
        <f>'7 - Risk Register'!F154</f>
        <v>0</v>
      </c>
      <c r="DAQ18" s="33">
        <f>'7 - Risk Register'!G154</f>
        <v>0</v>
      </c>
      <c r="DAR18" s="33">
        <f>'7 - Risk Register'!H154</f>
        <v>0</v>
      </c>
      <c r="DAS18" s="33">
        <f>'7 - Risk Register'!I154</f>
        <v>0</v>
      </c>
      <c r="DAT18" s="33" t="str">
        <f>'7 - Risk Register'!J154</f>
        <v/>
      </c>
      <c r="DAU18" s="33">
        <f>'7 - Risk Register'!K154</f>
        <v>0</v>
      </c>
      <c r="DAV18" s="33">
        <f>'7 - Risk Register'!L154</f>
        <v>0</v>
      </c>
      <c r="DAW18" s="33">
        <f>'7 - Risk Register'!M154</f>
        <v>0</v>
      </c>
      <c r="DAX18" s="33" t="str">
        <f>'7 - Risk Register'!N154</f>
        <v/>
      </c>
      <c r="DAY18" s="33">
        <f>'7 - Risk Register'!O154</f>
        <v>0</v>
      </c>
      <c r="DAZ18" s="33">
        <f>'7 - Risk Register'!P154</f>
        <v>0</v>
      </c>
    </row>
    <row r="19" spans="1:2762" s="33" customFormat="1" x14ac:dyDescent="0.35">
      <c r="A19" s="469" t="s">
        <v>3432</v>
      </c>
      <c r="R19" s="475" t="str">
        <f>'Project Lookup'!$C$20</f>
        <v/>
      </c>
      <c r="S19" s="33" t="str">
        <f>'Project Lookup'!$E$20</f>
        <v/>
      </c>
      <c r="T19" s="33" t="str">
        <f>'2 - Project Admin'!F44</f>
        <v>&lt; Select &gt;</v>
      </c>
      <c r="U19" s="33" t="str">
        <f>'2 - Project Admin'!G44</f>
        <v>&lt; Select &gt;</v>
      </c>
      <c r="V19" s="33">
        <f>'2 - Project Admin'!H44</f>
        <v>0</v>
      </c>
      <c r="W19" s="33">
        <f>'2 - Project Admin'!I44</f>
        <v>0</v>
      </c>
      <c r="X19" s="33" t="str">
        <f>'2 - Project Admin'!J44</f>
        <v>&lt; Select &gt;</v>
      </c>
      <c r="Y19" s="33">
        <f>'2 - Project Admin'!K44</f>
        <v>0</v>
      </c>
      <c r="Z19" s="33">
        <f>'2 - Project Admin'!L44</f>
        <v>0</v>
      </c>
      <c r="AJ19" s="477">
        <f>'3 - Programme Progress'!D37</f>
        <v>0</v>
      </c>
      <c r="AK19" s="33">
        <f>'3 - Programme Progress'!E37</f>
        <v>0</v>
      </c>
      <c r="AL19" s="33" t="e">
        <f>'3 - Programme Progress'!#REF!</f>
        <v>#REF!</v>
      </c>
      <c r="AM19" s="33" t="str">
        <f>'3 - Programme Progress'!F37</f>
        <v>&lt; Select &gt;</v>
      </c>
      <c r="AN19" s="33" t="str">
        <f>'3 - Programme Progress'!J37</f>
        <v>&lt; Select &gt;</v>
      </c>
      <c r="AO19" s="33" t="str">
        <f>'3 - Programme Progress'!K37</f>
        <v>&lt; Select &gt;</v>
      </c>
      <c r="AP19" s="33" t="str">
        <f>'3 - Programme Progress'!L37</f>
        <v>&lt; Select &gt;</v>
      </c>
      <c r="AQ19" s="33">
        <f>'3 - Programme Progress'!M37</f>
        <v>0</v>
      </c>
      <c r="AR19" s="33">
        <f>'3 - Programme Progress'!N37</f>
        <v>0</v>
      </c>
      <c r="AS19" s="33">
        <f>'3 - Programme Progress'!O37</f>
        <v>0</v>
      </c>
      <c r="AU19" s="478"/>
      <c r="AV19" s="478"/>
      <c r="AW19" s="478"/>
      <c r="AX19" s="478"/>
      <c r="AY19" s="478"/>
      <c r="AZ19" s="478"/>
      <c r="BA19" s="478"/>
      <c r="BB19" s="478"/>
      <c r="BC19" s="478"/>
      <c r="BD19" s="478"/>
      <c r="BE19" s="478"/>
      <c r="BF19" s="478"/>
      <c r="BG19" s="478"/>
      <c r="BH19" s="478"/>
      <c r="BI19" s="478"/>
      <c r="BJ19" s="478"/>
      <c r="BK19" s="478"/>
      <c r="BS19" s="33">
        <f>'4a - Funding Profiles'!F514</f>
        <v>0</v>
      </c>
      <c r="BT19" s="33">
        <f>'4a - Funding Profiles'!G514</f>
        <v>0</v>
      </c>
      <c r="BU19" s="33">
        <f>'4a - Funding Profiles'!H514</f>
        <v>0</v>
      </c>
      <c r="BV19" s="33">
        <f>'4a - Funding Profiles'!I514</f>
        <v>0</v>
      </c>
      <c r="BW19" s="33">
        <f>'4a - Funding Profiles'!J514</f>
        <v>0</v>
      </c>
      <c r="BX19" s="33">
        <f>'4a - Funding Profiles'!K514</f>
        <v>0</v>
      </c>
      <c r="BY19" s="33">
        <f>'4a - Funding Profiles'!L514</f>
        <v>0</v>
      </c>
      <c r="BZ19" s="33">
        <f>'4a - Funding Profiles'!M514</f>
        <v>0</v>
      </c>
      <c r="CA19" s="33">
        <f>'4a - Funding Profiles'!N514</f>
        <v>0</v>
      </c>
      <c r="CB19" s="33">
        <f>'4a - Funding Profiles'!O514</f>
        <v>0</v>
      </c>
      <c r="CC19" s="33">
        <f>'4a - Funding Profiles'!P514</f>
        <v>0</v>
      </c>
      <c r="CD19" s="33">
        <f>'4a - Funding Profiles'!Q514</f>
        <v>0</v>
      </c>
      <c r="CE19" s="33">
        <f>'4a - Funding Profiles'!R514</f>
        <v>0</v>
      </c>
      <c r="CF19" s="33">
        <f>'4a - Funding Profiles'!S514</f>
        <v>0</v>
      </c>
      <c r="CG19" s="33">
        <f>'4a - Funding Profiles'!T514</f>
        <v>0</v>
      </c>
      <c r="CH19" s="33">
        <f>'4a - Funding Profiles'!U514</f>
        <v>0</v>
      </c>
      <c r="CI19" s="33">
        <f>'4a - Funding Profiles'!V514</f>
        <v>0</v>
      </c>
      <c r="CJ19" s="33">
        <f>'4a - Funding Profiles'!W514</f>
        <v>0</v>
      </c>
      <c r="CK19" s="33">
        <f>'4a - Funding Profiles'!X514</f>
        <v>0</v>
      </c>
      <c r="CL19" s="33">
        <f>'4a - Funding Profiles'!Y514</f>
        <v>0</v>
      </c>
      <c r="CM19" s="33">
        <f>'4a - Funding Profiles'!Z514</f>
        <v>0</v>
      </c>
      <c r="CN19" s="33">
        <f>'4a - Funding Profiles'!F515</f>
        <v>0</v>
      </c>
      <c r="CO19" s="33">
        <f>'4a - Funding Profiles'!G515</f>
        <v>0</v>
      </c>
      <c r="CP19" s="33">
        <f>'4a - Funding Profiles'!H515</f>
        <v>0</v>
      </c>
      <c r="CQ19" s="33">
        <f>'4a - Funding Profiles'!I515</f>
        <v>0</v>
      </c>
      <c r="CR19" s="33">
        <f>'4a - Funding Profiles'!J515</f>
        <v>0</v>
      </c>
      <c r="CS19" s="33">
        <f>'4a - Funding Profiles'!K515</f>
        <v>0</v>
      </c>
      <c r="CT19" s="33">
        <f>'4a - Funding Profiles'!L515</f>
        <v>0</v>
      </c>
      <c r="CU19" s="33">
        <f>'4a - Funding Profiles'!M515</f>
        <v>0</v>
      </c>
      <c r="CV19" s="33">
        <f>'4a - Funding Profiles'!N515</f>
        <v>0</v>
      </c>
      <c r="CW19" s="33">
        <f>'4a - Funding Profiles'!O515</f>
        <v>0</v>
      </c>
      <c r="CX19" s="33">
        <f>'4a - Funding Profiles'!P515</f>
        <v>0</v>
      </c>
      <c r="CY19" s="33">
        <f>'4a - Funding Profiles'!Q515</f>
        <v>0</v>
      </c>
      <c r="CZ19" s="33">
        <f>'4a - Funding Profiles'!R515</f>
        <v>0</v>
      </c>
      <c r="DA19" s="33">
        <f>'4a - Funding Profiles'!S515</f>
        <v>0</v>
      </c>
      <c r="DB19" s="33">
        <f>'4a - Funding Profiles'!T515</f>
        <v>0</v>
      </c>
      <c r="DC19" s="33">
        <f>'4a - Funding Profiles'!U515</f>
        <v>0</v>
      </c>
      <c r="DD19" s="33">
        <f>'4a - Funding Profiles'!V515</f>
        <v>0</v>
      </c>
      <c r="DE19" s="33">
        <f>'4a - Funding Profiles'!W515</f>
        <v>0</v>
      </c>
      <c r="DF19" s="33">
        <f>'4a - Funding Profiles'!X515</f>
        <v>0</v>
      </c>
      <c r="DG19" s="33">
        <f>'4a - Funding Profiles'!Y515</f>
        <v>0</v>
      </c>
      <c r="DH19" s="33">
        <f>'4a - Funding Profiles'!Z515</f>
        <v>0</v>
      </c>
      <c r="DI19" s="33">
        <f>'4a - Funding Profiles'!F516</f>
        <v>0</v>
      </c>
      <c r="DJ19" s="33">
        <f>'4a - Funding Profiles'!G516</f>
        <v>0</v>
      </c>
      <c r="DK19" s="33">
        <f>'4a - Funding Profiles'!H516</f>
        <v>0</v>
      </c>
      <c r="DL19" s="33">
        <f>'4a - Funding Profiles'!I516</f>
        <v>0</v>
      </c>
      <c r="DM19" s="33">
        <f>'4a - Funding Profiles'!J516</f>
        <v>0</v>
      </c>
      <c r="DN19" s="33">
        <f>'4a - Funding Profiles'!K516</f>
        <v>0</v>
      </c>
      <c r="DO19" s="33">
        <f>'4a - Funding Profiles'!L516</f>
        <v>0</v>
      </c>
      <c r="DP19" s="33">
        <f>'4a - Funding Profiles'!M516</f>
        <v>0</v>
      </c>
      <c r="DQ19" s="33">
        <f>'4a - Funding Profiles'!N516</f>
        <v>0</v>
      </c>
      <c r="DR19" s="33">
        <f>'4a - Funding Profiles'!O516</f>
        <v>0</v>
      </c>
      <c r="DS19" s="33">
        <f>'4a - Funding Profiles'!P516</f>
        <v>0</v>
      </c>
      <c r="DT19" s="33">
        <f>'4a - Funding Profiles'!Q516</f>
        <v>0</v>
      </c>
      <c r="DU19" s="33">
        <f>'4a - Funding Profiles'!R516</f>
        <v>0</v>
      </c>
      <c r="DV19" s="33">
        <f>'4a - Funding Profiles'!S516</f>
        <v>0</v>
      </c>
      <c r="DW19" s="33">
        <f>'4a - Funding Profiles'!T516</f>
        <v>0</v>
      </c>
      <c r="DX19" s="33">
        <f>'4a - Funding Profiles'!U516</f>
        <v>0</v>
      </c>
      <c r="DY19" s="33">
        <f>'4a - Funding Profiles'!V516</f>
        <v>0</v>
      </c>
      <c r="DZ19" s="33">
        <f>'4a - Funding Profiles'!W516</f>
        <v>0</v>
      </c>
      <c r="EA19" s="33">
        <f>'4a - Funding Profiles'!X516</f>
        <v>0</v>
      </c>
      <c r="EB19" s="33">
        <f>'4a - Funding Profiles'!Y516</f>
        <v>0</v>
      </c>
      <c r="EC19" s="33">
        <f>'4a - Funding Profiles'!Z516</f>
        <v>0</v>
      </c>
      <c r="ED19" s="33">
        <f>'4a - Funding Profiles'!F517</f>
        <v>0</v>
      </c>
      <c r="EE19" s="33">
        <f>'4a - Funding Profiles'!G517</f>
        <v>0</v>
      </c>
      <c r="EF19" s="33">
        <f>'4a - Funding Profiles'!H517</f>
        <v>0</v>
      </c>
      <c r="EG19" s="33">
        <f>'4a - Funding Profiles'!I517</f>
        <v>0</v>
      </c>
      <c r="EH19" s="33">
        <f>'4a - Funding Profiles'!J517</f>
        <v>0</v>
      </c>
      <c r="EI19" s="33">
        <f>'4a - Funding Profiles'!K517</f>
        <v>0</v>
      </c>
      <c r="EJ19" s="33">
        <f>'4a - Funding Profiles'!L517</f>
        <v>0</v>
      </c>
      <c r="EK19" s="33">
        <f>'4a - Funding Profiles'!M517</f>
        <v>0</v>
      </c>
      <c r="EL19" s="33">
        <f>'4a - Funding Profiles'!N517</f>
        <v>0</v>
      </c>
      <c r="EM19" s="33">
        <f>'4a - Funding Profiles'!O517</f>
        <v>0</v>
      </c>
      <c r="EN19" s="33">
        <f>'4a - Funding Profiles'!P517</f>
        <v>0</v>
      </c>
      <c r="EO19" s="33">
        <f>'4a - Funding Profiles'!Q517</f>
        <v>0</v>
      </c>
      <c r="EP19" s="33">
        <f>'4a - Funding Profiles'!R517</f>
        <v>0</v>
      </c>
      <c r="EQ19" s="33">
        <f>'4a - Funding Profiles'!S517</f>
        <v>0</v>
      </c>
      <c r="ER19" s="33">
        <f>'4a - Funding Profiles'!T517</f>
        <v>0</v>
      </c>
      <c r="ES19" s="33">
        <f>'4a - Funding Profiles'!U517</f>
        <v>0</v>
      </c>
      <c r="ET19" s="33">
        <f>'4a - Funding Profiles'!V517</f>
        <v>0</v>
      </c>
      <c r="EU19" s="33">
        <f>'4a - Funding Profiles'!W517</f>
        <v>0</v>
      </c>
      <c r="EV19" s="33">
        <f>'4a - Funding Profiles'!X517</f>
        <v>0</v>
      </c>
      <c r="EW19" s="33">
        <f>'4a - Funding Profiles'!Y517</f>
        <v>0</v>
      </c>
      <c r="EX19" s="33">
        <f>'4a - Funding Profiles'!Z517</f>
        <v>0</v>
      </c>
      <c r="EY19" s="33">
        <f>'4a - Funding Profiles'!F518</f>
        <v>0</v>
      </c>
      <c r="EZ19" s="33">
        <f>'4a - Funding Profiles'!G518</f>
        <v>0</v>
      </c>
      <c r="FA19" s="33">
        <f>'4a - Funding Profiles'!H518</f>
        <v>0</v>
      </c>
      <c r="FB19" s="33">
        <f>'4a - Funding Profiles'!I518</f>
        <v>0</v>
      </c>
      <c r="FC19" s="33">
        <f>'4a - Funding Profiles'!J518</f>
        <v>0</v>
      </c>
      <c r="FD19" s="33">
        <f>'4a - Funding Profiles'!K518</f>
        <v>0</v>
      </c>
      <c r="FE19" s="33">
        <f>'4a - Funding Profiles'!L518</f>
        <v>0</v>
      </c>
      <c r="FF19" s="33">
        <f>'4a - Funding Profiles'!M518</f>
        <v>0</v>
      </c>
      <c r="FG19" s="33">
        <f>'4a - Funding Profiles'!N518</f>
        <v>0</v>
      </c>
      <c r="FH19" s="33">
        <f>'4a - Funding Profiles'!O518</f>
        <v>0</v>
      </c>
      <c r="FI19" s="33">
        <f>'4a - Funding Profiles'!P518</f>
        <v>0</v>
      </c>
      <c r="FJ19" s="33">
        <f>'4a - Funding Profiles'!Q518</f>
        <v>0</v>
      </c>
      <c r="FK19" s="33">
        <f>'4a - Funding Profiles'!R518</f>
        <v>0</v>
      </c>
      <c r="FL19" s="33">
        <f>'4a - Funding Profiles'!S518</f>
        <v>0</v>
      </c>
      <c r="FM19" s="33">
        <f>'4a - Funding Profiles'!T518</f>
        <v>0</v>
      </c>
      <c r="FN19" s="33">
        <f>'4a - Funding Profiles'!U518</f>
        <v>0</v>
      </c>
      <c r="FO19" s="33">
        <f>'4a - Funding Profiles'!V518</f>
        <v>0</v>
      </c>
      <c r="FP19" s="33">
        <f>'4a - Funding Profiles'!W518</f>
        <v>0</v>
      </c>
      <c r="FQ19" s="33">
        <f>'4a - Funding Profiles'!X518</f>
        <v>0</v>
      </c>
      <c r="FR19" s="33">
        <f>'4a - Funding Profiles'!Y518</f>
        <v>0</v>
      </c>
      <c r="FS19" s="33">
        <f>'4a - Funding Profiles'!Z518</f>
        <v>0</v>
      </c>
      <c r="FT19" s="33">
        <f>'4a - Funding Profiles'!F519</f>
        <v>0</v>
      </c>
      <c r="FU19" s="33">
        <f>'4a - Funding Profiles'!G519</f>
        <v>0</v>
      </c>
      <c r="FV19" s="33">
        <f>'4a - Funding Profiles'!H519</f>
        <v>0</v>
      </c>
      <c r="FW19" s="33">
        <f>'4a - Funding Profiles'!I519</f>
        <v>0</v>
      </c>
      <c r="FX19" s="33">
        <f>'4a - Funding Profiles'!J519</f>
        <v>0</v>
      </c>
      <c r="FY19" s="33">
        <f>'4a - Funding Profiles'!K519</f>
        <v>0</v>
      </c>
      <c r="FZ19" s="33">
        <f>'4a - Funding Profiles'!L519</f>
        <v>0</v>
      </c>
      <c r="GA19" s="33">
        <f>'4a - Funding Profiles'!M519</f>
        <v>0</v>
      </c>
      <c r="GB19" s="33">
        <f>'4a - Funding Profiles'!N519</f>
        <v>0</v>
      </c>
      <c r="GC19" s="33">
        <f>'4a - Funding Profiles'!O519</f>
        <v>0</v>
      </c>
      <c r="GD19" s="33">
        <f>'4a - Funding Profiles'!P519</f>
        <v>0</v>
      </c>
      <c r="GE19" s="33">
        <f>'4a - Funding Profiles'!Q519</f>
        <v>0</v>
      </c>
      <c r="GF19" s="33">
        <f>'4a - Funding Profiles'!R519</f>
        <v>0</v>
      </c>
      <c r="GG19" s="33">
        <f>'4a - Funding Profiles'!S519</f>
        <v>0</v>
      </c>
      <c r="GH19" s="33">
        <f>'4a - Funding Profiles'!T519</f>
        <v>0</v>
      </c>
      <c r="GI19" s="33">
        <f>'4a - Funding Profiles'!U519</f>
        <v>0</v>
      </c>
      <c r="GJ19" s="33">
        <f>'4a - Funding Profiles'!V519</f>
        <v>0</v>
      </c>
      <c r="GK19" s="33">
        <f>'4a - Funding Profiles'!W519</f>
        <v>0</v>
      </c>
      <c r="GL19" s="33">
        <f>'4a - Funding Profiles'!X519</f>
        <v>0</v>
      </c>
      <c r="GM19" s="33">
        <f>'4a - Funding Profiles'!Y519</f>
        <v>0</v>
      </c>
      <c r="GN19" s="33">
        <f>'4a - Funding Profiles'!Z519</f>
        <v>0</v>
      </c>
      <c r="GO19" s="33">
        <f>'4a - Funding Profiles'!F520</f>
        <v>0</v>
      </c>
      <c r="GP19" s="33">
        <f>'4a - Funding Profiles'!G520</f>
        <v>0</v>
      </c>
      <c r="GQ19" s="33">
        <f>'4a - Funding Profiles'!H520</f>
        <v>0</v>
      </c>
      <c r="GR19" s="33">
        <f>'4a - Funding Profiles'!I520</f>
        <v>0</v>
      </c>
      <c r="GS19" s="33">
        <f>'4a - Funding Profiles'!J520</f>
        <v>0</v>
      </c>
      <c r="GT19" s="33">
        <f>'4a - Funding Profiles'!K520</f>
        <v>0</v>
      </c>
      <c r="GU19" s="33">
        <f>'4a - Funding Profiles'!L520</f>
        <v>0</v>
      </c>
      <c r="GV19" s="33">
        <f>'4a - Funding Profiles'!M520</f>
        <v>0</v>
      </c>
      <c r="GW19" s="33">
        <f>'4a - Funding Profiles'!N520</f>
        <v>0</v>
      </c>
      <c r="GX19" s="33">
        <f>'4a - Funding Profiles'!O520</f>
        <v>0</v>
      </c>
      <c r="GY19" s="33">
        <f>'4a - Funding Profiles'!P520</f>
        <v>0</v>
      </c>
      <c r="GZ19" s="33">
        <f>'4a - Funding Profiles'!Q520</f>
        <v>0</v>
      </c>
      <c r="HA19" s="33">
        <f>'4a - Funding Profiles'!R520</f>
        <v>0</v>
      </c>
      <c r="HB19" s="33">
        <f>'4a - Funding Profiles'!S520</f>
        <v>0</v>
      </c>
      <c r="HC19" s="33">
        <f>'4a - Funding Profiles'!T520</f>
        <v>0</v>
      </c>
      <c r="HD19" s="33">
        <f>'4a - Funding Profiles'!U520</f>
        <v>0</v>
      </c>
      <c r="HE19" s="33">
        <f>'4a - Funding Profiles'!V520</f>
        <v>0</v>
      </c>
      <c r="HF19" s="33">
        <f>'4a - Funding Profiles'!W520</f>
        <v>0</v>
      </c>
      <c r="HG19" s="33">
        <f>'4a - Funding Profiles'!X520</f>
        <v>0</v>
      </c>
      <c r="HH19" s="33">
        <f>'4a - Funding Profiles'!Y520</f>
        <v>0</v>
      </c>
      <c r="HI19" s="33">
        <f>'4a - Funding Profiles'!Z520</f>
        <v>0</v>
      </c>
      <c r="HJ19" s="33">
        <f>'4a - Funding Profiles'!F521</f>
        <v>0</v>
      </c>
      <c r="HK19" s="33">
        <f>'4a - Funding Profiles'!G521</f>
        <v>0</v>
      </c>
      <c r="HL19" s="33">
        <f>'4a - Funding Profiles'!H521</f>
        <v>0</v>
      </c>
      <c r="HM19" s="33">
        <f>'4a - Funding Profiles'!I521</f>
        <v>0</v>
      </c>
      <c r="HN19" s="33">
        <f>'4a - Funding Profiles'!J521</f>
        <v>0</v>
      </c>
      <c r="HO19" s="33">
        <f>'4a - Funding Profiles'!K521</f>
        <v>0</v>
      </c>
      <c r="HP19" s="33">
        <f>'4a - Funding Profiles'!L521</f>
        <v>0</v>
      </c>
      <c r="HQ19" s="33">
        <f>'4a - Funding Profiles'!M521</f>
        <v>0</v>
      </c>
      <c r="HR19" s="33">
        <f>'4a - Funding Profiles'!N521</f>
        <v>0</v>
      </c>
      <c r="HS19" s="33">
        <f>'4a - Funding Profiles'!O521</f>
        <v>0</v>
      </c>
      <c r="HT19" s="33">
        <f>'4a - Funding Profiles'!P521</f>
        <v>0</v>
      </c>
      <c r="HU19" s="33">
        <f>'4a - Funding Profiles'!Q521</f>
        <v>0</v>
      </c>
      <c r="HV19" s="33">
        <f>'4a - Funding Profiles'!R521</f>
        <v>0</v>
      </c>
      <c r="HW19" s="33">
        <f>'4a - Funding Profiles'!S521</f>
        <v>0</v>
      </c>
      <c r="HX19" s="33">
        <f>'4a - Funding Profiles'!T521</f>
        <v>0</v>
      </c>
      <c r="HY19" s="33">
        <f>'4a - Funding Profiles'!U521</f>
        <v>0</v>
      </c>
      <c r="HZ19" s="33">
        <f>'4a - Funding Profiles'!V521</f>
        <v>0</v>
      </c>
      <c r="IA19" s="33">
        <f>'4a - Funding Profiles'!W521</f>
        <v>0</v>
      </c>
      <c r="IB19" s="33">
        <f>'4a - Funding Profiles'!X521</f>
        <v>0</v>
      </c>
      <c r="IC19" s="33">
        <f>'4a - Funding Profiles'!Y521</f>
        <v>0</v>
      </c>
      <c r="ID19" s="33">
        <f>'4a - Funding Profiles'!Z521</f>
        <v>0</v>
      </c>
      <c r="KP19" s="33">
        <f>'4a - Funding Profiles'!C526</f>
        <v>0</v>
      </c>
      <c r="KQ19" s="33">
        <f>'4a - Funding Profiles'!D526</f>
        <v>0</v>
      </c>
      <c r="KR19" s="33">
        <f>'4a - Funding Profiles'!E526</f>
        <v>0</v>
      </c>
      <c r="KS19" s="33">
        <f>'4a - Funding Profiles'!F526</f>
        <v>0</v>
      </c>
      <c r="KT19" s="33">
        <f>'4a - Funding Profiles'!G526</f>
        <v>0</v>
      </c>
      <c r="KU19" s="33">
        <f>'4a - Funding Profiles'!H526</f>
        <v>0</v>
      </c>
      <c r="KV19" s="33">
        <f>'4a - Funding Profiles'!I526</f>
        <v>0</v>
      </c>
      <c r="KW19" s="33">
        <f>'4a - Funding Profiles'!J526</f>
        <v>0</v>
      </c>
      <c r="KX19" s="33">
        <f>'4a - Funding Profiles'!K526</f>
        <v>0</v>
      </c>
      <c r="KY19" s="33">
        <f>'4a - Funding Profiles'!L526</f>
        <v>0</v>
      </c>
      <c r="KZ19" s="33">
        <f>'4a - Funding Profiles'!M526</f>
        <v>0</v>
      </c>
      <c r="LA19" s="33">
        <f>'4a - Funding Profiles'!N526</f>
        <v>0</v>
      </c>
      <c r="LB19" s="33">
        <f>'4a - Funding Profiles'!O526</f>
        <v>0</v>
      </c>
      <c r="LC19" s="33">
        <f>'4a - Funding Profiles'!P526</f>
        <v>0</v>
      </c>
      <c r="LD19" s="33">
        <f>'4a - Funding Profiles'!Q526</f>
        <v>0</v>
      </c>
      <c r="LE19" s="33">
        <f>'4a - Funding Profiles'!R526</f>
        <v>0</v>
      </c>
      <c r="LF19" s="33">
        <f>'4a - Funding Profiles'!S526</f>
        <v>0</v>
      </c>
      <c r="LG19" s="33">
        <f>'4a - Funding Profiles'!T526</f>
        <v>0</v>
      </c>
      <c r="LH19" s="33">
        <f>'4a - Funding Profiles'!U526</f>
        <v>0</v>
      </c>
      <c r="LI19" s="33">
        <f>'4a - Funding Profiles'!V526</f>
        <v>0</v>
      </c>
      <c r="LJ19" s="33">
        <f>'4a - Funding Profiles'!W526</f>
        <v>0</v>
      </c>
      <c r="LK19" s="33">
        <f>'4a - Funding Profiles'!X526</f>
        <v>0</v>
      </c>
      <c r="LL19" s="33">
        <f>'4a - Funding Profiles'!Y526</f>
        <v>0</v>
      </c>
      <c r="LM19" s="33">
        <f>'4a - Funding Profiles'!Z526</f>
        <v>0</v>
      </c>
      <c r="LN19" s="33">
        <f>'4a - Funding Profiles'!C527</f>
        <v>0</v>
      </c>
      <c r="LO19" s="33">
        <f>'4a - Funding Profiles'!D527</f>
        <v>0</v>
      </c>
      <c r="LP19" s="33">
        <f>'4a - Funding Profiles'!E527</f>
        <v>0</v>
      </c>
      <c r="LQ19" s="33">
        <f>'4a - Funding Profiles'!F527</f>
        <v>0</v>
      </c>
      <c r="LR19" s="33">
        <f>'4a - Funding Profiles'!G527</f>
        <v>0</v>
      </c>
      <c r="LS19" s="33">
        <f>'4a - Funding Profiles'!H527</f>
        <v>0</v>
      </c>
      <c r="LT19" s="33">
        <f>'4a - Funding Profiles'!I527</f>
        <v>0</v>
      </c>
      <c r="LU19" s="33">
        <f>'4a - Funding Profiles'!J527</f>
        <v>0</v>
      </c>
      <c r="LV19" s="33">
        <f>'4a - Funding Profiles'!K527</f>
        <v>0</v>
      </c>
      <c r="LW19" s="33">
        <f>'4a - Funding Profiles'!L527</f>
        <v>0</v>
      </c>
      <c r="LX19" s="33">
        <f>'4a - Funding Profiles'!M527</f>
        <v>0</v>
      </c>
      <c r="LY19" s="33">
        <f>'4a - Funding Profiles'!N527</f>
        <v>0</v>
      </c>
      <c r="LZ19" s="33">
        <f>'4a - Funding Profiles'!O527</f>
        <v>0</v>
      </c>
      <c r="MA19" s="33">
        <f>'4a - Funding Profiles'!P527</f>
        <v>0</v>
      </c>
      <c r="MB19" s="33">
        <f>'4a - Funding Profiles'!Q527</f>
        <v>0</v>
      </c>
      <c r="MC19" s="33">
        <f>'4a - Funding Profiles'!R527</f>
        <v>0</v>
      </c>
      <c r="MD19" s="33">
        <f>'4a - Funding Profiles'!S527</f>
        <v>0</v>
      </c>
      <c r="ME19" s="33">
        <f>'4a - Funding Profiles'!T527</f>
        <v>0</v>
      </c>
      <c r="MF19" s="33">
        <f>'4a - Funding Profiles'!U527</f>
        <v>0</v>
      </c>
      <c r="MG19" s="33">
        <f>'4a - Funding Profiles'!V527</f>
        <v>0</v>
      </c>
      <c r="MH19" s="33">
        <f>'4a - Funding Profiles'!W527</f>
        <v>0</v>
      </c>
      <c r="MI19" s="33">
        <f>'4a - Funding Profiles'!X527</f>
        <v>0</v>
      </c>
      <c r="MJ19" s="33">
        <f>'4a - Funding Profiles'!Y527</f>
        <v>0</v>
      </c>
      <c r="MK19" s="33">
        <f>'4a - Funding Profiles'!Z527</f>
        <v>0</v>
      </c>
      <c r="ML19" s="33">
        <f>'4a - Funding Profiles'!C528</f>
        <v>0</v>
      </c>
      <c r="MM19" s="33">
        <f>'4a - Funding Profiles'!D528</f>
        <v>0</v>
      </c>
      <c r="MN19" s="33">
        <f>'4a - Funding Profiles'!E528</f>
        <v>0</v>
      </c>
      <c r="MO19" s="33">
        <f>'4a - Funding Profiles'!F528</f>
        <v>0</v>
      </c>
      <c r="MP19" s="33">
        <f>'4a - Funding Profiles'!G528</f>
        <v>0</v>
      </c>
      <c r="MQ19" s="33">
        <f>'4a - Funding Profiles'!H528</f>
        <v>0</v>
      </c>
      <c r="MR19" s="33">
        <f>'4a - Funding Profiles'!I528</f>
        <v>0</v>
      </c>
      <c r="MS19" s="33">
        <f>'4a - Funding Profiles'!J528</f>
        <v>0</v>
      </c>
      <c r="MT19" s="33">
        <f>'4a - Funding Profiles'!K528</f>
        <v>0</v>
      </c>
      <c r="MU19" s="33">
        <f>'4a - Funding Profiles'!L528</f>
        <v>0</v>
      </c>
      <c r="MV19" s="33">
        <f>'4a - Funding Profiles'!M528</f>
        <v>0</v>
      </c>
      <c r="MW19" s="33">
        <f>'4a - Funding Profiles'!N528</f>
        <v>0</v>
      </c>
      <c r="MX19" s="33">
        <f>'4a - Funding Profiles'!O528</f>
        <v>0</v>
      </c>
      <c r="MY19" s="33">
        <f>'4a - Funding Profiles'!P528</f>
        <v>0</v>
      </c>
      <c r="MZ19" s="33">
        <f>'4a - Funding Profiles'!Q528</f>
        <v>0</v>
      </c>
      <c r="NA19" s="33">
        <f>'4a - Funding Profiles'!R528</f>
        <v>0</v>
      </c>
      <c r="NB19" s="33">
        <f>'4a - Funding Profiles'!S528</f>
        <v>0</v>
      </c>
      <c r="NC19" s="33">
        <f>'4a - Funding Profiles'!T528</f>
        <v>0</v>
      </c>
      <c r="ND19" s="33">
        <f>'4a - Funding Profiles'!U528</f>
        <v>0</v>
      </c>
      <c r="NE19" s="33">
        <f>'4a - Funding Profiles'!V528</f>
        <v>0</v>
      </c>
      <c r="NF19" s="33">
        <f>'4a - Funding Profiles'!W528</f>
        <v>0</v>
      </c>
      <c r="NG19" s="33">
        <f>'4a - Funding Profiles'!X528</f>
        <v>0</v>
      </c>
      <c r="NH19" s="33">
        <f>'4a - Funding Profiles'!Y528</f>
        <v>0</v>
      </c>
      <c r="NI19" s="33">
        <f>'4a - Funding Profiles'!Z528</f>
        <v>0</v>
      </c>
      <c r="NJ19" s="33">
        <f>'4a - Funding Profiles'!C529</f>
        <v>0</v>
      </c>
      <c r="NK19" s="33">
        <f>'4a - Funding Profiles'!D529</f>
        <v>0</v>
      </c>
      <c r="NL19" s="33">
        <f>'4a - Funding Profiles'!E529</f>
        <v>0</v>
      </c>
      <c r="NM19" s="33">
        <f>'4a - Funding Profiles'!F529</f>
        <v>0</v>
      </c>
      <c r="NN19" s="33">
        <f>'4a - Funding Profiles'!G529</f>
        <v>0</v>
      </c>
      <c r="NO19" s="33">
        <f>'4a - Funding Profiles'!H529</f>
        <v>0</v>
      </c>
      <c r="NP19" s="33">
        <f>'4a - Funding Profiles'!I529</f>
        <v>0</v>
      </c>
      <c r="NQ19" s="33">
        <f>'4a - Funding Profiles'!J529</f>
        <v>0</v>
      </c>
      <c r="NR19" s="33">
        <f>'4a - Funding Profiles'!K529</f>
        <v>0</v>
      </c>
      <c r="NS19" s="33">
        <f>'4a - Funding Profiles'!L529</f>
        <v>0</v>
      </c>
      <c r="NT19" s="33">
        <f>'4a - Funding Profiles'!M529</f>
        <v>0</v>
      </c>
      <c r="NU19" s="33">
        <f>'4a - Funding Profiles'!N529</f>
        <v>0</v>
      </c>
      <c r="NV19" s="33">
        <f>'4a - Funding Profiles'!O529</f>
        <v>0</v>
      </c>
      <c r="NW19" s="33">
        <f>'4a - Funding Profiles'!P529</f>
        <v>0</v>
      </c>
      <c r="NX19" s="33">
        <f>'4a - Funding Profiles'!Q529</f>
        <v>0</v>
      </c>
      <c r="NY19" s="33">
        <f>'4a - Funding Profiles'!R529</f>
        <v>0</v>
      </c>
      <c r="NZ19" s="33">
        <f>'4a - Funding Profiles'!S529</f>
        <v>0</v>
      </c>
      <c r="OA19" s="33">
        <f>'4a - Funding Profiles'!T529</f>
        <v>0</v>
      </c>
      <c r="OB19" s="33">
        <f>'4a - Funding Profiles'!U529</f>
        <v>0</v>
      </c>
      <c r="OC19" s="33">
        <f>'4a - Funding Profiles'!V529</f>
        <v>0</v>
      </c>
      <c r="OD19" s="33">
        <f>'4a - Funding Profiles'!W529</f>
        <v>0</v>
      </c>
      <c r="OE19" s="33">
        <f>'4a - Funding Profiles'!X529</f>
        <v>0</v>
      </c>
      <c r="OF19" s="33">
        <f>'4a - Funding Profiles'!Y529</f>
        <v>0</v>
      </c>
      <c r="OG19" s="33">
        <f>'4a - Funding Profiles'!Z529</f>
        <v>0</v>
      </c>
      <c r="OH19" s="33">
        <f>'4a - Funding Profiles'!C530</f>
        <v>0</v>
      </c>
      <c r="OI19" s="33">
        <f>'4a - Funding Profiles'!D530</f>
        <v>0</v>
      </c>
      <c r="OJ19" s="33">
        <f>'4a - Funding Profiles'!E530</f>
        <v>0</v>
      </c>
      <c r="OK19" s="33">
        <f>'4a - Funding Profiles'!F530</f>
        <v>0</v>
      </c>
      <c r="OL19" s="33">
        <f>'4a - Funding Profiles'!G530</f>
        <v>0</v>
      </c>
      <c r="OM19" s="33">
        <f>'4a - Funding Profiles'!H530</f>
        <v>0</v>
      </c>
      <c r="ON19" s="33">
        <f>'4a - Funding Profiles'!I530</f>
        <v>0</v>
      </c>
      <c r="OO19" s="33">
        <f>'4a - Funding Profiles'!J530</f>
        <v>0</v>
      </c>
      <c r="OP19" s="33">
        <f>'4a - Funding Profiles'!K530</f>
        <v>0</v>
      </c>
      <c r="OQ19" s="33">
        <f>'4a - Funding Profiles'!L530</f>
        <v>0</v>
      </c>
      <c r="OR19" s="33">
        <f>'4a - Funding Profiles'!M530</f>
        <v>0</v>
      </c>
      <c r="OS19" s="33">
        <f>'4a - Funding Profiles'!N530</f>
        <v>0</v>
      </c>
      <c r="OT19" s="33">
        <f>'4a - Funding Profiles'!O530</f>
        <v>0</v>
      </c>
      <c r="OU19" s="33">
        <f>'4a - Funding Profiles'!P530</f>
        <v>0</v>
      </c>
      <c r="OV19" s="33">
        <f>'4a - Funding Profiles'!Q530</f>
        <v>0</v>
      </c>
      <c r="OW19" s="33">
        <f>'4a - Funding Profiles'!R530</f>
        <v>0</v>
      </c>
      <c r="OX19" s="33">
        <f>'4a - Funding Profiles'!S530</f>
        <v>0</v>
      </c>
      <c r="OY19" s="33">
        <f>'4a - Funding Profiles'!T530</f>
        <v>0</v>
      </c>
      <c r="OZ19" s="33">
        <f>'4a - Funding Profiles'!U530</f>
        <v>0</v>
      </c>
      <c r="PA19" s="33">
        <f>'4a - Funding Profiles'!V530</f>
        <v>0</v>
      </c>
      <c r="PB19" s="33">
        <f>'4a - Funding Profiles'!W530</f>
        <v>0</v>
      </c>
      <c r="PC19" s="33">
        <f>'4a - Funding Profiles'!X530</f>
        <v>0</v>
      </c>
      <c r="PD19" s="33">
        <f>'4a - Funding Profiles'!Y530</f>
        <v>0</v>
      </c>
      <c r="PE19" s="33">
        <f>'4a - Funding Profiles'!Z530</f>
        <v>0</v>
      </c>
      <c r="PF19" s="33">
        <f>'4a - Funding Profiles'!F531</f>
        <v>0</v>
      </c>
      <c r="QA19" s="33">
        <f>'4a - Funding Profiles'!C535</f>
        <v>0</v>
      </c>
      <c r="QB19" s="33">
        <f>'4b - PSI'!E30</f>
        <v>0</v>
      </c>
      <c r="QC19" s="33">
        <f>'4b - PSI'!F30</f>
        <v>0</v>
      </c>
      <c r="QD19" s="33">
        <f>'4b - PSI'!G30</f>
        <v>0</v>
      </c>
      <c r="QE19" s="33">
        <f>'4b - PSI'!H30</f>
        <v>0</v>
      </c>
      <c r="QF19" s="33">
        <f>'4b - PSI'!I30</f>
        <v>0</v>
      </c>
      <c r="QG19" s="33">
        <f>'4b - PSI'!J30</f>
        <v>0</v>
      </c>
      <c r="QH19" s="33" t="str">
        <f>'5 - Project Outputs'!C663</f>
        <v>Project 18: Not Applicable</v>
      </c>
      <c r="QI19" s="33" t="str">
        <f>'5 - Project Outputs'!C670</f>
        <v># of temporary FT jobs supported</v>
      </c>
      <c r="QJ19" s="33" t="str">
        <f>'5 - Project Outputs'!D670</f>
        <v>Number</v>
      </c>
      <c r="QK19" s="33">
        <f>'5 - Project Outputs'!E670</f>
        <v>0</v>
      </c>
      <c r="QL19" s="33">
        <f>'5 - Project Outputs'!F670</f>
        <v>0</v>
      </c>
      <c r="QM19" s="33">
        <f>'5 - Project Outputs'!G670</f>
        <v>0</v>
      </c>
      <c r="QN19" s="33">
        <f>'5 - Project Outputs'!H670</f>
        <v>0</v>
      </c>
      <c r="QO19" s="33">
        <f>'5 - Project Outputs'!I670</f>
        <v>0</v>
      </c>
      <c r="QP19" s="33">
        <f>'5 - Project Outputs'!J670</f>
        <v>0</v>
      </c>
      <c r="QQ19" s="33">
        <f>'5 - Project Outputs'!K670</f>
        <v>0</v>
      </c>
      <c r="QR19" s="33">
        <f>'5 - Project Outputs'!L670</f>
        <v>0</v>
      </c>
      <c r="QS19" s="33">
        <f>'5 - Project Outputs'!M670</f>
        <v>0</v>
      </c>
      <c r="QT19" s="33">
        <f>'5 - Project Outputs'!N670</f>
        <v>0</v>
      </c>
      <c r="QU19" s="33">
        <f>'5 - Project Outputs'!O670</f>
        <v>0</v>
      </c>
      <c r="QV19" s="33">
        <f>'5 - Project Outputs'!P670</f>
        <v>0</v>
      </c>
      <c r="QW19" s="33">
        <f>'5 - Project Outputs'!Q670</f>
        <v>0</v>
      </c>
      <c r="QX19" s="33">
        <f>'5 - Project Outputs'!R670</f>
        <v>0</v>
      </c>
      <c r="QY19" s="33">
        <f>'5 - Project Outputs'!S670</f>
        <v>0</v>
      </c>
      <c r="QZ19" s="33">
        <f>'5 - Project Outputs'!T670</f>
        <v>0</v>
      </c>
      <c r="RA19" s="33">
        <f>'5 - Project Outputs'!U670</f>
        <v>0</v>
      </c>
      <c r="RB19" s="33">
        <f>'5 - Project Outputs'!V670</f>
        <v>0</v>
      </c>
      <c r="RC19" s="33">
        <f>'5 - Project Outputs'!W670</f>
        <v>0</v>
      </c>
      <c r="RD19" s="33">
        <f>'5 - Project Outputs'!X670</f>
        <v>0</v>
      </c>
      <c r="RE19" s="33" t="str">
        <f>'5 - Project Outputs'!C671</f>
        <v># of full-time equivalent (FTE) permanent jobs created through the project</v>
      </c>
      <c r="RF19" s="33" t="str">
        <f>'5 - Project Outputs'!D671</f>
        <v>Number of FTE jobs</v>
      </c>
      <c r="RG19" s="33">
        <f>'5 - Project Outputs'!E671</f>
        <v>0</v>
      </c>
      <c r="RH19" s="33">
        <f>'5 - Project Outputs'!F671</f>
        <v>0</v>
      </c>
      <c r="RI19" s="33">
        <f>'5 - Project Outputs'!G671</f>
        <v>0</v>
      </c>
      <c r="RJ19" s="33">
        <f>'5 - Project Outputs'!H671</f>
        <v>0</v>
      </c>
      <c r="RK19" s="33">
        <f>'5 - Project Outputs'!I671</f>
        <v>0</v>
      </c>
      <c r="RL19" s="33">
        <f>'5 - Project Outputs'!J671</f>
        <v>0</v>
      </c>
      <c r="RM19" s="33">
        <f>'5 - Project Outputs'!K671</f>
        <v>0</v>
      </c>
      <c r="RN19" s="33">
        <f>'5 - Project Outputs'!L671</f>
        <v>0</v>
      </c>
      <c r="RO19" s="33">
        <f>'5 - Project Outputs'!M671</f>
        <v>0</v>
      </c>
      <c r="RP19" s="33">
        <f>'5 - Project Outputs'!N671</f>
        <v>0</v>
      </c>
      <c r="RQ19" s="33">
        <f>'5 - Project Outputs'!O671</f>
        <v>0</v>
      </c>
      <c r="RR19" s="33">
        <f>'5 - Project Outputs'!P671</f>
        <v>0</v>
      </c>
      <c r="RS19" s="33">
        <f>'5 - Project Outputs'!Q671</f>
        <v>0</v>
      </c>
      <c r="RT19" s="33">
        <f>'5 - Project Outputs'!R671</f>
        <v>0</v>
      </c>
      <c r="RU19" s="33">
        <f>'5 - Project Outputs'!S671</f>
        <v>0</v>
      </c>
      <c r="RV19" s="33">
        <f>'5 - Project Outputs'!T671</f>
        <v>0</v>
      </c>
      <c r="RW19" s="33">
        <f>'5 - Project Outputs'!U671</f>
        <v>0</v>
      </c>
      <c r="RX19" s="33">
        <f>'5 - Project Outputs'!V671</f>
        <v>0</v>
      </c>
      <c r="RY19" s="33">
        <f>'5 - Project Outputs'!W671</f>
        <v>0</v>
      </c>
      <c r="RZ19" s="33">
        <f>'5 - Project Outputs'!X671</f>
        <v>0</v>
      </c>
      <c r="SA19" s="33" t="str">
        <f>'5 - Project Outputs'!C672</f>
        <v># of full-time equivalent (FTE) permanent jobs safeguarded through the project</v>
      </c>
      <c r="SB19" s="33" t="str">
        <f>'5 - Project Outputs'!D672</f>
        <v>Number of FTE jobs</v>
      </c>
      <c r="SC19" s="33">
        <f>'5 - Project Outputs'!E672</f>
        <v>0</v>
      </c>
      <c r="SD19" s="33">
        <f>'5 - Project Outputs'!F672</f>
        <v>0</v>
      </c>
      <c r="SE19" s="33">
        <f>'5 - Project Outputs'!G672</f>
        <v>0</v>
      </c>
      <c r="SF19" s="33">
        <f>'5 - Project Outputs'!H672</f>
        <v>0</v>
      </c>
      <c r="SG19" s="33">
        <f>'5 - Project Outputs'!I672</f>
        <v>0</v>
      </c>
      <c r="SH19" s="33">
        <f>'5 - Project Outputs'!J672</f>
        <v>0</v>
      </c>
      <c r="SI19" s="33">
        <f>'5 - Project Outputs'!K672</f>
        <v>0</v>
      </c>
      <c r="SJ19" s="33">
        <f>'5 - Project Outputs'!L672</f>
        <v>0</v>
      </c>
      <c r="SK19" s="33">
        <f>'5 - Project Outputs'!M672</f>
        <v>0</v>
      </c>
      <c r="SL19" s="33">
        <f>'5 - Project Outputs'!N672</f>
        <v>0</v>
      </c>
      <c r="SM19" s="33">
        <f>'5 - Project Outputs'!O672</f>
        <v>0</v>
      </c>
      <c r="SN19" s="33">
        <f>'5 - Project Outputs'!P672</f>
        <v>0</v>
      </c>
      <c r="SO19" s="33">
        <f>'5 - Project Outputs'!Q672</f>
        <v>0</v>
      </c>
      <c r="SP19" s="33">
        <f>'5 - Project Outputs'!R672</f>
        <v>0</v>
      </c>
      <c r="SQ19" s="33">
        <f>'5 - Project Outputs'!S672</f>
        <v>0</v>
      </c>
      <c r="SR19" s="33">
        <f>'5 - Project Outputs'!T672</f>
        <v>0</v>
      </c>
      <c r="SS19" s="33">
        <f>'5 - Project Outputs'!U672</f>
        <v>0</v>
      </c>
      <c r="ST19" s="33">
        <f>'5 - Project Outputs'!V672</f>
        <v>0</v>
      </c>
      <c r="SU19" s="33">
        <f>'5 - Project Outputs'!W672</f>
        <v>0</v>
      </c>
      <c r="SV19" s="33">
        <f>'5 - Project Outputs'!X672</f>
        <v>0</v>
      </c>
      <c r="SW19" s="33" t="str">
        <f>'5 - Project Outputs'!C674</f>
        <v>&lt; Select &gt;</v>
      </c>
      <c r="SX19" s="33" t="str">
        <f>'5 - Project Outputs'!D674</f>
        <v>N/A</v>
      </c>
      <c r="SY19" s="33">
        <f>'5 - Project Outputs'!E674</f>
        <v>0</v>
      </c>
      <c r="SZ19" s="33">
        <f>'5 - Project Outputs'!F674</f>
        <v>0</v>
      </c>
      <c r="TA19" s="33">
        <f>'5 - Project Outputs'!G674</f>
        <v>0</v>
      </c>
      <c r="TB19" s="33">
        <f>'5 - Project Outputs'!H674</f>
        <v>0</v>
      </c>
      <c r="TC19" s="33">
        <f>'5 - Project Outputs'!I674</f>
        <v>0</v>
      </c>
      <c r="TD19" s="33">
        <f>'5 - Project Outputs'!J674</f>
        <v>0</v>
      </c>
      <c r="TE19" s="33">
        <f>'5 - Project Outputs'!K674</f>
        <v>0</v>
      </c>
      <c r="TF19" s="33">
        <f>'5 - Project Outputs'!L674</f>
        <v>0</v>
      </c>
      <c r="TG19" s="33">
        <f>'5 - Project Outputs'!M674</f>
        <v>0</v>
      </c>
      <c r="TH19" s="33">
        <f>'5 - Project Outputs'!N674</f>
        <v>0</v>
      </c>
      <c r="TI19" s="33">
        <f>'5 - Project Outputs'!O674</f>
        <v>0</v>
      </c>
      <c r="TJ19" s="33">
        <f>'5 - Project Outputs'!P674</f>
        <v>0</v>
      </c>
      <c r="TK19" s="33">
        <f>'5 - Project Outputs'!Q674</f>
        <v>0</v>
      </c>
      <c r="TL19" s="33">
        <f>'5 - Project Outputs'!R674</f>
        <v>0</v>
      </c>
      <c r="TM19" s="33">
        <f>'5 - Project Outputs'!S674</f>
        <v>0</v>
      </c>
      <c r="TN19" s="33">
        <f>'5 - Project Outputs'!T674</f>
        <v>0</v>
      </c>
      <c r="TO19" s="33">
        <f>'5 - Project Outputs'!U674</f>
        <v>0</v>
      </c>
      <c r="TP19" s="33">
        <f>'5 - Project Outputs'!V674</f>
        <v>0</v>
      </c>
      <c r="TQ19" s="33">
        <f>'5 - Project Outputs'!W674</f>
        <v>0</v>
      </c>
      <c r="TR19" s="33">
        <f>'5 - Project Outputs'!X674</f>
        <v>0</v>
      </c>
      <c r="TS19" s="33">
        <f>'5 - Project Outputs'!Y674</f>
        <v>0</v>
      </c>
      <c r="TT19" s="33" t="str">
        <f>'5 - Project Outputs'!C675</f>
        <v>&lt; Select &gt;</v>
      </c>
      <c r="TU19" s="33" t="str">
        <f>'5 - Project Outputs'!D675</f>
        <v>N/A</v>
      </c>
      <c r="TV19" s="33">
        <f>'5 - Project Outputs'!E675</f>
        <v>0</v>
      </c>
      <c r="TW19" s="33">
        <f>'5 - Project Outputs'!F675</f>
        <v>0</v>
      </c>
      <c r="TX19" s="33">
        <f>'5 - Project Outputs'!G675</f>
        <v>0</v>
      </c>
      <c r="TY19" s="33">
        <f>'5 - Project Outputs'!H675</f>
        <v>0</v>
      </c>
      <c r="TZ19" s="33">
        <f>'5 - Project Outputs'!I675</f>
        <v>0</v>
      </c>
      <c r="UA19" s="33">
        <f>'5 - Project Outputs'!J675</f>
        <v>0</v>
      </c>
      <c r="UB19" s="33">
        <f>'5 - Project Outputs'!K675</f>
        <v>0</v>
      </c>
      <c r="UC19" s="33">
        <f>'5 - Project Outputs'!L675</f>
        <v>0</v>
      </c>
      <c r="UD19" s="33">
        <f>'5 - Project Outputs'!M675</f>
        <v>0</v>
      </c>
      <c r="UE19" s="33">
        <f>'5 - Project Outputs'!N675</f>
        <v>0</v>
      </c>
      <c r="UF19" s="33">
        <f>'5 - Project Outputs'!O675</f>
        <v>0</v>
      </c>
      <c r="UG19" s="33">
        <f>'5 - Project Outputs'!P675</f>
        <v>0</v>
      </c>
      <c r="UH19" s="33">
        <f>'5 - Project Outputs'!Q675</f>
        <v>0</v>
      </c>
      <c r="UI19" s="33">
        <f>'5 - Project Outputs'!R675</f>
        <v>0</v>
      </c>
      <c r="UJ19" s="33">
        <f>'5 - Project Outputs'!S675</f>
        <v>0</v>
      </c>
      <c r="UK19" s="33">
        <f>'5 - Project Outputs'!T675</f>
        <v>0</v>
      </c>
      <c r="UL19" s="33">
        <f>'5 - Project Outputs'!U675</f>
        <v>0</v>
      </c>
      <c r="UM19" s="33">
        <f>'5 - Project Outputs'!V675</f>
        <v>0</v>
      </c>
      <c r="UN19" s="33">
        <f>'5 - Project Outputs'!W675</f>
        <v>0</v>
      </c>
      <c r="UO19" s="33">
        <f>'5 - Project Outputs'!X675</f>
        <v>0</v>
      </c>
      <c r="UP19" s="33">
        <f>'5 - Project Outputs'!Y675</f>
        <v>0</v>
      </c>
      <c r="UQ19" s="33" t="str">
        <f>'5 - Project Outputs'!C676</f>
        <v>&lt; Select &gt;</v>
      </c>
      <c r="UR19" s="33" t="str">
        <f>'5 - Project Outputs'!D676</f>
        <v>N/A</v>
      </c>
      <c r="US19" s="33">
        <f>'5 - Project Outputs'!E676</f>
        <v>0</v>
      </c>
      <c r="UT19" s="33">
        <f>'5 - Project Outputs'!F676</f>
        <v>0</v>
      </c>
      <c r="UU19" s="33">
        <f>'5 - Project Outputs'!G676</f>
        <v>0</v>
      </c>
      <c r="UV19" s="33">
        <f>'5 - Project Outputs'!H676</f>
        <v>0</v>
      </c>
      <c r="UW19" s="33">
        <f>'5 - Project Outputs'!I676</f>
        <v>0</v>
      </c>
      <c r="UX19" s="33">
        <f>'5 - Project Outputs'!J676</f>
        <v>0</v>
      </c>
      <c r="UY19" s="33">
        <f>'5 - Project Outputs'!K676</f>
        <v>0</v>
      </c>
      <c r="UZ19" s="33">
        <f>'5 - Project Outputs'!L676</f>
        <v>0</v>
      </c>
      <c r="VA19" s="33">
        <f>'5 - Project Outputs'!M676</f>
        <v>0</v>
      </c>
      <c r="VB19" s="33">
        <f>'5 - Project Outputs'!N676</f>
        <v>0</v>
      </c>
      <c r="VC19" s="33">
        <f>'5 - Project Outputs'!O676</f>
        <v>0</v>
      </c>
      <c r="VD19" s="33">
        <f>'5 - Project Outputs'!P676</f>
        <v>0</v>
      </c>
      <c r="VE19" s="33">
        <f>'5 - Project Outputs'!Q676</f>
        <v>0</v>
      </c>
      <c r="VF19" s="33">
        <f>'5 - Project Outputs'!R676</f>
        <v>0</v>
      </c>
      <c r="VG19" s="33">
        <f>'5 - Project Outputs'!S676</f>
        <v>0</v>
      </c>
      <c r="VH19" s="33">
        <f>'5 - Project Outputs'!T676</f>
        <v>0</v>
      </c>
      <c r="VI19" s="33">
        <f>'5 - Project Outputs'!U676</f>
        <v>0</v>
      </c>
      <c r="VJ19" s="33">
        <f>'5 - Project Outputs'!V676</f>
        <v>0</v>
      </c>
      <c r="VK19" s="33">
        <f>'5 - Project Outputs'!W676</f>
        <v>0</v>
      </c>
      <c r="VL19" s="33">
        <f>'5 - Project Outputs'!X676</f>
        <v>0</v>
      </c>
      <c r="VM19" s="33">
        <f>'5 - Project Outputs'!Y676</f>
        <v>0</v>
      </c>
      <c r="VN19" s="33" t="str">
        <f>'5 - Project Outputs'!C677</f>
        <v>&lt; Select &gt;</v>
      </c>
      <c r="VO19" s="33" t="str">
        <f>'5 - Project Outputs'!D677</f>
        <v>N/A</v>
      </c>
      <c r="VP19" s="33">
        <f>'5 - Project Outputs'!E677</f>
        <v>0</v>
      </c>
      <c r="VQ19" s="33">
        <f>'5 - Project Outputs'!F677</f>
        <v>0</v>
      </c>
      <c r="VR19" s="33">
        <f>'5 - Project Outputs'!G677</f>
        <v>0</v>
      </c>
      <c r="VS19" s="33">
        <f>'5 - Project Outputs'!H677</f>
        <v>0</v>
      </c>
      <c r="VT19" s="33">
        <f>'5 - Project Outputs'!I677</f>
        <v>0</v>
      </c>
      <c r="VU19" s="33">
        <f>'5 - Project Outputs'!J677</f>
        <v>0</v>
      </c>
      <c r="VV19" s="33">
        <f>'5 - Project Outputs'!K677</f>
        <v>0</v>
      </c>
      <c r="VW19" s="33">
        <f>'5 - Project Outputs'!L677</f>
        <v>0</v>
      </c>
      <c r="VX19" s="33">
        <f>'5 - Project Outputs'!M677</f>
        <v>0</v>
      </c>
      <c r="VY19" s="33">
        <f>'5 - Project Outputs'!N677</f>
        <v>0</v>
      </c>
      <c r="VZ19" s="33">
        <f>'5 - Project Outputs'!O677</f>
        <v>0</v>
      </c>
      <c r="WA19" s="33">
        <f>'5 - Project Outputs'!P677</f>
        <v>0</v>
      </c>
      <c r="WB19" s="33">
        <f>'5 - Project Outputs'!Q677</f>
        <v>0</v>
      </c>
      <c r="WC19" s="33">
        <f>'5 - Project Outputs'!R677</f>
        <v>0</v>
      </c>
      <c r="WD19" s="33">
        <f>'5 - Project Outputs'!S677</f>
        <v>0</v>
      </c>
      <c r="WE19" s="33">
        <f>'5 - Project Outputs'!T677</f>
        <v>0</v>
      </c>
      <c r="WF19" s="33">
        <f>'5 - Project Outputs'!U677</f>
        <v>0</v>
      </c>
      <c r="WG19" s="33">
        <f>'5 - Project Outputs'!V677</f>
        <v>0</v>
      </c>
      <c r="WH19" s="33">
        <f>'5 - Project Outputs'!W677</f>
        <v>0</v>
      </c>
      <c r="WI19" s="33">
        <f>'5 - Project Outputs'!X677</f>
        <v>0</v>
      </c>
      <c r="WJ19" s="33">
        <f>'5 - Project Outputs'!Y677</f>
        <v>0</v>
      </c>
      <c r="WK19" s="33" t="str">
        <f>'5 - Project Outputs'!C678</f>
        <v>&lt; Select &gt;</v>
      </c>
      <c r="WL19" s="33" t="str">
        <f>'5 - Project Outputs'!D678</f>
        <v>N/A</v>
      </c>
      <c r="WM19" s="33">
        <f>'5 - Project Outputs'!E678</f>
        <v>0</v>
      </c>
      <c r="WN19" s="33">
        <f>'5 - Project Outputs'!F678</f>
        <v>0</v>
      </c>
      <c r="WO19" s="33">
        <f>'5 - Project Outputs'!G678</f>
        <v>0</v>
      </c>
      <c r="WP19" s="33">
        <f>'5 - Project Outputs'!H678</f>
        <v>0</v>
      </c>
      <c r="WQ19" s="33">
        <f>'5 - Project Outputs'!I678</f>
        <v>0</v>
      </c>
      <c r="WR19" s="33">
        <f>'5 - Project Outputs'!J678</f>
        <v>0</v>
      </c>
      <c r="WS19" s="33">
        <f>'5 - Project Outputs'!K678</f>
        <v>0</v>
      </c>
      <c r="WT19" s="33">
        <f>'5 - Project Outputs'!L678</f>
        <v>0</v>
      </c>
      <c r="WU19" s="33">
        <f>'5 - Project Outputs'!M678</f>
        <v>0</v>
      </c>
      <c r="WV19" s="33">
        <f>'5 - Project Outputs'!N678</f>
        <v>0</v>
      </c>
      <c r="WW19" s="33">
        <f>'5 - Project Outputs'!O678</f>
        <v>0</v>
      </c>
      <c r="WX19" s="33">
        <f>'5 - Project Outputs'!P678</f>
        <v>0</v>
      </c>
      <c r="WY19" s="33">
        <f>'5 - Project Outputs'!Q678</f>
        <v>0</v>
      </c>
      <c r="WZ19" s="33">
        <f>'5 - Project Outputs'!R678</f>
        <v>0</v>
      </c>
      <c r="XA19" s="33">
        <f>'5 - Project Outputs'!S678</f>
        <v>0</v>
      </c>
      <c r="XB19" s="33">
        <f>'5 - Project Outputs'!T678</f>
        <v>0</v>
      </c>
      <c r="XC19" s="33">
        <f>'5 - Project Outputs'!U678</f>
        <v>0</v>
      </c>
      <c r="XD19" s="33">
        <f>'5 - Project Outputs'!V678</f>
        <v>0</v>
      </c>
      <c r="XE19" s="33">
        <f>'5 - Project Outputs'!W678</f>
        <v>0</v>
      </c>
      <c r="XF19" s="33">
        <f>'5 - Project Outputs'!X678</f>
        <v>0</v>
      </c>
      <c r="XG19" s="33">
        <f>'5 - Project Outputs'!Y678</f>
        <v>0</v>
      </c>
      <c r="XH19" s="33" t="str">
        <f>'5 - Project Outputs'!C679</f>
        <v>&lt; Select &gt;</v>
      </c>
      <c r="XI19" s="33" t="str">
        <f>'5 - Project Outputs'!D679</f>
        <v>N/A</v>
      </c>
      <c r="XJ19" s="33">
        <f>'5 - Project Outputs'!E679</f>
        <v>0</v>
      </c>
      <c r="XK19" s="33">
        <f>'5 - Project Outputs'!F679</f>
        <v>0</v>
      </c>
      <c r="XL19" s="33">
        <f>'5 - Project Outputs'!G679</f>
        <v>0</v>
      </c>
      <c r="XM19" s="33">
        <f>'5 - Project Outputs'!H679</f>
        <v>0</v>
      </c>
      <c r="XN19" s="33">
        <f>'5 - Project Outputs'!I679</f>
        <v>0</v>
      </c>
      <c r="XO19" s="33">
        <f>'5 - Project Outputs'!J679</f>
        <v>0</v>
      </c>
      <c r="XP19" s="33">
        <f>'5 - Project Outputs'!K679</f>
        <v>0</v>
      </c>
      <c r="XQ19" s="33">
        <f>'5 - Project Outputs'!L679</f>
        <v>0</v>
      </c>
      <c r="XR19" s="33">
        <f>'5 - Project Outputs'!M679</f>
        <v>0</v>
      </c>
      <c r="XS19" s="33">
        <f>'5 - Project Outputs'!N679</f>
        <v>0</v>
      </c>
      <c r="XT19" s="33">
        <f>'5 - Project Outputs'!O679</f>
        <v>0</v>
      </c>
      <c r="XU19" s="33">
        <f>'5 - Project Outputs'!P679</f>
        <v>0</v>
      </c>
      <c r="XV19" s="33">
        <f>'5 - Project Outputs'!Q679</f>
        <v>0</v>
      </c>
      <c r="XW19" s="33">
        <f>'5 - Project Outputs'!R679</f>
        <v>0</v>
      </c>
      <c r="XX19" s="33">
        <f>'5 - Project Outputs'!S679</f>
        <v>0</v>
      </c>
      <c r="XY19" s="33">
        <f>'5 - Project Outputs'!T679</f>
        <v>0</v>
      </c>
      <c r="XZ19" s="33">
        <f>'5 - Project Outputs'!U679</f>
        <v>0</v>
      </c>
      <c r="YA19" s="33">
        <f>'5 - Project Outputs'!V679</f>
        <v>0</v>
      </c>
      <c r="YB19" s="33">
        <f>'5 - Project Outputs'!W679</f>
        <v>0</v>
      </c>
      <c r="YC19" s="33">
        <f>'5 - Project Outputs'!X679</f>
        <v>0</v>
      </c>
      <c r="YD19" s="33">
        <f>'5 - Project Outputs'!Y679</f>
        <v>0</v>
      </c>
      <c r="YE19" s="33" t="str">
        <f>'5 - Project Outputs'!C680</f>
        <v>&lt; Select &gt;</v>
      </c>
      <c r="YF19" s="33" t="str">
        <f>'5 - Project Outputs'!D680</f>
        <v>N/A</v>
      </c>
      <c r="YG19" s="33">
        <f>'5 - Project Outputs'!E680</f>
        <v>0</v>
      </c>
      <c r="YH19" s="33">
        <f>'5 - Project Outputs'!F680</f>
        <v>0</v>
      </c>
      <c r="YI19" s="33">
        <f>'5 - Project Outputs'!G680</f>
        <v>0</v>
      </c>
      <c r="YJ19" s="33">
        <f>'5 - Project Outputs'!H680</f>
        <v>0</v>
      </c>
      <c r="YK19" s="33">
        <f>'5 - Project Outputs'!I680</f>
        <v>0</v>
      </c>
      <c r="YL19" s="33">
        <f>'5 - Project Outputs'!J680</f>
        <v>0</v>
      </c>
      <c r="YM19" s="33">
        <f>'5 - Project Outputs'!K680</f>
        <v>0</v>
      </c>
      <c r="YN19" s="33">
        <f>'5 - Project Outputs'!L680</f>
        <v>0</v>
      </c>
      <c r="YO19" s="33">
        <f>'5 - Project Outputs'!M680</f>
        <v>0</v>
      </c>
      <c r="YP19" s="33">
        <f>'5 - Project Outputs'!N680</f>
        <v>0</v>
      </c>
      <c r="YQ19" s="33">
        <f>'5 - Project Outputs'!O680</f>
        <v>0</v>
      </c>
      <c r="YR19" s="33">
        <f>'5 - Project Outputs'!P680</f>
        <v>0</v>
      </c>
      <c r="YS19" s="33">
        <f>'5 - Project Outputs'!Q680</f>
        <v>0</v>
      </c>
      <c r="YT19" s="33">
        <f>'5 - Project Outputs'!R680</f>
        <v>0</v>
      </c>
      <c r="YU19" s="33">
        <f>'5 - Project Outputs'!S680</f>
        <v>0</v>
      </c>
      <c r="YV19" s="33">
        <f>'5 - Project Outputs'!T680</f>
        <v>0</v>
      </c>
      <c r="YW19" s="33">
        <f>'5 - Project Outputs'!U680</f>
        <v>0</v>
      </c>
      <c r="YX19" s="33">
        <f>'5 - Project Outputs'!V680</f>
        <v>0</v>
      </c>
      <c r="YY19" s="33">
        <f>'5 - Project Outputs'!W680</f>
        <v>0</v>
      </c>
      <c r="YZ19" s="33">
        <f>'5 - Project Outputs'!X680</f>
        <v>0</v>
      </c>
      <c r="ZA19" s="33">
        <f>'5 - Project Outputs'!Y680</f>
        <v>0</v>
      </c>
      <c r="ZB19" s="33" t="str">
        <f>'5 - Project Outputs'!C681</f>
        <v>&lt; Select &gt;</v>
      </c>
      <c r="ZC19" s="33" t="str">
        <f>'5 - Project Outputs'!D681</f>
        <v>N/A</v>
      </c>
      <c r="ZD19" s="33">
        <f>'5 - Project Outputs'!E681</f>
        <v>0</v>
      </c>
      <c r="ZE19" s="33">
        <f>'5 - Project Outputs'!F681</f>
        <v>0</v>
      </c>
      <c r="ZF19" s="33">
        <f>'5 - Project Outputs'!G681</f>
        <v>0</v>
      </c>
      <c r="ZG19" s="33">
        <f>'5 - Project Outputs'!H681</f>
        <v>0</v>
      </c>
      <c r="ZH19" s="33">
        <f>'5 - Project Outputs'!I681</f>
        <v>0</v>
      </c>
      <c r="ZI19" s="33">
        <f>'5 - Project Outputs'!J681</f>
        <v>0</v>
      </c>
      <c r="ZJ19" s="33">
        <f>'5 - Project Outputs'!K681</f>
        <v>0</v>
      </c>
      <c r="ZK19" s="33">
        <f>'5 - Project Outputs'!L681</f>
        <v>0</v>
      </c>
      <c r="ZL19" s="33">
        <f>'5 - Project Outputs'!M681</f>
        <v>0</v>
      </c>
      <c r="ZM19" s="33">
        <f>'5 - Project Outputs'!N681</f>
        <v>0</v>
      </c>
      <c r="ZN19" s="33">
        <f>'5 - Project Outputs'!O681</f>
        <v>0</v>
      </c>
      <c r="ZO19" s="33">
        <f>'5 - Project Outputs'!P681</f>
        <v>0</v>
      </c>
      <c r="ZP19" s="33">
        <f>'5 - Project Outputs'!Q681</f>
        <v>0</v>
      </c>
      <c r="ZQ19" s="33">
        <f>'5 - Project Outputs'!R681</f>
        <v>0</v>
      </c>
      <c r="ZR19" s="33">
        <f>'5 - Project Outputs'!S681</f>
        <v>0</v>
      </c>
      <c r="ZS19" s="33">
        <f>'5 - Project Outputs'!T681</f>
        <v>0</v>
      </c>
      <c r="ZT19" s="33">
        <f>'5 - Project Outputs'!U681</f>
        <v>0</v>
      </c>
      <c r="ZU19" s="33">
        <f>'5 - Project Outputs'!V681</f>
        <v>0</v>
      </c>
      <c r="ZV19" s="33">
        <f>'5 - Project Outputs'!W681</f>
        <v>0</v>
      </c>
      <c r="ZW19" s="33">
        <f>'5 - Project Outputs'!X681</f>
        <v>0</v>
      </c>
      <c r="ZX19" s="33">
        <f>'5 - Project Outputs'!Y681</f>
        <v>0</v>
      </c>
      <c r="ZY19" s="33" t="str">
        <f>'5 - Project Outputs'!C682</f>
        <v>&lt; Select &gt;</v>
      </c>
      <c r="ZZ19" s="33" t="str">
        <f>'5 - Project Outputs'!D682</f>
        <v>N/A</v>
      </c>
      <c r="AAA19" s="33">
        <f>'5 - Project Outputs'!E682</f>
        <v>0</v>
      </c>
      <c r="AAB19" s="33">
        <f>'5 - Project Outputs'!F682</f>
        <v>0</v>
      </c>
      <c r="AAC19" s="33">
        <f>'5 - Project Outputs'!G682</f>
        <v>0</v>
      </c>
      <c r="AAD19" s="33">
        <f>'5 - Project Outputs'!H682</f>
        <v>0</v>
      </c>
      <c r="AAE19" s="33">
        <f>'5 - Project Outputs'!I682</f>
        <v>0</v>
      </c>
      <c r="AAF19" s="33">
        <f>'5 - Project Outputs'!J682</f>
        <v>0</v>
      </c>
      <c r="AAG19" s="33">
        <f>'5 - Project Outputs'!K682</f>
        <v>0</v>
      </c>
      <c r="AAH19" s="33">
        <f>'5 - Project Outputs'!L682</f>
        <v>0</v>
      </c>
      <c r="AAI19" s="33">
        <f>'5 - Project Outputs'!M682</f>
        <v>0</v>
      </c>
      <c r="AAJ19" s="33">
        <f>'5 - Project Outputs'!N682</f>
        <v>0</v>
      </c>
      <c r="AAK19" s="33">
        <f>'5 - Project Outputs'!O682</f>
        <v>0</v>
      </c>
      <c r="AAL19" s="33">
        <f>'5 - Project Outputs'!P682</f>
        <v>0</v>
      </c>
      <c r="AAM19" s="33">
        <f>'5 - Project Outputs'!Q682</f>
        <v>0</v>
      </c>
      <c r="AAN19" s="33">
        <f>'5 - Project Outputs'!R682</f>
        <v>0</v>
      </c>
      <c r="AAO19" s="33">
        <f>'5 - Project Outputs'!S682</f>
        <v>0</v>
      </c>
      <c r="AAP19" s="33">
        <f>'5 - Project Outputs'!T682</f>
        <v>0</v>
      </c>
      <c r="AAQ19" s="33">
        <f>'5 - Project Outputs'!U682</f>
        <v>0</v>
      </c>
      <c r="AAR19" s="33">
        <f>'5 - Project Outputs'!V682</f>
        <v>0</v>
      </c>
      <c r="AAS19" s="33">
        <f>'5 - Project Outputs'!W682</f>
        <v>0</v>
      </c>
      <c r="AAT19" s="33">
        <f>'5 - Project Outputs'!X682</f>
        <v>0</v>
      </c>
      <c r="AAU19" s="33">
        <f>'5 - Project Outputs'!Y682</f>
        <v>0</v>
      </c>
      <c r="AAV19" s="33" t="str">
        <f>'5 - Project Outputs'!C683</f>
        <v>&lt; Select &gt;</v>
      </c>
      <c r="AAW19" s="33" t="str">
        <f>'5 - Project Outputs'!D683</f>
        <v>N/A</v>
      </c>
      <c r="AAX19" s="33">
        <f>'5 - Project Outputs'!E683</f>
        <v>0</v>
      </c>
      <c r="AAY19" s="33">
        <f>'5 - Project Outputs'!F683</f>
        <v>0</v>
      </c>
      <c r="AAZ19" s="33">
        <f>'5 - Project Outputs'!G683</f>
        <v>0</v>
      </c>
      <c r="ABA19" s="33">
        <f>'5 - Project Outputs'!H683</f>
        <v>0</v>
      </c>
      <c r="ABB19" s="33">
        <f>'5 - Project Outputs'!I683</f>
        <v>0</v>
      </c>
      <c r="ABC19" s="33">
        <f>'5 - Project Outputs'!J683</f>
        <v>0</v>
      </c>
      <c r="ABD19" s="33">
        <f>'5 - Project Outputs'!K683</f>
        <v>0</v>
      </c>
      <c r="ABE19" s="33">
        <f>'5 - Project Outputs'!L683</f>
        <v>0</v>
      </c>
      <c r="ABF19" s="33">
        <f>'5 - Project Outputs'!M683</f>
        <v>0</v>
      </c>
      <c r="ABG19" s="33">
        <f>'5 - Project Outputs'!N683</f>
        <v>0</v>
      </c>
      <c r="ABH19" s="33">
        <f>'5 - Project Outputs'!O683</f>
        <v>0</v>
      </c>
      <c r="ABI19" s="33">
        <f>'5 - Project Outputs'!P683</f>
        <v>0</v>
      </c>
      <c r="ABJ19" s="33">
        <f>'5 - Project Outputs'!Q683</f>
        <v>0</v>
      </c>
      <c r="ABK19" s="33">
        <f>'5 - Project Outputs'!R683</f>
        <v>0</v>
      </c>
      <c r="ABL19" s="33">
        <f>'5 - Project Outputs'!S683</f>
        <v>0</v>
      </c>
      <c r="ABM19" s="33">
        <f>'5 - Project Outputs'!T683</f>
        <v>0</v>
      </c>
      <c r="ABN19" s="33">
        <f>'5 - Project Outputs'!U683</f>
        <v>0</v>
      </c>
      <c r="ABO19" s="33">
        <f>'5 - Project Outputs'!V683</f>
        <v>0</v>
      </c>
      <c r="ABP19" s="33">
        <f>'5 - Project Outputs'!W683</f>
        <v>0</v>
      </c>
      <c r="ABQ19" s="33">
        <f>'5 - Project Outputs'!X683</f>
        <v>0</v>
      </c>
      <c r="ABR19" s="33">
        <f>'5 - Project Outputs'!Y683</f>
        <v>0</v>
      </c>
      <c r="ABS19" s="33" t="str">
        <f>'5 - Project Outputs'!C684</f>
        <v>&lt; Select &gt;</v>
      </c>
      <c r="ABT19" s="33" t="str">
        <f>'5 - Project Outputs'!D684</f>
        <v>N/A</v>
      </c>
      <c r="ABU19" s="33">
        <f>'5 - Project Outputs'!E684</f>
        <v>0</v>
      </c>
      <c r="ABV19" s="33">
        <f>'5 - Project Outputs'!F684</f>
        <v>0</v>
      </c>
      <c r="ABW19" s="33">
        <f>'5 - Project Outputs'!G684</f>
        <v>0</v>
      </c>
      <c r="ABX19" s="33">
        <f>'5 - Project Outputs'!H684</f>
        <v>0</v>
      </c>
      <c r="ABY19" s="33">
        <f>'5 - Project Outputs'!I684</f>
        <v>0</v>
      </c>
      <c r="ABZ19" s="33">
        <f>'5 - Project Outputs'!J684</f>
        <v>0</v>
      </c>
      <c r="ACA19" s="33">
        <f>'5 - Project Outputs'!K684</f>
        <v>0</v>
      </c>
      <c r="ACB19" s="33">
        <f>'5 - Project Outputs'!L684</f>
        <v>0</v>
      </c>
      <c r="ACC19" s="33">
        <f>'5 - Project Outputs'!M684</f>
        <v>0</v>
      </c>
      <c r="ACD19" s="33">
        <f>'5 - Project Outputs'!N684</f>
        <v>0</v>
      </c>
      <c r="ACE19" s="33">
        <f>'5 - Project Outputs'!O684</f>
        <v>0</v>
      </c>
      <c r="ACF19" s="33">
        <f>'5 - Project Outputs'!P684</f>
        <v>0</v>
      </c>
      <c r="ACG19" s="33">
        <f>'5 - Project Outputs'!Q684</f>
        <v>0</v>
      </c>
      <c r="ACH19" s="33">
        <f>'5 - Project Outputs'!R684</f>
        <v>0</v>
      </c>
      <c r="ACI19" s="33">
        <f>'5 - Project Outputs'!S684</f>
        <v>0</v>
      </c>
      <c r="ACJ19" s="33">
        <f>'5 - Project Outputs'!T684</f>
        <v>0</v>
      </c>
      <c r="ACK19" s="33">
        <f>'5 - Project Outputs'!U684</f>
        <v>0</v>
      </c>
      <c r="ACL19" s="33">
        <f>'5 - Project Outputs'!V684</f>
        <v>0</v>
      </c>
      <c r="ACM19" s="33">
        <f>'5 - Project Outputs'!W684</f>
        <v>0</v>
      </c>
      <c r="ACN19" s="33">
        <f>'5 - Project Outputs'!X684</f>
        <v>0</v>
      </c>
      <c r="ACO19" s="33">
        <f>'5 - Project Outputs'!Y684</f>
        <v>0</v>
      </c>
      <c r="ACP19" s="33" t="str">
        <f>'5 - Project Outputs'!C685</f>
        <v>&lt; Select &gt;</v>
      </c>
      <c r="ACQ19" s="33" t="str">
        <f>'5 - Project Outputs'!D685</f>
        <v>N/A</v>
      </c>
      <c r="ACR19" s="33">
        <f>'5 - Project Outputs'!E685</f>
        <v>0</v>
      </c>
      <c r="ACS19" s="33">
        <f>'5 - Project Outputs'!F685</f>
        <v>0</v>
      </c>
      <c r="ACT19" s="33">
        <f>'5 - Project Outputs'!G685</f>
        <v>0</v>
      </c>
      <c r="ACU19" s="33">
        <f>'5 - Project Outputs'!H685</f>
        <v>0</v>
      </c>
      <c r="ACV19" s="33">
        <f>'5 - Project Outputs'!I685</f>
        <v>0</v>
      </c>
      <c r="ACW19" s="33">
        <f>'5 - Project Outputs'!J685</f>
        <v>0</v>
      </c>
      <c r="ACX19" s="33">
        <f>'5 - Project Outputs'!K685</f>
        <v>0</v>
      </c>
      <c r="ACY19" s="33">
        <f>'5 - Project Outputs'!L685</f>
        <v>0</v>
      </c>
      <c r="ACZ19" s="33">
        <f>'5 - Project Outputs'!M685</f>
        <v>0</v>
      </c>
      <c r="ADA19" s="33">
        <f>'5 - Project Outputs'!N685</f>
        <v>0</v>
      </c>
      <c r="ADB19" s="33">
        <f>'5 - Project Outputs'!O685</f>
        <v>0</v>
      </c>
      <c r="ADC19" s="33">
        <f>'5 - Project Outputs'!P685</f>
        <v>0</v>
      </c>
      <c r="ADD19" s="33">
        <f>'5 - Project Outputs'!Q685</f>
        <v>0</v>
      </c>
      <c r="ADE19" s="33">
        <f>'5 - Project Outputs'!R685</f>
        <v>0</v>
      </c>
      <c r="ADF19" s="33">
        <f>'5 - Project Outputs'!S685</f>
        <v>0</v>
      </c>
      <c r="ADG19" s="33">
        <f>'5 - Project Outputs'!T685</f>
        <v>0</v>
      </c>
      <c r="ADH19" s="33">
        <f>'5 - Project Outputs'!U685</f>
        <v>0</v>
      </c>
      <c r="ADI19" s="33">
        <f>'5 - Project Outputs'!V685</f>
        <v>0</v>
      </c>
      <c r="ADJ19" s="33">
        <f>'5 - Project Outputs'!W685</f>
        <v>0</v>
      </c>
      <c r="ADK19" s="33">
        <f>'5 - Project Outputs'!X685</f>
        <v>0</v>
      </c>
      <c r="ADL19" s="33">
        <f>'5 - Project Outputs'!Y685</f>
        <v>0</v>
      </c>
      <c r="ADM19" s="33" t="str">
        <f>'5 - Project Outputs'!C686</f>
        <v>&lt; Select &gt;</v>
      </c>
      <c r="ADN19" s="33" t="str">
        <f>'5 - Project Outputs'!D686</f>
        <v>N/A</v>
      </c>
      <c r="ADO19" s="33">
        <f>'5 - Project Outputs'!E686</f>
        <v>0</v>
      </c>
      <c r="ADP19" s="33">
        <f>'5 - Project Outputs'!F686</f>
        <v>0</v>
      </c>
      <c r="ADQ19" s="33">
        <f>'5 - Project Outputs'!G686</f>
        <v>0</v>
      </c>
      <c r="ADR19" s="33">
        <f>'5 - Project Outputs'!H686</f>
        <v>0</v>
      </c>
      <c r="ADS19" s="33">
        <f>'5 - Project Outputs'!I686</f>
        <v>0</v>
      </c>
      <c r="ADT19" s="33">
        <f>'5 - Project Outputs'!J686</f>
        <v>0</v>
      </c>
      <c r="ADU19" s="33">
        <f>'5 - Project Outputs'!K686</f>
        <v>0</v>
      </c>
      <c r="ADV19" s="33">
        <f>'5 - Project Outputs'!L686</f>
        <v>0</v>
      </c>
      <c r="ADW19" s="33">
        <f>'5 - Project Outputs'!M686</f>
        <v>0</v>
      </c>
      <c r="ADX19" s="33">
        <f>'5 - Project Outputs'!N686</f>
        <v>0</v>
      </c>
      <c r="ADY19" s="33">
        <f>'5 - Project Outputs'!O686</f>
        <v>0</v>
      </c>
      <c r="ADZ19" s="33">
        <f>'5 - Project Outputs'!P686</f>
        <v>0</v>
      </c>
      <c r="AEA19" s="33">
        <f>'5 - Project Outputs'!Q686</f>
        <v>0</v>
      </c>
      <c r="AEB19" s="33">
        <f>'5 - Project Outputs'!R686</f>
        <v>0</v>
      </c>
      <c r="AEC19" s="33">
        <f>'5 - Project Outputs'!S686</f>
        <v>0</v>
      </c>
      <c r="AED19" s="33">
        <f>'5 - Project Outputs'!T686</f>
        <v>0</v>
      </c>
      <c r="AEE19" s="33">
        <f>'5 - Project Outputs'!U686</f>
        <v>0</v>
      </c>
      <c r="AEF19" s="33">
        <f>'5 - Project Outputs'!V686</f>
        <v>0</v>
      </c>
      <c r="AEG19" s="33">
        <f>'5 - Project Outputs'!W686</f>
        <v>0</v>
      </c>
      <c r="AEH19" s="33">
        <f>'5 - Project Outputs'!X686</f>
        <v>0</v>
      </c>
      <c r="AEI19" s="33">
        <f>'5 - Project Outputs'!Y686</f>
        <v>0</v>
      </c>
      <c r="AEJ19" s="33" t="str">
        <f>'5 - Project Outputs'!C687</f>
        <v>&lt; Select &gt;</v>
      </c>
      <c r="AEK19" s="33" t="str">
        <f>'5 - Project Outputs'!D687</f>
        <v>N/A</v>
      </c>
      <c r="AEL19" s="33">
        <f>'5 - Project Outputs'!E687</f>
        <v>0</v>
      </c>
      <c r="AEM19" s="33">
        <f>'5 - Project Outputs'!F687</f>
        <v>0</v>
      </c>
      <c r="AEN19" s="33">
        <f>'5 - Project Outputs'!G687</f>
        <v>0</v>
      </c>
      <c r="AEO19" s="33">
        <f>'5 - Project Outputs'!H687</f>
        <v>0</v>
      </c>
      <c r="AEP19" s="33">
        <f>'5 - Project Outputs'!I687</f>
        <v>0</v>
      </c>
      <c r="AEQ19" s="33">
        <f>'5 - Project Outputs'!J687</f>
        <v>0</v>
      </c>
      <c r="AER19" s="33">
        <f>'5 - Project Outputs'!K687</f>
        <v>0</v>
      </c>
      <c r="AES19" s="33">
        <f>'5 - Project Outputs'!L687</f>
        <v>0</v>
      </c>
      <c r="AET19" s="33">
        <f>'5 - Project Outputs'!M687</f>
        <v>0</v>
      </c>
      <c r="AEU19" s="33">
        <f>'5 - Project Outputs'!N687</f>
        <v>0</v>
      </c>
      <c r="AEV19" s="33">
        <f>'5 - Project Outputs'!O687</f>
        <v>0</v>
      </c>
      <c r="AEW19" s="33">
        <f>'5 - Project Outputs'!P687</f>
        <v>0</v>
      </c>
      <c r="AEX19" s="33">
        <f>'5 - Project Outputs'!Q687</f>
        <v>0</v>
      </c>
      <c r="AEY19" s="33">
        <f>'5 - Project Outputs'!R687</f>
        <v>0</v>
      </c>
      <c r="AEZ19" s="33">
        <f>'5 - Project Outputs'!S687</f>
        <v>0</v>
      </c>
      <c r="AFA19" s="33">
        <f>'5 - Project Outputs'!T687</f>
        <v>0</v>
      </c>
      <c r="AFB19" s="33">
        <f>'5 - Project Outputs'!U687</f>
        <v>0</v>
      </c>
      <c r="AFC19" s="33">
        <f>'5 - Project Outputs'!V687</f>
        <v>0</v>
      </c>
      <c r="AFD19" s="33">
        <f>'5 - Project Outputs'!W687</f>
        <v>0</v>
      </c>
      <c r="AFE19" s="33">
        <f>'5 - Project Outputs'!X687</f>
        <v>0</v>
      </c>
      <c r="AFF19" s="33">
        <f>'5 - Project Outputs'!Y687</f>
        <v>0</v>
      </c>
      <c r="AFG19" s="33" t="str">
        <f>'5 - Project Outputs'!C688</f>
        <v>&lt; Select &gt;</v>
      </c>
      <c r="AFH19" s="33" t="str">
        <f>'5 - Project Outputs'!D688</f>
        <v>N/A</v>
      </c>
      <c r="AFI19" s="33">
        <f>'5 - Project Outputs'!E688</f>
        <v>0</v>
      </c>
      <c r="AFJ19" s="33">
        <f>'5 - Project Outputs'!F688</f>
        <v>0</v>
      </c>
      <c r="AFK19" s="33">
        <f>'5 - Project Outputs'!G688</f>
        <v>0</v>
      </c>
      <c r="AFL19" s="33">
        <f>'5 - Project Outputs'!H688</f>
        <v>0</v>
      </c>
      <c r="AFM19" s="33">
        <f>'5 - Project Outputs'!I688</f>
        <v>0</v>
      </c>
      <c r="AFN19" s="33">
        <f>'5 - Project Outputs'!J688</f>
        <v>0</v>
      </c>
      <c r="AFO19" s="33">
        <f>'5 - Project Outputs'!K688</f>
        <v>0</v>
      </c>
      <c r="AFP19" s="33">
        <f>'5 - Project Outputs'!L688</f>
        <v>0</v>
      </c>
      <c r="AFQ19" s="33">
        <f>'5 - Project Outputs'!M688</f>
        <v>0</v>
      </c>
      <c r="AFR19" s="33">
        <f>'5 - Project Outputs'!N688</f>
        <v>0</v>
      </c>
      <c r="AFS19" s="33">
        <f>'5 - Project Outputs'!O688</f>
        <v>0</v>
      </c>
      <c r="AFT19" s="33">
        <f>'5 - Project Outputs'!P688</f>
        <v>0</v>
      </c>
      <c r="AFU19" s="33">
        <f>'5 - Project Outputs'!Q688</f>
        <v>0</v>
      </c>
      <c r="AFV19" s="33">
        <f>'5 - Project Outputs'!R688</f>
        <v>0</v>
      </c>
      <c r="AFW19" s="33">
        <f>'5 - Project Outputs'!S688</f>
        <v>0</v>
      </c>
      <c r="AFX19" s="33">
        <f>'5 - Project Outputs'!T688</f>
        <v>0</v>
      </c>
      <c r="AFY19" s="33">
        <f>'5 - Project Outputs'!U688</f>
        <v>0</v>
      </c>
      <c r="AFZ19" s="33">
        <f>'5 - Project Outputs'!V688</f>
        <v>0</v>
      </c>
      <c r="AGA19" s="33">
        <f>'5 - Project Outputs'!W688</f>
        <v>0</v>
      </c>
      <c r="AGB19" s="33">
        <f>'5 - Project Outputs'!X688</f>
        <v>0</v>
      </c>
      <c r="AGC19" s="33">
        <f>'5 - Project Outputs'!Y688</f>
        <v>0</v>
      </c>
      <c r="AGD19" s="33">
        <f>'5 - Project Outputs'!C690</f>
        <v>0</v>
      </c>
      <c r="AGE19" s="33">
        <f>'5 - Project Outputs'!D690</f>
        <v>0</v>
      </c>
      <c r="AGF19" s="33">
        <f>'5 - Project Outputs'!E690</f>
        <v>0</v>
      </c>
      <c r="AGG19" s="33">
        <f>'5 - Project Outputs'!F690</f>
        <v>0</v>
      </c>
      <c r="AGH19" s="33">
        <f>'5 - Project Outputs'!G690</f>
        <v>0</v>
      </c>
      <c r="AGI19" s="33">
        <f>'5 - Project Outputs'!H690</f>
        <v>0</v>
      </c>
      <c r="AGJ19" s="33">
        <f>'5 - Project Outputs'!I690</f>
        <v>0</v>
      </c>
      <c r="AGK19" s="33">
        <f>'5 - Project Outputs'!J690</f>
        <v>0</v>
      </c>
      <c r="AGL19" s="33">
        <f>'5 - Project Outputs'!K690</f>
        <v>0</v>
      </c>
      <c r="AGM19" s="33">
        <f>'5 - Project Outputs'!L690</f>
        <v>0</v>
      </c>
      <c r="AGN19" s="33">
        <f>'5 - Project Outputs'!M690</f>
        <v>0</v>
      </c>
      <c r="AGO19" s="33">
        <f>'5 - Project Outputs'!N690</f>
        <v>0</v>
      </c>
      <c r="AGP19" s="33">
        <f>'5 - Project Outputs'!O690</f>
        <v>0</v>
      </c>
      <c r="AGQ19" s="33">
        <f>'5 - Project Outputs'!P690</f>
        <v>0</v>
      </c>
      <c r="AGR19" s="33">
        <f>'5 - Project Outputs'!Q690</f>
        <v>0</v>
      </c>
      <c r="AGS19" s="33">
        <f>'5 - Project Outputs'!R690</f>
        <v>0</v>
      </c>
      <c r="AGT19" s="33">
        <f>'5 - Project Outputs'!S690</f>
        <v>0</v>
      </c>
      <c r="AGU19" s="33">
        <f>'5 - Project Outputs'!T690</f>
        <v>0</v>
      </c>
      <c r="AGV19" s="33">
        <f>'5 - Project Outputs'!U690</f>
        <v>0</v>
      </c>
      <c r="AGW19" s="33">
        <f>'5 - Project Outputs'!V690</f>
        <v>0</v>
      </c>
      <c r="AGX19" s="33">
        <f>'5 - Project Outputs'!W690</f>
        <v>0</v>
      </c>
      <c r="AGY19" s="33">
        <f>'5 - Project Outputs'!X690</f>
        <v>0</v>
      </c>
      <c r="AGZ19" s="33">
        <f>'5 - Project Outputs'!C691</f>
        <v>0</v>
      </c>
      <c r="AHA19" s="33">
        <f>'5 - Project Outputs'!D691</f>
        <v>0</v>
      </c>
      <c r="AHB19" s="33">
        <f>'5 - Project Outputs'!E691</f>
        <v>0</v>
      </c>
      <c r="AHC19" s="33">
        <f>'5 - Project Outputs'!F691</f>
        <v>0</v>
      </c>
      <c r="AHD19" s="33">
        <f>'5 - Project Outputs'!G691</f>
        <v>0</v>
      </c>
      <c r="AHE19" s="33">
        <f>'5 - Project Outputs'!H691</f>
        <v>0</v>
      </c>
      <c r="AHF19" s="33">
        <f>'5 - Project Outputs'!I691</f>
        <v>0</v>
      </c>
      <c r="AHG19" s="33">
        <f>'5 - Project Outputs'!J691</f>
        <v>0</v>
      </c>
      <c r="AHH19" s="33">
        <f>'5 - Project Outputs'!K691</f>
        <v>0</v>
      </c>
      <c r="AHI19" s="33">
        <f>'5 - Project Outputs'!L691</f>
        <v>0</v>
      </c>
      <c r="AHJ19" s="33">
        <f>'5 - Project Outputs'!M691</f>
        <v>0</v>
      </c>
      <c r="AHK19" s="33">
        <f>'5 - Project Outputs'!N691</f>
        <v>0</v>
      </c>
      <c r="AHL19" s="33">
        <f>'5 - Project Outputs'!O691</f>
        <v>0</v>
      </c>
      <c r="AHM19" s="33">
        <f>'5 - Project Outputs'!P691</f>
        <v>0</v>
      </c>
      <c r="AHN19" s="33">
        <f>'5 - Project Outputs'!Q691</f>
        <v>0</v>
      </c>
      <c r="AHO19" s="33">
        <f>'5 - Project Outputs'!R691</f>
        <v>0</v>
      </c>
      <c r="AHP19" s="33">
        <f>'5 - Project Outputs'!S691</f>
        <v>0</v>
      </c>
      <c r="AHQ19" s="33">
        <f>'5 - Project Outputs'!T691</f>
        <v>0</v>
      </c>
      <c r="AHR19" s="33">
        <f>'5 - Project Outputs'!U691</f>
        <v>0</v>
      </c>
      <c r="AHS19" s="33">
        <f>'5 - Project Outputs'!V691</f>
        <v>0</v>
      </c>
      <c r="AHT19" s="33">
        <f>'5 - Project Outputs'!W691</f>
        <v>0</v>
      </c>
      <c r="AHU19" s="33">
        <f>'5 - Project Outputs'!X691</f>
        <v>0</v>
      </c>
      <c r="AHV19" s="33">
        <f>'5 - Project Outputs'!C692</f>
        <v>0</v>
      </c>
      <c r="AHW19" s="33">
        <f>'5 - Project Outputs'!D692</f>
        <v>0</v>
      </c>
      <c r="AHX19" s="33">
        <f>'5 - Project Outputs'!E692</f>
        <v>0</v>
      </c>
      <c r="AHY19" s="33">
        <f>'5 - Project Outputs'!F692</f>
        <v>0</v>
      </c>
      <c r="AHZ19" s="33">
        <f>'5 - Project Outputs'!G692</f>
        <v>0</v>
      </c>
      <c r="AIA19" s="33">
        <f>'5 - Project Outputs'!H692</f>
        <v>0</v>
      </c>
      <c r="AIB19" s="33">
        <f>'5 - Project Outputs'!I692</f>
        <v>0</v>
      </c>
      <c r="AIC19" s="33">
        <f>'5 - Project Outputs'!J692</f>
        <v>0</v>
      </c>
      <c r="AID19" s="33">
        <f>'5 - Project Outputs'!K692</f>
        <v>0</v>
      </c>
      <c r="AIE19" s="33">
        <f>'5 - Project Outputs'!L692</f>
        <v>0</v>
      </c>
      <c r="AIF19" s="33">
        <f>'5 - Project Outputs'!M692</f>
        <v>0</v>
      </c>
      <c r="AIG19" s="33">
        <f>'5 - Project Outputs'!N692</f>
        <v>0</v>
      </c>
      <c r="AIH19" s="33">
        <f>'5 - Project Outputs'!O692</f>
        <v>0</v>
      </c>
      <c r="AII19" s="33">
        <f>'5 - Project Outputs'!P692</f>
        <v>0</v>
      </c>
      <c r="AIJ19" s="33">
        <f>'5 - Project Outputs'!Q692</f>
        <v>0</v>
      </c>
      <c r="AIK19" s="33">
        <f>'5 - Project Outputs'!R692</f>
        <v>0</v>
      </c>
      <c r="AIL19" s="33">
        <f>'5 - Project Outputs'!S692</f>
        <v>0</v>
      </c>
      <c r="AIM19" s="33">
        <f>'5 - Project Outputs'!T692</f>
        <v>0</v>
      </c>
      <c r="AIN19" s="33">
        <f>'5 - Project Outputs'!U692</f>
        <v>0</v>
      </c>
      <c r="AIO19" s="33">
        <f>'5 - Project Outputs'!V692</f>
        <v>0</v>
      </c>
      <c r="AIP19" s="33">
        <f>'5 - Project Outputs'!W692</f>
        <v>0</v>
      </c>
      <c r="AIQ19" s="33">
        <f>'5 - Project Outputs'!X692</f>
        <v>0</v>
      </c>
      <c r="AIR19" s="33">
        <f>'5 - Project Outputs'!C693</f>
        <v>0</v>
      </c>
      <c r="AIS19" s="33">
        <f>'5 - Project Outputs'!D693</f>
        <v>0</v>
      </c>
      <c r="AIT19" s="33">
        <f>'5 - Project Outputs'!E693</f>
        <v>0</v>
      </c>
      <c r="AIU19" s="33">
        <f>'5 - Project Outputs'!F693</f>
        <v>0</v>
      </c>
      <c r="AIV19" s="33">
        <f>'5 - Project Outputs'!G693</f>
        <v>0</v>
      </c>
      <c r="AIW19" s="33">
        <f>'5 - Project Outputs'!H693</f>
        <v>0</v>
      </c>
      <c r="AIX19" s="33">
        <f>'5 - Project Outputs'!I693</f>
        <v>0</v>
      </c>
      <c r="AIY19" s="33">
        <f>'5 - Project Outputs'!J693</f>
        <v>0</v>
      </c>
      <c r="AIZ19" s="33">
        <f>'5 - Project Outputs'!K693</f>
        <v>0</v>
      </c>
      <c r="AJA19" s="33">
        <f>'5 - Project Outputs'!L693</f>
        <v>0</v>
      </c>
      <c r="AJB19" s="33">
        <f>'5 - Project Outputs'!M693</f>
        <v>0</v>
      </c>
      <c r="AJC19" s="33">
        <f>'5 - Project Outputs'!N693</f>
        <v>0</v>
      </c>
      <c r="AJD19" s="33">
        <f>'5 - Project Outputs'!O693</f>
        <v>0</v>
      </c>
      <c r="AJE19" s="33">
        <f>'5 - Project Outputs'!P693</f>
        <v>0</v>
      </c>
      <c r="AJF19" s="33">
        <f>'5 - Project Outputs'!Q693</f>
        <v>0</v>
      </c>
      <c r="AJG19" s="33">
        <f>'5 - Project Outputs'!R693</f>
        <v>0</v>
      </c>
      <c r="AJH19" s="33">
        <f>'5 - Project Outputs'!S693</f>
        <v>0</v>
      </c>
      <c r="AJI19" s="33">
        <f>'5 - Project Outputs'!T693</f>
        <v>0</v>
      </c>
      <c r="AJJ19" s="33">
        <f>'5 - Project Outputs'!U693</f>
        <v>0</v>
      </c>
      <c r="AJK19" s="33">
        <f>'5 - Project Outputs'!V693</f>
        <v>0</v>
      </c>
      <c r="AJL19" s="33">
        <f>'5 - Project Outputs'!W693</f>
        <v>0</v>
      </c>
      <c r="AJM19" s="33">
        <f>'5 - Project Outputs'!X693</f>
        <v>0</v>
      </c>
      <c r="AJN19" s="33">
        <f>'5 - Project Outputs'!C694</f>
        <v>0</v>
      </c>
      <c r="AJO19" s="33">
        <f>'5 - Project Outputs'!D694</f>
        <v>0</v>
      </c>
      <c r="AJP19" s="33">
        <f>'5 - Project Outputs'!E694</f>
        <v>0</v>
      </c>
      <c r="AJQ19" s="33">
        <f>'5 - Project Outputs'!F694</f>
        <v>0</v>
      </c>
      <c r="AJR19" s="33">
        <f>'5 - Project Outputs'!G694</f>
        <v>0</v>
      </c>
      <c r="AJS19" s="33">
        <f>'5 - Project Outputs'!H694</f>
        <v>0</v>
      </c>
      <c r="AJT19" s="33">
        <f>'5 - Project Outputs'!I694</f>
        <v>0</v>
      </c>
      <c r="AJU19" s="33">
        <f>'5 - Project Outputs'!J694</f>
        <v>0</v>
      </c>
      <c r="AJV19" s="33">
        <f>'5 - Project Outputs'!K694</f>
        <v>0</v>
      </c>
      <c r="AJW19" s="33">
        <f>'5 - Project Outputs'!L694</f>
        <v>0</v>
      </c>
      <c r="AJX19" s="33">
        <f>'5 - Project Outputs'!M694</f>
        <v>0</v>
      </c>
      <c r="AJY19" s="33">
        <f>'5 - Project Outputs'!N694</f>
        <v>0</v>
      </c>
      <c r="AJZ19" s="33">
        <f>'5 - Project Outputs'!O694</f>
        <v>0</v>
      </c>
      <c r="AKA19" s="33">
        <f>'5 - Project Outputs'!P694</f>
        <v>0</v>
      </c>
      <c r="AKB19" s="33">
        <f>'5 - Project Outputs'!Q694</f>
        <v>0</v>
      </c>
      <c r="AKC19" s="33">
        <f>'5 - Project Outputs'!R694</f>
        <v>0</v>
      </c>
      <c r="AKD19" s="33">
        <f>'5 - Project Outputs'!S694</f>
        <v>0</v>
      </c>
      <c r="AKE19" s="33">
        <f>'5 - Project Outputs'!T694</f>
        <v>0</v>
      </c>
      <c r="AKF19" s="33">
        <f>'5 - Project Outputs'!U694</f>
        <v>0</v>
      </c>
      <c r="AKG19" s="33">
        <f>'5 - Project Outputs'!V694</f>
        <v>0</v>
      </c>
      <c r="AKH19" s="33">
        <f>'5 - Project Outputs'!W694</f>
        <v>0</v>
      </c>
      <c r="AKI19" s="33">
        <f>'5 - Project Outputs'!X694</f>
        <v>0</v>
      </c>
      <c r="AKJ19" s="33">
        <f>'5 - Project Outputs'!C695</f>
        <v>0</v>
      </c>
      <c r="AKK19" s="33">
        <f>'5 - Project Outputs'!D695</f>
        <v>0</v>
      </c>
      <c r="AKL19" s="33">
        <f>'5 - Project Outputs'!E695</f>
        <v>0</v>
      </c>
      <c r="AKM19" s="33">
        <f>'5 - Project Outputs'!F695</f>
        <v>0</v>
      </c>
      <c r="AKN19" s="33">
        <f>'5 - Project Outputs'!G695</f>
        <v>0</v>
      </c>
      <c r="AKO19" s="33">
        <f>'5 - Project Outputs'!H695</f>
        <v>0</v>
      </c>
      <c r="AKP19" s="33">
        <f>'5 - Project Outputs'!I695</f>
        <v>0</v>
      </c>
      <c r="AKQ19" s="33">
        <f>'5 - Project Outputs'!J695</f>
        <v>0</v>
      </c>
      <c r="AKR19" s="33">
        <f>'5 - Project Outputs'!K695</f>
        <v>0</v>
      </c>
      <c r="AKS19" s="33">
        <f>'5 - Project Outputs'!L695</f>
        <v>0</v>
      </c>
      <c r="AKT19" s="33">
        <f>'5 - Project Outputs'!M695</f>
        <v>0</v>
      </c>
      <c r="AKU19" s="33">
        <f>'5 - Project Outputs'!N695</f>
        <v>0</v>
      </c>
      <c r="AKV19" s="33">
        <f>'5 - Project Outputs'!O695</f>
        <v>0</v>
      </c>
      <c r="AKW19" s="33">
        <f>'5 - Project Outputs'!P695</f>
        <v>0</v>
      </c>
      <c r="AKX19" s="33">
        <f>'5 - Project Outputs'!Q695</f>
        <v>0</v>
      </c>
      <c r="AKY19" s="33">
        <f>'5 - Project Outputs'!R695</f>
        <v>0</v>
      </c>
      <c r="AKZ19" s="33">
        <f>'5 - Project Outputs'!S695</f>
        <v>0</v>
      </c>
      <c r="ALA19" s="33">
        <f>'5 - Project Outputs'!T695</f>
        <v>0</v>
      </c>
      <c r="ALB19" s="33">
        <f>'5 - Project Outputs'!U695</f>
        <v>0</v>
      </c>
      <c r="ALC19" s="33">
        <f>'5 - Project Outputs'!V695</f>
        <v>0</v>
      </c>
      <c r="ALD19" s="33">
        <f>'5 - Project Outputs'!W695</f>
        <v>0</v>
      </c>
      <c r="ALE19" s="33">
        <f>'5 - Project Outputs'!X695</f>
        <v>0</v>
      </c>
      <c r="ALF19" s="33">
        <f>'5 - Project Outputs'!C696</f>
        <v>0</v>
      </c>
      <c r="ALG19" s="33">
        <f>'5 - Project Outputs'!D696</f>
        <v>0</v>
      </c>
      <c r="ALH19" s="33">
        <f>'5 - Project Outputs'!E696</f>
        <v>0</v>
      </c>
      <c r="ALI19" s="33">
        <f>'5 - Project Outputs'!F696</f>
        <v>0</v>
      </c>
      <c r="ALJ19" s="33">
        <f>'5 - Project Outputs'!G696</f>
        <v>0</v>
      </c>
      <c r="ALK19" s="33">
        <f>'5 - Project Outputs'!H696</f>
        <v>0</v>
      </c>
      <c r="ALL19" s="33">
        <f>'5 - Project Outputs'!I696</f>
        <v>0</v>
      </c>
      <c r="ALM19" s="33">
        <f>'5 - Project Outputs'!J696</f>
        <v>0</v>
      </c>
      <c r="ALN19" s="33">
        <f>'5 - Project Outputs'!K696</f>
        <v>0</v>
      </c>
      <c r="ALO19" s="33">
        <f>'5 - Project Outputs'!L696</f>
        <v>0</v>
      </c>
      <c r="ALP19" s="33">
        <f>'5 - Project Outputs'!M696</f>
        <v>0</v>
      </c>
      <c r="ALQ19" s="33">
        <f>'5 - Project Outputs'!N696</f>
        <v>0</v>
      </c>
      <c r="ALR19" s="33">
        <f>'5 - Project Outputs'!O696</f>
        <v>0</v>
      </c>
      <c r="ALS19" s="33">
        <f>'5 - Project Outputs'!P696</f>
        <v>0</v>
      </c>
      <c r="ALT19" s="33">
        <f>'5 - Project Outputs'!Q696</f>
        <v>0</v>
      </c>
      <c r="ALU19" s="33">
        <f>'5 - Project Outputs'!R696</f>
        <v>0</v>
      </c>
      <c r="ALV19" s="33">
        <f>'5 - Project Outputs'!S696</f>
        <v>0</v>
      </c>
      <c r="ALW19" s="33">
        <f>'5 - Project Outputs'!T696</f>
        <v>0</v>
      </c>
      <c r="ALX19" s="33">
        <f>'5 - Project Outputs'!U696</f>
        <v>0</v>
      </c>
      <c r="ALY19" s="33">
        <f>'5 - Project Outputs'!V696</f>
        <v>0</v>
      </c>
      <c r="ALZ19" s="33">
        <f>'5 - Project Outputs'!W696</f>
        <v>0</v>
      </c>
      <c r="AMA19" s="33">
        <f>'5 - Project Outputs'!X696</f>
        <v>0</v>
      </c>
      <c r="AMB19" s="33">
        <f>'5 - Project Outputs'!C697</f>
        <v>0</v>
      </c>
      <c r="AMC19" s="33">
        <f>'5 - Project Outputs'!D697</f>
        <v>0</v>
      </c>
      <c r="AMD19" s="33">
        <f>'5 - Project Outputs'!E697</f>
        <v>0</v>
      </c>
      <c r="AME19" s="33">
        <f>'5 - Project Outputs'!F697</f>
        <v>0</v>
      </c>
      <c r="AMF19" s="33">
        <f>'5 - Project Outputs'!G697</f>
        <v>0</v>
      </c>
      <c r="AMG19" s="33">
        <f>'5 - Project Outputs'!H697</f>
        <v>0</v>
      </c>
      <c r="AMH19" s="33">
        <f>'5 - Project Outputs'!I697</f>
        <v>0</v>
      </c>
      <c r="AMI19" s="33">
        <f>'5 - Project Outputs'!J697</f>
        <v>0</v>
      </c>
      <c r="AMJ19" s="33">
        <f>'5 - Project Outputs'!K697</f>
        <v>0</v>
      </c>
      <c r="AMK19" s="33">
        <f>'5 - Project Outputs'!L697</f>
        <v>0</v>
      </c>
      <c r="AML19" s="33">
        <f>'5 - Project Outputs'!M697</f>
        <v>0</v>
      </c>
      <c r="AMM19" s="33">
        <f>'5 - Project Outputs'!N697</f>
        <v>0</v>
      </c>
      <c r="AMN19" s="33">
        <f>'5 - Project Outputs'!O697</f>
        <v>0</v>
      </c>
      <c r="AMO19" s="33">
        <f>'5 - Project Outputs'!P697</f>
        <v>0</v>
      </c>
      <c r="AMP19" s="33">
        <f>'5 - Project Outputs'!Q697</f>
        <v>0</v>
      </c>
      <c r="AMQ19" s="33">
        <f>'5 - Project Outputs'!R697</f>
        <v>0</v>
      </c>
      <c r="AMR19" s="33">
        <f>'5 - Project Outputs'!S697</f>
        <v>0</v>
      </c>
      <c r="AMS19" s="33">
        <f>'5 - Project Outputs'!T697</f>
        <v>0</v>
      </c>
      <c r="AMT19" s="33">
        <f>'5 - Project Outputs'!U697</f>
        <v>0</v>
      </c>
      <c r="AMU19" s="33">
        <f>'5 - Project Outputs'!V697</f>
        <v>0</v>
      </c>
      <c r="AMV19" s="33">
        <f>'5 - Project Outputs'!W697</f>
        <v>0</v>
      </c>
      <c r="AMW19" s="33">
        <f>'5 - Project Outputs'!X697</f>
        <v>0</v>
      </c>
      <c r="AMX19" s="33">
        <f>'5 - Project Outputs'!C698</f>
        <v>0</v>
      </c>
      <c r="AMY19" s="33">
        <f>'5 - Project Outputs'!D698</f>
        <v>0</v>
      </c>
      <c r="AMZ19" s="33">
        <f>'5 - Project Outputs'!E698</f>
        <v>0</v>
      </c>
      <c r="ANA19" s="33">
        <f>'5 - Project Outputs'!F698</f>
        <v>0</v>
      </c>
      <c r="ANB19" s="33">
        <f>'5 - Project Outputs'!G698</f>
        <v>0</v>
      </c>
      <c r="ANC19" s="33">
        <f>'5 - Project Outputs'!H698</f>
        <v>0</v>
      </c>
      <c r="AND19" s="33">
        <f>'5 - Project Outputs'!I698</f>
        <v>0</v>
      </c>
      <c r="ANE19" s="33">
        <f>'5 - Project Outputs'!J698</f>
        <v>0</v>
      </c>
      <c r="ANF19" s="33">
        <f>'5 - Project Outputs'!K698</f>
        <v>0</v>
      </c>
      <c r="ANG19" s="33">
        <f>'5 - Project Outputs'!L698</f>
        <v>0</v>
      </c>
      <c r="ANH19" s="33">
        <f>'5 - Project Outputs'!M698</f>
        <v>0</v>
      </c>
      <c r="ANI19" s="33">
        <f>'5 - Project Outputs'!N698</f>
        <v>0</v>
      </c>
      <c r="ANJ19" s="33">
        <f>'5 - Project Outputs'!O698</f>
        <v>0</v>
      </c>
      <c r="ANK19" s="33">
        <f>'5 - Project Outputs'!P698</f>
        <v>0</v>
      </c>
      <c r="ANL19" s="33">
        <f>'5 - Project Outputs'!Q698</f>
        <v>0</v>
      </c>
      <c r="ANM19" s="33">
        <f>'5 - Project Outputs'!R698</f>
        <v>0</v>
      </c>
      <c r="ANN19" s="33">
        <f>'5 - Project Outputs'!S698</f>
        <v>0</v>
      </c>
      <c r="ANO19" s="33">
        <f>'5 - Project Outputs'!T698</f>
        <v>0</v>
      </c>
      <c r="ANP19" s="33">
        <f>'5 - Project Outputs'!U698</f>
        <v>0</v>
      </c>
      <c r="ANQ19" s="33">
        <f>'5 - Project Outputs'!V698</f>
        <v>0</v>
      </c>
      <c r="ANR19" s="33">
        <f>'5 - Project Outputs'!W698</f>
        <v>0</v>
      </c>
      <c r="ANS19" s="33">
        <f>'5 - Project Outputs'!X698</f>
        <v>0</v>
      </c>
      <c r="ANT19" s="33">
        <f>'5 - Project Outputs'!C699</f>
        <v>0</v>
      </c>
      <c r="ANU19" s="33">
        <f>'5 - Project Outputs'!D699</f>
        <v>0</v>
      </c>
      <c r="ANV19" s="33">
        <f>'5 - Project Outputs'!E699</f>
        <v>0</v>
      </c>
      <c r="ANW19" s="33">
        <f>'5 - Project Outputs'!F699</f>
        <v>0</v>
      </c>
      <c r="ANX19" s="33">
        <f>'5 - Project Outputs'!G699</f>
        <v>0</v>
      </c>
      <c r="ANY19" s="33">
        <f>'5 - Project Outputs'!H699</f>
        <v>0</v>
      </c>
      <c r="ANZ19" s="33">
        <f>'5 - Project Outputs'!I699</f>
        <v>0</v>
      </c>
      <c r="AOA19" s="33">
        <f>'5 - Project Outputs'!J699</f>
        <v>0</v>
      </c>
      <c r="AOB19" s="33">
        <f>'5 - Project Outputs'!K699</f>
        <v>0</v>
      </c>
      <c r="AOC19" s="33">
        <f>'5 - Project Outputs'!L699</f>
        <v>0</v>
      </c>
      <c r="AOD19" s="33">
        <f>'5 - Project Outputs'!M699</f>
        <v>0</v>
      </c>
      <c r="AOE19" s="33">
        <f>'5 - Project Outputs'!N699</f>
        <v>0</v>
      </c>
      <c r="AOF19" s="33">
        <f>'5 - Project Outputs'!O699</f>
        <v>0</v>
      </c>
      <c r="AOG19" s="33">
        <f>'5 - Project Outputs'!P699</f>
        <v>0</v>
      </c>
      <c r="AOH19" s="33">
        <f>'5 - Project Outputs'!Q699</f>
        <v>0</v>
      </c>
      <c r="AOI19" s="33">
        <f>'5 - Project Outputs'!R699</f>
        <v>0</v>
      </c>
      <c r="AOJ19" s="33">
        <f>'5 - Project Outputs'!S699</f>
        <v>0</v>
      </c>
      <c r="AOK19" s="33">
        <f>'5 - Project Outputs'!T699</f>
        <v>0</v>
      </c>
      <c r="AOL19" s="33">
        <f>'5 - Project Outputs'!U699</f>
        <v>0</v>
      </c>
      <c r="AOM19" s="33">
        <f>'5 - Project Outputs'!V699</f>
        <v>0</v>
      </c>
      <c r="AON19" s="33">
        <f>'5 - Project Outputs'!W699</f>
        <v>0</v>
      </c>
      <c r="AOO19" s="33">
        <f>'5 - Project Outputs'!X699</f>
        <v>0</v>
      </c>
      <c r="CZK19" s="33">
        <f>'7 - Risk Register'!C160</f>
        <v>0</v>
      </c>
      <c r="CZL19" s="33">
        <f>'7 - Risk Register'!D160</f>
        <v>0</v>
      </c>
      <c r="CZM19" s="33">
        <f>'7 - Risk Register'!E160</f>
        <v>0</v>
      </c>
      <c r="CZN19" s="33">
        <f>'7 - Risk Register'!F160</f>
        <v>0</v>
      </c>
      <c r="CZO19" s="33">
        <f>'7 - Risk Register'!G160</f>
        <v>0</v>
      </c>
      <c r="CZP19" s="33">
        <f>'7 - Risk Register'!H160</f>
        <v>0</v>
      </c>
      <c r="CZQ19" s="33">
        <f>'7 - Risk Register'!I160</f>
        <v>0</v>
      </c>
      <c r="CZR19" s="33" t="str">
        <f>'7 - Risk Register'!J160</f>
        <v/>
      </c>
      <c r="CZS19" s="33">
        <f>'7 - Risk Register'!K160</f>
        <v>0</v>
      </c>
      <c r="CZT19" s="33">
        <f>'7 - Risk Register'!L160</f>
        <v>0</v>
      </c>
      <c r="CZU19" s="33">
        <f>'7 - Risk Register'!M160</f>
        <v>0</v>
      </c>
      <c r="CZV19" s="33" t="str">
        <f>'7 - Risk Register'!N160</f>
        <v/>
      </c>
      <c r="CZW19" s="33">
        <f>'7 - Risk Register'!O160</f>
        <v>0</v>
      </c>
      <c r="CZX19" s="33">
        <f>'7 - Risk Register'!P160</f>
        <v>0</v>
      </c>
      <c r="CZY19" s="33">
        <f>'7 - Risk Register'!C161</f>
        <v>0</v>
      </c>
      <c r="CZZ19" s="33">
        <f>'7 - Risk Register'!D161</f>
        <v>0</v>
      </c>
      <c r="DAA19" s="33">
        <f>'7 - Risk Register'!E161</f>
        <v>0</v>
      </c>
      <c r="DAB19" s="33">
        <f>'7 - Risk Register'!F161</f>
        <v>0</v>
      </c>
      <c r="DAC19" s="33">
        <f>'7 - Risk Register'!G161</f>
        <v>0</v>
      </c>
      <c r="DAD19" s="33">
        <f>'7 - Risk Register'!H161</f>
        <v>0</v>
      </c>
      <c r="DAE19" s="33">
        <f>'7 - Risk Register'!I161</f>
        <v>0</v>
      </c>
      <c r="DAF19" s="33" t="str">
        <f>'7 - Risk Register'!J161</f>
        <v/>
      </c>
      <c r="DAG19" s="33">
        <f>'7 - Risk Register'!K161</f>
        <v>0</v>
      </c>
      <c r="DAH19" s="33">
        <f>'7 - Risk Register'!L161</f>
        <v>0</v>
      </c>
      <c r="DAI19" s="33">
        <f>'7 - Risk Register'!M161</f>
        <v>0</v>
      </c>
      <c r="DAJ19" s="33" t="str">
        <f>'7 - Risk Register'!N161</f>
        <v/>
      </c>
      <c r="DAK19" s="33">
        <f>'7 - Risk Register'!O161</f>
        <v>0</v>
      </c>
      <c r="DAL19" s="33">
        <f>'7 - Risk Register'!P161</f>
        <v>0</v>
      </c>
      <c r="DAM19" s="33">
        <f>'7 - Risk Register'!C162</f>
        <v>0</v>
      </c>
      <c r="DAN19" s="33">
        <f>'7 - Risk Register'!D162</f>
        <v>0</v>
      </c>
      <c r="DAO19" s="33">
        <f>'7 - Risk Register'!E162</f>
        <v>0</v>
      </c>
      <c r="DAP19" s="33">
        <f>'7 - Risk Register'!F162</f>
        <v>0</v>
      </c>
      <c r="DAQ19" s="33">
        <f>'7 - Risk Register'!G162</f>
        <v>0</v>
      </c>
      <c r="DAR19" s="33">
        <f>'7 - Risk Register'!H162</f>
        <v>0</v>
      </c>
      <c r="DAS19" s="33">
        <f>'7 - Risk Register'!I162</f>
        <v>0</v>
      </c>
      <c r="DAT19" s="33" t="str">
        <f>'7 - Risk Register'!J162</f>
        <v/>
      </c>
      <c r="DAU19" s="33">
        <f>'7 - Risk Register'!K162</f>
        <v>0</v>
      </c>
      <c r="DAV19" s="33">
        <f>'7 - Risk Register'!L162</f>
        <v>0</v>
      </c>
      <c r="DAW19" s="33">
        <f>'7 - Risk Register'!M162</f>
        <v>0</v>
      </c>
      <c r="DAX19" s="33" t="str">
        <f>'7 - Risk Register'!N162</f>
        <v/>
      </c>
      <c r="DAY19" s="33">
        <f>'7 - Risk Register'!O162</f>
        <v>0</v>
      </c>
      <c r="DAZ19" s="33">
        <f>'7 - Risk Register'!P162</f>
        <v>0</v>
      </c>
    </row>
    <row r="20" spans="1:2762" s="33" customFormat="1" x14ac:dyDescent="0.35">
      <c r="A20" s="469" t="s">
        <v>3433</v>
      </c>
      <c r="R20" s="475" t="str">
        <f>'Project Lookup'!$C$21</f>
        <v/>
      </c>
      <c r="S20" s="33" t="str">
        <f>'Project Lookup'!$E$21</f>
        <v/>
      </c>
      <c r="T20" s="33" t="str">
        <f>'2 - Project Admin'!F45</f>
        <v>&lt; Select &gt;</v>
      </c>
      <c r="U20" s="33" t="str">
        <f>'2 - Project Admin'!G45</f>
        <v>&lt; Select &gt;</v>
      </c>
      <c r="V20" s="33">
        <f>'2 - Project Admin'!H45</f>
        <v>0</v>
      </c>
      <c r="W20" s="33">
        <f>'2 - Project Admin'!I45</f>
        <v>0</v>
      </c>
      <c r="X20" s="33" t="str">
        <f>'2 - Project Admin'!J45</f>
        <v>&lt; Select &gt;</v>
      </c>
      <c r="Y20" s="33">
        <f>'2 - Project Admin'!K45</f>
        <v>0</v>
      </c>
      <c r="Z20" s="33">
        <f>'2 - Project Admin'!L45</f>
        <v>0</v>
      </c>
      <c r="AJ20" s="477">
        <f>'3 - Programme Progress'!D38</f>
        <v>0</v>
      </c>
      <c r="AK20" s="33">
        <f>'3 - Programme Progress'!E38</f>
        <v>0</v>
      </c>
      <c r="AL20" s="33" t="e">
        <f>'3 - Programme Progress'!#REF!</f>
        <v>#REF!</v>
      </c>
      <c r="AM20" s="33" t="str">
        <f>'3 - Programme Progress'!F38</f>
        <v>&lt; Select &gt;</v>
      </c>
      <c r="AN20" s="33" t="str">
        <f>'3 - Programme Progress'!J38</f>
        <v>&lt; Select &gt;</v>
      </c>
      <c r="AO20" s="33" t="str">
        <f>'3 - Programme Progress'!K38</f>
        <v>&lt; Select &gt;</v>
      </c>
      <c r="AP20" s="33" t="str">
        <f>'3 - Programme Progress'!L38</f>
        <v>&lt; Select &gt;</v>
      </c>
      <c r="AQ20" s="33">
        <f>'3 - Programme Progress'!M38</f>
        <v>0</v>
      </c>
      <c r="AR20" s="33">
        <f>'3 - Programme Progress'!N38</f>
        <v>0</v>
      </c>
      <c r="AS20" s="33">
        <f>'3 - Programme Progress'!O38</f>
        <v>0</v>
      </c>
      <c r="AU20" s="478"/>
      <c r="AV20" s="478"/>
      <c r="AW20" s="478"/>
      <c r="AX20" s="478"/>
      <c r="AY20" s="478"/>
      <c r="AZ20" s="478"/>
      <c r="BA20" s="478"/>
      <c r="BB20" s="478"/>
      <c r="BC20" s="478"/>
      <c r="BD20" s="478"/>
      <c r="BE20" s="478"/>
      <c r="BF20" s="478"/>
      <c r="BG20" s="478"/>
      <c r="BH20" s="478"/>
      <c r="BI20" s="478"/>
      <c r="BJ20" s="478"/>
      <c r="BK20" s="478"/>
      <c r="BS20" s="33">
        <f>'4a - Funding Profiles'!F542</f>
        <v>0</v>
      </c>
      <c r="BT20" s="33">
        <f>'4a - Funding Profiles'!G542</f>
        <v>0</v>
      </c>
      <c r="BU20" s="33">
        <f>'4a - Funding Profiles'!H542</f>
        <v>0</v>
      </c>
      <c r="BV20" s="33">
        <f>'4a - Funding Profiles'!I542</f>
        <v>0</v>
      </c>
      <c r="BW20" s="33">
        <f>'4a - Funding Profiles'!J542</f>
        <v>0</v>
      </c>
      <c r="BX20" s="33">
        <f>'4a - Funding Profiles'!K542</f>
        <v>0</v>
      </c>
      <c r="BY20" s="33">
        <f>'4a - Funding Profiles'!L542</f>
        <v>0</v>
      </c>
      <c r="BZ20" s="33">
        <f>'4a - Funding Profiles'!M542</f>
        <v>0</v>
      </c>
      <c r="CA20" s="33">
        <f>'4a - Funding Profiles'!N542</f>
        <v>0</v>
      </c>
      <c r="CB20" s="33">
        <f>'4a - Funding Profiles'!O542</f>
        <v>0</v>
      </c>
      <c r="CC20" s="33">
        <f>'4a - Funding Profiles'!P542</f>
        <v>0</v>
      </c>
      <c r="CD20" s="33">
        <f>'4a - Funding Profiles'!Q542</f>
        <v>0</v>
      </c>
      <c r="CE20" s="33">
        <f>'4a - Funding Profiles'!R542</f>
        <v>0</v>
      </c>
      <c r="CF20" s="33">
        <f>'4a - Funding Profiles'!S542</f>
        <v>0</v>
      </c>
      <c r="CG20" s="33">
        <f>'4a - Funding Profiles'!T542</f>
        <v>0</v>
      </c>
      <c r="CH20" s="33">
        <f>'4a - Funding Profiles'!U542</f>
        <v>0</v>
      </c>
      <c r="CI20" s="33">
        <f>'4a - Funding Profiles'!V542</f>
        <v>0</v>
      </c>
      <c r="CJ20" s="33">
        <f>'4a - Funding Profiles'!W542</f>
        <v>0</v>
      </c>
      <c r="CK20" s="33">
        <f>'4a - Funding Profiles'!X542</f>
        <v>0</v>
      </c>
      <c r="CL20" s="33">
        <f>'4a - Funding Profiles'!Y542</f>
        <v>0</v>
      </c>
      <c r="CM20" s="33">
        <f>'4a - Funding Profiles'!Z542</f>
        <v>0</v>
      </c>
      <c r="CN20" s="33">
        <f>'4a - Funding Profiles'!F543</f>
        <v>0</v>
      </c>
      <c r="CO20" s="33">
        <f>'4a - Funding Profiles'!G543</f>
        <v>0</v>
      </c>
      <c r="CP20" s="33">
        <f>'4a - Funding Profiles'!H543</f>
        <v>0</v>
      </c>
      <c r="CQ20" s="33">
        <f>'4a - Funding Profiles'!I543</f>
        <v>0</v>
      </c>
      <c r="CR20" s="33">
        <f>'4a - Funding Profiles'!J543</f>
        <v>0</v>
      </c>
      <c r="CS20" s="33">
        <f>'4a - Funding Profiles'!K543</f>
        <v>0</v>
      </c>
      <c r="CT20" s="33">
        <f>'4a - Funding Profiles'!L543</f>
        <v>0</v>
      </c>
      <c r="CU20" s="33">
        <f>'4a - Funding Profiles'!M543</f>
        <v>0</v>
      </c>
      <c r="CV20" s="33">
        <f>'4a - Funding Profiles'!N543</f>
        <v>0</v>
      </c>
      <c r="CW20" s="33">
        <f>'4a - Funding Profiles'!O543</f>
        <v>0</v>
      </c>
      <c r="CX20" s="33">
        <f>'4a - Funding Profiles'!P543</f>
        <v>0</v>
      </c>
      <c r="CY20" s="33">
        <f>'4a - Funding Profiles'!Q543</f>
        <v>0</v>
      </c>
      <c r="CZ20" s="33">
        <f>'4a - Funding Profiles'!R543</f>
        <v>0</v>
      </c>
      <c r="DA20" s="33">
        <f>'4a - Funding Profiles'!S543</f>
        <v>0</v>
      </c>
      <c r="DB20" s="33">
        <f>'4a - Funding Profiles'!T543</f>
        <v>0</v>
      </c>
      <c r="DC20" s="33">
        <f>'4a - Funding Profiles'!U543</f>
        <v>0</v>
      </c>
      <c r="DD20" s="33">
        <f>'4a - Funding Profiles'!V543</f>
        <v>0</v>
      </c>
      <c r="DE20" s="33">
        <f>'4a - Funding Profiles'!W543</f>
        <v>0</v>
      </c>
      <c r="DF20" s="33">
        <f>'4a - Funding Profiles'!X543</f>
        <v>0</v>
      </c>
      <c r="DG20" s="33">
        <f>'4a - Funding Profiles'!Y543</f>
        <v>0</v>
      </c>
      <c r="DH20" s="33">
        <f>'4a - Funding Profiles'!Z543</f>
        <v>0</v>
      </c>
      <c r="DI20" s="33">
        <f>'4a - Funding Profiles'!F544</f>
        <v>0</v>
      </c>
      <c r="DJ20" s="33">
        <f>'4a - Funding Profiles'!G544</f>
        <v>0</v>
      </c>
      <c r="DK20" s="33">
        <f>'4a - Funding Profiles'!H544</f>
        <v>0</v>
      </c>
      <c r="DL20" s="33">
        <f>'4a - Funding Profiles'!I544</f>
        <v>0</v>
      </c>
      <c r="DM20" s="33">
        <f>'4a - Funding Profiles'!J544</f>
        <v>0</v>
      </c>
      <c r="DN20" s="33">
        <f>'4a - Funding Profiles'!K544</f>
        <v>0</v>
      </c>
      <c r="DO20" s="33">
        <f>'4a - Funding Profiles'!L544</f>
        <v>0</v>
      </c>
      <c r="DP20" s="33">
        <f>'4a - Funding Profiles'!M544</f>
        <v>0</v>
      </c>
      <c r="DQ20" s="33">
        <f>'4a - Funding Profiles'!N544</f>
        <v>0</v>
      </c>
      <c r="DR20" s="33">
        <f>'4a - Funding Profiles'!O544</f>
        <v>0</v>
      </c>
      <c r="DS20" s="33">
        <f>'4a - Funding Profiles'!P544</f>
        <v>0</v>
      </c>
      <c r="DT20" s="33">
        <f>'4a - Funding Profiles'!Q544</f>
        <v>0</v>
      </c>
      <c r="DU20" s="33">
        <f>'4a - Funding Profiles'!R544</f>
        <v>0</v>
      </c>
      <c r="DV20" s="33">
        <f>'4a - Funding Profiles'!S544</f>
        <v>0</v>
      </c>
      <c r="DW20" s="33">
        <f>'4a - Funding Profiles'!T544</f>
        <v>0</v>
      </c>
      <c r="DX20" s="33">
        <f>'4a - Funding Profiles'!U544</f>
        <v>0</v>
      </c>
      <c r="DY20" s="33">
        <f>'4a - Funding Profiles'!V544</f>
        <v>0</v>
      </c>
      <c r="DZ20" s="33">
        <f>'4a - Funding Profiles'!W544</f>
        <v>0</v>
      </c>
      <c r="EA20" s="33">
        <f>'4a - Funding Profiles'!X544</f>
        <v>0</v>
      </c>
      <c r="EB20" s="33">
        <f>'4a - Funding Profiles'!Y544</f>
        <v>0</v>
      </c>
      <c r="EC20" s="33">
        <f>'4a - Funding Profiles'!Z544</f>
        <v>0</v>
      </c>
      <c r="ED20" s="33">
        <f>'4a - Funding Profiles'!F545</f>
        <v>0</v>
      </c>
      <c r="EE20" s="33">
        <f>'4a - Funding Profiles'!G545</f>
        <v>0</v>
      </c>
      <c r="EF20" s="33">
        <f>'4a - Funding Profiles'!H545</f>
        <v>0</v>
      </c>
      <c r="EG20" s="33">
        <f>'4a - Funding Profiles'!I545</f>
        <v>0</v>
      </c>
      <c r="EH20" s="33">
        <f>'4a - Funding Profiles'!J545</f>
        <v>0</v>
      </c>
      <c r="EI20" s="33">
        <f>'4a - Funding Profiles'!K545</f>
        <v>0</v>
      </c>
      <c r="EJ20" s="33">
        <f>'4a - Funding Profiles'!L545</f>
        <v>0</v>
      </c>
      <c r="EK20" s="33">
        <f>'4a - Funding Profiles'!M545</f>
        <v>0</v>
      </c>
      <c r="EL20" s="33">
        <f>'4a - Funding Profiles'!N545</f>
        <v>0</v>
      </c>
      <c r="EM20" s="33">
        <f>'4a - Funding Profiles'!O545</f>
        <v>0</v>
      </c>
      <c r="EN20" s="33">
        <f>'4a - Funding Profiles'!P545</f>
        <v>0</v>
      </c>
      <c r="EO20" s="33">
        <f>'4a - Funding Profiles'!Q545</f>
        <v>0</v>
      </c>
      <c r="EP20" s="33">
        <f>'4a - Funding Profiles'!R545</f>
        <v>0</v>
      </c>
      <c r="EQ20" s="33">
        <f>'4a - Funding Profiles'!S545</f>
        <v>0</v>
      </c>
      <c r="ER20" s="33">
        <f>'4a - Funding Profiles'!T545</f>
        <v>0</v>
      </c>
      <c r="ES20" s="33">
        <f>'4a - Funding Profiles'!U545</f>
        <v>0</v>
      </c>
      <c r="ET20" s="33">
        <f>'4a - Funding Profiles'!V545</f>
        <v>0</v>
      </c>
      <c r="EU20" s="33">
        <f>'4a - Funding Profiles'!W545</f>
        <v>0</v>
      </c>
      <c r="EV20" s="33">
        <f>'4a - Funding Profiles'!X545</f>
        <v>0</v>
      </c>
      <c r="EW20" s="33">
        <f>'4a - Funding Profiles'!Y545</f>
        <v>0</v>
      </c>
      <c r="EX20" s="33">
        <f>'4a - Funding Profiles'!Z545</f>
        <v>0</v>
      </c>
      <c r="EY20" s="33">
        <f>'4a - Funding Profiles'!F546</f>
        <v>0</v>
      </c>
      <c r="EZ20" s="33">
        <f>'4a - Funding Profiles'!G546</f>
        <v>0</v>
      </c>
      <c r="FA20" s="33">
        <f>'4a - Funding Profiles'!H546</f>
        <v>0</v>
      </c>
      <c r="FB20" s="33">
        <f>'4a - Funding Profiles'!I546</f>
        <v>0</v>
      </c>
      <c r="FC20" s="33">
        <f>'4a - Funding Profiles'!J546</f>
        <v>0</v>
      </c>
      <c r="FD20" s="33">
        <f>'4a - Funding Profiles'!K546</f>
        <v>0</v>
      </c>
      <c r="FE20" s="33">
        <f>'4a - Funding Profiles'!L546</f>
        <v>0</v>
      </c>
      <c r="FF20" s="33">
        <f>'4a - Funding Profiles'!M546</f>
        <v>0</v>
      </c>
      <c r="FG20" s="33">
        <f>'4a - Funding Profiles'!N546</f>
        <v>0</v>
      </c>
      <c r="FH20" s="33">
        <f>'4a - Funding Profiles'!O546</f>
        <v>0</v>
      </c>
      <c r="FI20" s="33">
        <f>'4a - Funding Profiles'!P546</f>
        <v>0</v>
      </c>
      <c r="FJ20" s="33">
        <f>'4a - Funding Profiles'!Q546</f>
        <v>0</v>
      </c>
      <c r="FK20" s="33">
        <f>'4a - Funding Profiles'!R546</f>
        <v>0</v>
      </c>
      <c r="FL20" s="33">
        <f>'4a - Funding Profiles'!S546</f>
        <v>0</v>
      </c>
      <c r="FM20" s="33">
        <f>'4a - Funding Profiles'!T546</f>
        <v>0</v>
      </c>
      <c r="FN20" s="33">
        <f>'4a - Funding Profiles'!U546</f>
        <v>0</v>
      </c>
      <c r="FO20" s="33">
        <f>'4a - Funding Profiles'!V546</f>
        <v>0</v>
      </c>
      <c r="FP20" s="33">
        <f>'4a - Funding Profiles'!W546</f>
        <v>0</v>
      </c>
      <c r="FQ20" s="33">
        <f>'4a - Funding Profiles'!X546</f>
        <v>0</v>
      </c>
      <c r="FR20" s="33">
        <f>'4a - Funding Profiles'!Y546</f>
        <v>0</v>
      </c>
      <c r="FS20" s="33">
        <f>'4a - Funding Profiles'!Z546</f>
        <v>0</v>
      </c>
      <c r="FT20" s="33">
        <f>'4a - Funding Profiles'!F547</f>
        <v>0</v>
      </c>
      <c r="FU20" s="33">
        <f>'4a - Funding Profiles'!G547</f>
        <v>0</v>
      </c>
      <c r="FV20" s="33">
        <f>'4a - Funding Profiles'!H547</f>
        <v>0</v>
      </c>
      <c r="FW20" s="33">
        <f>'4a - Funding Profiles'!I547</f>
        <v>0</v>
      </c>
      <c r="FX20" s="33">
        <f>'4a - Funding Profiles'!J547</f>
        <v>0</v>
      </c>
      <c r="FY20" s="33">
        <f>'4a - Funding Profiles'!K547</f>
        <v>0</v>
      </c>
      <c r="FZ20" s="33">
        <f>'4a - Funding Profiles'!L547</f>
        <v>0</v>
      </c>
      <c r="GA20" s="33">
        <f>'4a - Funding Profiles'!M547</f>
        <v>0</v>
      </c>
      <c r="GB20" s="33">
        <f>'4a - Funding Profiles'!N547</f>
        <v>0</v>
      </c>
      <c r="GC20" s="33">
        <f>'4a - Funding Profiles'!O547</f>
        <v>0</v>
      </c>
      <c r="GD20" s="33">
        <f>'4a - Funding Profiles'!P547</f>
        <v>0</v>
      </c>
      <c r="GE20" s="33">
        <f>'4a - Funding Profiles'!Q547</f>
        <v>0</v>
      </c>
      <c r="GF20" s="33">
        <f>'4a - Funding Profiles'!R547</f>
        <v>0</v>
      </c>
      <c r="GG20" s="33">
        <f>'4a - Funding Profiles'!S547</f>
        <v>0</v>
      </c>
      <c r="GH20" s="33">
        <f>'4a - Funding Profiles'!T547</f>
        <v>0</v>
      </c>
      <c r="GI20" s="33">
        <f>'4a - Funding Profiles'!U547</f>
        <v>0</v>
      </c>
      <c r="GJ20" s="33">
        <f>'4a - Funding Profiles'!V547</f>
        <v>0</v>
      </c>
      <c r="GK20" s="33">
        <f>'4a - Funding Profiles'!W547</f>
        <v>0</v>
      </c>
      <c r="GL20" s="33">
        <f>'4a - Funding Profiles'!X547</f>
        <v>0</v>
      </c>
      <c r="GM20" s="33">
        <f>'4a - Funding Profiles'!Y547</f>
        <v>0</v>
      </c>
      <c r="GN20" s="33">
        <f>'4a - Funding Profiles'!Z547</f>
        <v>0</v>
      </c>
      <c r="GO20" s="33">
        <f>'4a - Funding Profiles'!F548</f>
        <v>0</v>
      </c>
      <c r="GP20" s="33">
        <f>'4a - Funding Profiles'!G548</f>
        <v>0</v>
      </c>
      <c r="GQ20" s="33">
        <f>'4a - Funding Profiles'!H548</f>
        <v>0</v>
      </c>
      <c r="GR20" s="33">
        <f>'4a - Funding Profiles'!I548</f>
        <v>0</v>
      </c>
      <c r="GS20" s="33">
        <f>'4a - Funding Profiles'!J548</f>
        <v>0</v>
      </c>
      <c r="GT20" s="33">
        <f>'4a - Funding Profiles'!K548</f>
        <v>0</v>
      </c>
      <c r="GU20" s="33">
        <f>'4a - Funding Profiles'!L548</f>
        <v>0</v>
      </c>
      <c r="GV20" s="33">
        <f>'4a - Funding Profiles'!M548</f>
        <v>0</v>
      </c>
      <c r="GW20" s="33">
        <f>'4a - Funding Profiles'!N548</f>
        <v>0</v>
      </c>
      <c r="GX20" s="33">
        <f>'4a - Funding Profiles'!O548</f>
        <v>0</v>
      </c>
      <c r="GY20" s="33">
        <f>'4a - Funding Profiles'!P548</f>
        <v>0</v>
      </c>
      <c r="GZ20" s="33">
        <f>'4a - Funding Profiles'!Q548</f>
        <v>0</v>
      </c>
      <c r="HA20" s="33">
        <f>'4a - Funding Profiles'!R548</f>
        <v>0</v>
      </c>
      <c r="HB20" s="33">
        <f>'4a - Funding Profiles'!S548</f>
        <v>0</v>
      </c>
      <c r="HC20" s="33">
        <f>'4a - Funding Profiles'!T548</f>
        <v>0</v>
      </c>
      <c r="HD20" s="33">
        <f>'4a - Funding Profiles'!U548</f>
        <v>0</v>
      </c>
      <c r="HE20" s="33">
        <f>'4a - Funding Profiles'!V548</f>
        <v>0</v>
      </c>
      <c r="HF20" s="33">
        <f>'4a - Funding Profiles'!W548</f>
        <v>0</v>
      </c>
      <c r="HG20" s="33">
        <f>'4a - Funding Profiles'!X548</f>
        <v>0</v>
      </c>
      <c r="HH20" s="33">
        <f>'4a - Funding Profiles'!Y548</f>
        <v>0</v>
      </c>
      <c r="HI20" s="33">
        <f>'4a - Funding Profiles'!Z548</f>
        <v>0</v>
      </c>
      <c r="HJ20" s="33">
        <f>'4a - Funding Profiles'!F549</f>
        <v>0</v>
      </c>
      <c r="HK20" s="33">
        <f>'4a - Funding Profiles'!G549</f>
        <v>0</v>
      </c>
      <c r="HL20" s="33">
        <f>'4a - Funding Profiles'!H549</f>
        <v>0</v>
      </c>
      <c r="HM20" s="33">
        <f>'4a - Funding Profiles'!I549</f>
        <v>0</v>
      </c>
      <c r="HN20" s="33">
        <f>'4a - Funding Profiles'!J549</f>
        <v>0</v>
      </c>
      <c r="HO20" s="33">
        <f>'4a - Funding Profiles'!K549</f>
        <v>0</v>
      </c>
      <c r="HP20" s="33">
        <f>'4a - Funding Profiles'!L549</f>
        <v>0</v>
      </c>
      <c r="HQ20" s="33">
        <f>'4a - Funding Profiles'!M549</f>
        <v>0</v>
      </c>
      <c r="HR20" s="33">
        <f>'4a - Funding Profiles'!N549</f>
        <v>0</v>
      </c>
      <c r="HS20" s="33">
        <f>'4a - Funding Profiles'!O549</f>
        <v>0</v>
      </c>
      <c r="HT20" s="33">
        <f>'4a - Funding Profiles'!P549</f>
        <v>0</v>
      </c>
      <c r="HU20" s="33">
        <f>'4a - Funding Profiles'!Q549</f>
        <v>0</v>
      </c>
      <c r="HV20" s="33">
        <f>'4a - Funding Profiles'!R549</f>
        <v>0</v>
      </c>
      <c r="HW20" s="33">
        <f>'4a - Funding Profiles'!S549</f>
        <v>0</v>
      </c>
      <c r="HX20" s="33">
        <f>'4a - Funding Profiles'!T549</f>
        <v>0</v>
      </c>
      <c r="HY20" s="33">
        <f>'4a - Funding Profiles'!U549</f>
        <v>0</v>
      </c>
      <c r="HZ20" s="33">
        <f>'4a - Funding Profiles'!V549</f>
        <v>0</v>
      </c>
      <c r="IA20" s="33">
        <f>'4a - Funding Profiles'!W549</f>
        <v>0</v>
      </c>
      <c r="IB20" s="33">
        <f>'4a - Funding Profiles'!X549</f>
        <v>0</v>
      </c>
      <c r="IC20" s="33">
        <f>'4a - Funding Profiles'!Y549</f>
        <v>0</v>
      </c>
      <c r="ID20" s="33">
        <f>'4a - Funding Profiles'!Z549</f>
        <v>0</v>
      </c>
      <c r="KP20" s="33">
        <f>'4a - Funding Profiles'!C554</f>
        <v>0</v>
      </c>
      <c r="KQ20" s="33">
        <f>'4a - Funding Profiles'!D554</f>
        <v>0</v>
      </c>
      <c r="KR20" s="33">
        <f>'4a - Funding Profiles'!E554</f>
        <v>0</v>
      </c>
      <c r="KS20" s="33">
        <f>'4a - Funding Profiles'!F554</f>
        <v>0</v>
      </c>
      <c r="KT20" s="33">
        <f>'4a - Funding Profiles'!G554</f>
        <v>0</v>
      </c>
      <c r="KU20" s="33">
        <f>'4a - Funding Profiles'!H554</f>
        <v>0</v>
      </c>
      <c r="KV20" s="33">
        <f>'4a - Funding Profiles'!I554</f>
        <v>0</v>
      </c>
      <c r="KW20" s="33">
        <f>'4a - Funding Profiles'!J554</f>
        <v>0</v>
      </c>
      <c r="KX20" s="33">
        <f>'4a - Funding Profiles'!K554</f>
        <v>0</v>
      </c>
      <c r="KY20" s="33">
        <f>'4a - Funding Profiles'!L554</f>
        <v>0</v>
      </c>
      <c r="KZ20" s="33">
        <f>'4a - Funding Profiles'!M554</f>
        <v>0</v>
      </c>
      <c r="LA20" s="33">
        <f>'4a - Funding Profiles'!N554</f>
        <v>0</v>
      </c>
      <c r="LB20" s="33">
        <f>'4a - Funding Profiles'!O554</f>
        <v>0</v>
      </c>
      <c r="LC20" s="33">
        <f>'4a - Funding Profiles'!P554</f>
        <v>0</v>
      </c>
      <c r="LD20" s="33">
        <f>'4a - Funding Profiles'!Q554</f>
        <v>0</v>
      </c>
      <c r="LE20" s="33">
        <f>'4a - Funding Profiles'!R554</f>
        <v>0</v>
      </c>
      <c r="LF20" s="33">
        <f>'4a - Funding Profiles'!S554</f>
        <v>0</v>
      </c>
      <c r="LG20" s="33">
        <f>'4a - Funding Profiles'!T554</f>
        <v>0</v>
      </c>
      <c r="LH20" s="33">
        <f>'4a - Funding Profiles'!U554</f>
        <v>0</v>
      </c>
      <c r="LI20" s="33">
        <f>'4a - Funding Profiles'!V554</f>
        <v>0</v>
      </c>
      <c r="LJ20" s="33">
        <f>'4a - Funding Profiles'!W554</f>
        <v>0</v>
      </c>
      <c r="LK20" s="33">
        <f>'4a - Funding Profiles'!X554</f>
        <v>0</v>
      </c>
      <c r="LL20" s="33">
        <f>'4a - Funding Profiles'!Y554</f>
        <v>0</v>
      </c>
      <c r="LM20" s="33">
        <f>'4a - Funding Profiles'!Z554</f>
        <v>0</v>
      </c>
      <c r="LN20" s="33">
        <f>'4a - Funding Profiles'!C555</f>
        <v>0</v>
      </c>
      <c r="LO20" s="33">
        <f>'4a - Funding Profiles'!D555</f>
        <v>0</v>
      </c>
      <c r="LP20" s="33">
        <f>'4a - Funding Profiles'!E555</f>
        <v>0</v>
      </c>
      <c r="LQ20" s="33">
        <f>'4a - Funding Profiles'!F555</f>
        <v>0</v>
      </c>
      <c r="LR20" s="33">
        <f>'4a - Funding Profiles'!G555</f>
        <v>0</v>
      </c>
      <c r="LS20" s="33">
        <f>'4a - Funding Profiles'!H555</f>
        <v>0</v>
      </c>
      <c r="LT20" s="33">
        <f>'4a - Funding Profiles'!I555</f>
        <v>0</v>
      </c>
      <c r="LU20" s="33">
        <f>'4a - Funding Profiles'!J555</f>
        <v>0</v>
      </c>
      <c r="LV20" s="33">
        <f>'4a - Funding Profiles'!K555</f>
        <v>0</v>
      </c>
      <c r="LW20" s="33">
        <f>'4a - Funding Profiles'!L555</f>
        <v>0</v>
      </c>
      <c r="LX20" s="33">
        <f>'4a - Funding Profiles'!M555</f>
        <v>0</v>
      </c>
      <c r="LY20" s="33">
        <f>'4a - Funding Profiles'!N555</f>
        <v>0</v>
      </c>
      <c r="LZ20" s="33">
        <f>'4a - Funding Profiles'!O555</f>
        <v>0</v>
      </c>
      <c r="MA20" s="33">
        <f>'4a - Funding Profiles'!P555</f>
        <v>0</v>
      </c>
      <c r="MB20" s="33">
        <f>'4a - Funding Profiles'!Q555</f>
        <v>0</v>
      </c>
      <c r="MC20" s="33">
        <f>'4a - Funding Profiles'!R555</f>
        <v>0</v>
      </c>
      <c r="MD20" s="33">
        <f>'4a - Funding Profiles'!S555</f>
        <v>0</v>
      </c>
      <c r="ME20" s="33">
        <f>'4a - Funding Profiles'!T555</f>
        <v>0</v>
      </c>
      <c r="MF20" s="33">
        <f>'4a - Funding Profiles'!U555</f>
        <v>0</v>
      </c>
      <c r="MG20" s="33">
        <f>'4a - Funding Profiles'!V555</f>
        <v>0</v>
      </c>
      <c r="MH20" s="33">
        <f>'4a - Funding Profiles'!W555</f>
        <v>0</v>
      </c>
      <c r="MI20" s="33">
        <f>'4a - Funding Profiles'!X555</f>
        <v>0</v>
      </c>
      <c r="MJ20" s="33">
        <f>'4a - Funding Profiles'!Y555</f>
        <v>0</v>
      </c>
      <c r="MK20" s="33">
        <f>'4a - Funding Profiles'!Z555</f>
        <v>0</v>
      </c>
      <c r="ML20" s="33">
        <f>'4a - Funding Profiles'!C556</f>
        <v>0</v>
      </c>
      <c r="MM20" s="33">
        <f>'4a - Funding Profiles'!D556</f>
        <v>0</v>
      </c>
      <c r="MN20" s="33">
        <f>'4a - Funding Profiles'!E556</f>
        <v>0</v>
      </c>
      <c r="MO20" s="33">
        <f>'4a - Funding Profiles'!F556</f>
        <v>0</v>
      </c>
      <c r="MP20" s="33">
        <f>'4a - Funding Profiles'!G556</f>
        <v>0</v>
      </c>
      <c r="MQ20" s="33">
        <f>'4a - Funding Profiles'!H556</f>
        <v>0</v>
      </c>
      <c r="MR20" s="33">
        <f>'4a - Funding Profiles'!I556</f>
        <v>0</v>
      </c>
      <c r="MS20" s="33">
        <f>'4a - Funding Profiles'!J556</f>
        <v>0</v>
      </c>
      <c r="MT20" s="33">
        <f>'4a - Funding Profiles'!K556</f>
        <v>0</v>
      </c>
      <c r="MU20" s="33">
        <f>'4a - Funding Profiles'!L556</f>
        <v>0</v>
      </c>
      <c r="MV20" s="33">
        <f>'4a - Funding Profiles'!M556</f>
        <v>0</v>
      </c>
      <c r="MW20" s="33">
        <f>'4a - Funding Profiles'!N556</f>
        <v>0</v>
      </c>
      <c r="MX20" s="33">
        <f>'4a - Funding Profiles'!O556</f>
        <v>0</v>
      </c>
      <c r="MY20" s="33">
        <f>'4a - Funding Profiles'!P556</f>
        <v>0</v>
      </c>
      <c r="MZ20" s="33">
        <f>'4a - Funding Profiles'!Q556</f>
        <v>0</v>
      </c>
      <c r="NA20" s="33">
        <f>'4a - Funding Profiles'!R556</f>
        <v>0</v>
      </c>
      <c r="NB20" s="33">
        <f>'4a - Funding Profiles'!S556</f>
        <v>0</v>
      </c>
      <c r="NC20" s="33">
        <f>'4a - Funding Profiles'!T556</f>
        <v>0</v>
      </c>
      <c r="ND20" s="33">
        <f>'4a - Funding Profiles'!U556</f>
        <v>0</v>
      </c>
      <c r="NE20" s="33">
        <f>'4a - Funding Profiles'!V556</f>
        <v>0</v>
      </c>
      <c r="NF20" s="33">
        <f>'4a - Funding Profiles'!W556</f>
        <v>0</v>
      </c>
      <c r="NG20" s="33">
        <f>'4a - Funding Profiles'!X556</f>
        <v>0</v>
      </c>
      <c r="NH20" s="33">
        <f>'4a - Funding Profiles'!Y556</f>
        <v>0</v>
      </c>
      <c r="NI20" s="33">
        <f>'4a - Funding Profiles'!Z556</f>
        <v>0</v>
      </c>
      <c r="NJ20" s="33">
        <f>'4a - Funding Profiles'!C557</f>
        <v>0</v>
      </c>
      <c r="NK20" s="33">
        <f>'4a - Funding Profiles'!D557</f>
        <v>0</v>
      </c>
      <c r="NL20" s="33">
        <f>'4a - Funding Profiles'!E557</f>
        <v>0</v>
      </c>
      <c r="NM20" s="33">
        <f>'4a - Funding Profiles'!F557</f>
        <v>0</v>
      </c>
      <c r="NN20" s="33">
        <f>'4a - Funding Profiles'!G557</f>
        <v>0</v>
      </c>
      <c r="NO20" s="33">
        <f>'4a - Funding Profiles'!H557</f>
        <v>0</v>
      </c>
      <c r="NP20" s="33">
        <f>'4a - Funding Profiles'!I557</f>
        <v>0</v>
      </c>
      <c r="NQ20" s="33">
        <f>'4a - Funding Profiles'!J557</f>
        <v>0</v>
      </c>
      <c r="NR20" s="33">
        <f>'4a - Funding Profiles'!K557</f>
        <v>0</v>
      </c>
      <c r="NS20" s="33">
        <f>'4a - Funding Profiles'!L557</f>
        <v>0</v>
      </c>
      <c r="NT20" s="33">
        <f>'4a - Funding Profiles'!M557</f>
        <v>0</v>
      </c>
      <c r="NU20" s="33">
        <f>'4a - Funding Profiles'!N557</f>
        <v>0</v>
      </c>
      <c r="NV20" s="33">
        <f>'4a - Funding Profiles'!O557</f>
        <v>0</v>
      </c>
      <c r="NW20" s="33">
        <f>'4a - Funding Profiles'!P557</f>
        <v>0</v>
      </c>
      <c r="NX20" s="33">
        <f>'4a - Funding Profiles'!Q557</f>
        <v>0</v>
      </c>
      <c r="NY20" s="33">
        <f>'4a - Funding Profiles'!R557</f>
        <v>0</v>
      </c>
      <c r="NZ20" s="33">
        <f>'4a - Funding Profiles'!S557</f>
        <v>0</v>
      </c>
      <c r="OA20" s="33">
        <f>'4a - Funding Profiles'!T557</f>
        <v>0</v>
      </c>
      <c r="OB20" s="33">
        <f>'4a - Funding Profiles'!U557</f>
        <v>0</v>
      </c>
      <c r="OC20" s="33">
        <f>'4a - Funding Profiles'!V557</f>
        <v>0</v>
      </c>
      <c r="OD20" s="33">
        <f>'4a - Funding Profiles'!W557</f>
        <v>0</v>
      </c>
      <c r="OE20" s="33">
        <f>'4a - Funding Profiles'!X557</f>
        <v>0</v>
      </c>
      <c r="OF20" s="33">
        <f>'4a - Funding Profiles'!Y557</f>
        <v>0</v>
      </c>
      <c r="OG20" s="33">
        <f>'4a - Funding Profiles'!Z557</f>
        <v>0</v>
      </c>
      <c r="OH20" s="33">
        <f>'4a - Funding Profiles'!C558</f>
        <v>0</v>
      </c>
      <c r="OI20" s="33">
        <f>'4a - Funding Profiles'!D558</f>
        <v>0</v>
      </c>
      <c r="OJ20" s="33">
        <f>'4a - Funding Profiles'!E558</f>
        <v>0</v>
      </c>
      <c r="OK20" s="33">
        <f>'4a - Funding Profiles'!F558</f>
        <v>0</v>
      </c>
      <c r="OL20" s="33">
        <f>'4a - Funding Profiles'!G558</f>
        <v>0</v>
      </c>
      <c r="OM20" s="33">
        <f>'4a - Funding Profiles'!H558</f>
        <v>0</v>
      </c>
      <c r="ON20" s="33">
        <f>'4a - Funding Profiles'!I558</f>
        <v>0</v>
      </c>
      <c r="OO20" s="33">
        <f>'4a - Funding Profiles'!J558</f>
        <v>0</v>
      </c>
      <c r="OP20" s="33">
        <f>'4a - Funding Profiles'!K558</f>
        <v>0</v>
      </c>
      <c r="OQ20" s="33">
        <f>'4a - Funding Profiles'!L558</f>
        <v>0</v>
      </c>
      <c r="OR20" s="33">
        <f>'4a - Funding Profiles'!M558</f>
        <v>0</v>
      </c>
      <c r="OS20" s="33">
        <f>'4a - Funding Profiles'!N558</f>
        <v>0</v>
      </c>
      <c r="OT20" s="33">
        <f>'4a - Funding Profiles'!O558</f>
        <v>0</v>
      </c>
      <c r="OU20" s="33">
        <f>'4a - Funding Profiles'!P558</f>
        <v>0</v>
      </c>
      <c r="OV20" s="33">
        <f>'4a - Funding Profiles'!Q558</f>
        <v>0</v>
      </c>
      <c r="OW20" s="33">
        <f>'4a - Funding Profiles'!R558</f>
        <v>0</v>
      </c>
      <c r="OX20" s="33">
        <f>'4a - Funding Profiles'!S558</f>
        <v>0</v>
      </c>
      <c r="OY20" s="33">
        <f>'4a - Funding Profiles'!T558</f>
        <v>0</v>
      </c>
      <c r="OZ20" s="33">
        <f>'4a - Funding Profiles'!U558</f>
        <v>0</v>
      </c>
      <c r="PA20" s="33">
        <f>'4a - Funding Profiles'!V558</f>
        <v>0</v>
      </c>
      <c r="PB20" s="33">
        <f>'4a - Funding Profiles'!W558</f>
        <v>0</v>
      </c>
      <c r="PC20" s="33">
        <f>'4a - Funding Profiles'!X558</f>
        <v>0</v>
      </c>
      <c r="PD20" s="33">
        <f>'4a - Funding Profiles'!Y558</f>
        <v>0</v>
      </c>
      <c r="PE20" s="33">
        <f>'4a - Funding Profiles'!Z558</f>
        <v>0</v>
      </c>
      <c r="PF20" s="33">
        <f>'4a - Funding Profiles'!F559</f>
        <v>0</v>
      </c>
      <c r="QA20" s="33">
        <f>'4a - Funding Profiles'!C563</f>
        <v>0</v>
      </c>
      <c r="QB20" s="33">
        <f>'4b - PSI'!E31</f>
        <v>0</v>
      </c>
      <c r="QC20" s="33">
        <f>'4b - PSI'!F31</f>
        <v>0</v>
      </c>
      <c r="QD20" s="33">
        <f>'4b - PSI'!G31</f>
        <v>0</v>
      </c>
      <c r="QE20" s="33">
        <f>'4b - PSI'!H31</f>
        <v>0</v>
      </c>
      <c r="QF20" s="33">
        <f>'4b - PSI'!I31</f>
        <v>0</v>
      </c>
      <c r="QG20" s="33">
        <f>'4b - PSI'!J31</f>
        <v>0</v>
      </c>
      <c r="QH20" s="33" t="str">
        <f>'5 - Project Outputs'!C701</f>
        <v>Project 19: Not Applicable</v>
      </c>
      <c r="QI20" s="33" t="str">
        <f>'5 - Project Outputs'!C708</f>
        <v># of temporary FT jobs supported</v>
      </c>
      <c r="QJ20" s="33" t="str">
        <f>'5 - Project Outputs'!D708</f>
        <v>Number</v>
      </c>
      <c r="QK20" s="33">
        <f>'5 - Project Outputs'!E708</f>
        <v>0</v>
      </c>
      <c r="QL20" s="33">
        <f>'5 - Project Outputs'!F708</f>
        <v>0</v>
      </c>
      <c r="QM20" s="33">
        <f>'5 - Project Outputs'!G708</f>
        <v>0</v>
      </c>
      <c r="QN20" s="33">
        <f>'5 - Project Outputs'!H708</f>
        <v>0</v>
      </c>
      <c r="QO20" s="33">
        <f>'5 - Project Outputs'!I708</f>
        <v>0</v>
      </c>
      <c r="QP20" s="33">
        <f>'5 - Project Outputs'!J708</f>
        <v>0</v>
      </c>
      <c r="QQ20" s="33">
        <f>'5 - Project Outputs'!K708</f>
        <v>0</v>
      </c>
      <c r="QR20" s="33">
        <f>'5 - Project Outputs'!L708</f>
        <v>0</v>
      </c>
      <c r="QS20" s="33">
        <f>'5 - Project Outputs'!M708</f>
        <v>0</v>
      </c>
      <c r="QT20" s="33">
        <f>'5 - Project Outputs'!N708</f>
        <v>0</v>
      </c>
      <c r="QU20" s="33">
        <f>'5 - Project Outputs'!O708</f>
        <v>0</v>
      </c>
      <c r="QV20" s="33">
        <f>'5 - Project Outputs'!P708</f>
        <v>0</v>
      </c>
      <c r="QW20" s="33">
        <f>'5 - Project Outputs'!Q708</f>
        <v>0</v>
      </c>
      <c r="QX20" s="33">
        <f>'5 - Project Outputs'!R708</f>
        <v>0</v>
      </c>
      <c r="QY20" s="33">
        <f>'5 - Project Outputs'!S708</f>
        <v>0</v>
      </c>
      <c r="QZ20" s="33">
        <f>'5 - Project Outputs'!T708</f>
        <v>0</v>
      </c>
      <c r="RA20" s="33">
        <f>'5 - Project Outputs'!U708</f>
        <v>0</v>
      </c>
      <c r="RB20" s="33">
        <f>'5 - Project Outputs'!V708</f>
        <v>0</v>
      </c>
      <c r="RC20" s="33">
        <f>'5 - Project Outputs'!W708</f>
        <v>0</v>
      </c>
      <c r="RD20" s="33">
        <f>'5 - Project Outputs'!X708</f>
        <v>0</v>
      </c>
      <c r="RE20" s="33" t="str">
        <f>'5 - Project Outputs'!C709</f>
        <v># of full-time equivalent (FTE) permanent jobs created through the project</v>
      </c>
      <c r="RF20" s="33" t="str">
        <f>'5 - Project Outputs'!D709</f>
        <v>Number of FTE jobs</v>
      </c>
      <c r="RG20" s="33">
        <f>'5 - Project Outputs'!E709</f>
        <v>0</v>
      </c>
      <c r="RH20" s="33">
        <f>'5 - Project Outputs'!F709</f>
        <v>0</v>
      </c>
      <c r="RI20" s="33">
        <f>'5 - Project Outputs'!G709</f>
        <v>0</v>
      </c>
      <c r="RJ20" s="33">
        <f>'5 - Project Outputs'!H709</f>
        <v>0</v>
      </c>
      <c r="RK20" s="33">
        <f>'5 - Project Outputs'!I709</f>
        <v>0</v>
      </c>
      <c r="RL20" s="33">
        <f>'5 - Project Outputs'!J709</f>
        <v>0</v>
      </c>
      <c r="RM20" s="33">
        <f>'5 - Project Outputs'!K709</f>
        <v>0</v>
      </c>
      <c r="RN20" s="33">
        <f>'5 - Project Outputs'!L709</f>
        <v>0</v>
      </c>
      <c r="RO20" s="33">
        <f>'5 - Project Outputs'!M709</f>
        <v>0</v>
      </c>
      <c r="RP20" s="33">
        <f>'5 - Project Outputs'!N709</f>
        <v>0</v>
      </c>
      <c r="RQ20" s="33">
        <f>'5 - Project Outputs'!O709</f>
        <v>0</v>
      </c>
      <c r="RR20" s="33">
        <f>'5 - Project Outputs'!P709</f>
        <v>0</v>
      </c>
      <c r="RS20" s="33">
        <f>'5 - Project Outputs'!Q709</f>
        <v>0</v>
      </c>
      <c r="RT20" s="33">
        <f>'5 - Project Outputs'!R709</f>
        <v>0</v>
      </c>
      <c r="RU20" s="33">
        <f>'5 - Project Outputs'!S709</f>
        <v>0</v>
      </c>
      <c r="RV20" s="33">
        <f>'5 - Project Outputs'!T709</f>
        <v>0</v>
      </c>
      <c r="RW20" s="33">
        <f>'5 - Project Outputs'!U709</f>
        <v>0</v>
      </c>
      <c r="RX20" s="33">
        <f>'5 - Project Outputs'!V709</f>
        <v>0</v>
      </c>
      <c r="RY20" s="33">
        <f>'5 - Project Outputs'!W709</f>
        <v>0</v>
      </c>
      <c r="RZ20" s="33">
        <f>'5 - Project Outputs'!X709</f>
        <v>0</v>
      </c>
      <c r="SA20" s="33" t="str">
        <f>'5 - Project Outputs'!C710</f>
        <v># of full-time equivalent (FTE) permanent jobs safeguarded through the project</v>
      </c>
      <c r="SB20" s="33" t="str">
        <f>'5 - Project Outputs'!D710</f>
        <v>Number of FTE jobs</v>
      </c>
      <c r="SC20" s="33">
        <f>'5 - Project Outputs'!E710</f>
        <v>0</v>
      </c>
      <c r="SD20" s="33">
        <f>'5 - Project Outputs'!F710</f>
        <v>0</v>
      </c>
      <c r="SE20" s="33">
        <f>'5 - Project Outputs'!G710</f>
        <v>0</v>
      </c>
      <c r="SF20" s="33">
        <f>'5 - Project Outputs'!H710</f>
        <v>0</v>
      </c>
      <c r="SG20" s="33">
        <f>'5 - Project Outputs'!I710</f>
        <v>0</v>
      </c>
      <c r="SH20" s="33">
        <f>'5 - Project Outputs'!J710</f>
        <v>0</v>
      </c>
      <c r="SI20" s="33">
        <f>'5 - Project Outputs'!K710</f>
        <v>0</v>
      </c>
      <c r="SJ20" s="33">
        <f>'5 - Project Outputs'!L710</f>
        <v>0</v>
      </c>
      <c r="SK20" s="33">
        <f>'5 - Project Outputs'!M710</f>
        <v>0</v>
      </c>
      <c r="SL20" s="33">
        <f>'5 - Project Outputs'!N710</f>
        <v>0</v>
      </c>
      <c r="SM20" s="33">
        <f>'5 - Project Outputs'!O710</f>
        <v>0</v>
      </c>
      <c r="SN20" s="33">
        <f>'5 - Project Outputs'!P710</f>
        <v>0</v>
      </c>
      <c r="SO20" s="33">
        <f>'5 - Project Outputs'!Q710</f>
        <v>0</v>
      </c>
      <c r="SP20" s="33">
        <f>'5 - Project Outputs'!R710</f>
        <v>0</v>
      </c>
      <c r="SQ20" s="33">
        <f>'5 - Project Outputs'!S710</f>
        <v>0</v>
      </c>
      <c r="SR20" s="33">
        <f>'5 - Project Outputs'!T710</f>
        <v>0</v>
      </c>
      <c r="SS20" s="33">
        <f>'5 - Project Outputs'!U710</f>
        <v>0</v>
      </c>
      <c r="ST20" s="33">
        <f>'5 - Project Outputs'!V710</f>
        <v>0</v>
      </c>
      <c r="SU20" s="33">
        <f>'5 - Project Outputs'!W710</f>
        <v>0</v>
      </c>
      <c r="SV20" s="33">
        <f>'5 - Project Outputs'!X710</f>
        <v>0</v>
      </c>
      <c r="SW20" s="33" t="str">
        <f>'5 - Project Outputs'!C712</f>
        <v>&lt; Select &gt;</v>
      </c>
      <c r="SX20" s="33" t="str">
        <f>'5 - Project Outputs'!D712</f>
        <v>N/A</v>
      </c>
      <c r="SY20" s="33">
        <f>'5 - Project Outputs'!E712</f>
        <v>0</v>
      </c>
      <c r="SZ20" s="33">
        <f>'5 - Project Outputs'!F712</f>
        <v>0</v>
      </c>
      <c r="TA20" s="33">
        <f>'5 - Project Outputs'!G712</f>
        <v>0</v>
      </c>
      <c r="TB20" s="33">
        <f>'5 - Project Outputs'!H712</f>
        <v>0</v>
      </c>
      <c r="TC20" s="33">
        <f>'5 - Project Outputs'!I712</f>
        <v>0</v>
      </c>
      <c r="TD20" s="33">
        <f>'5 - Project Outputs'!J712</f>
        <v>0</v>
      </c>
      <c r="TE20" s="33">
        <f>'5 - Project Outputs'!K712</f>
        <v>0</v>
      </c>
      <c r="TF20" s="33">
        <f>'5 - Project Outputs'!L712</f>
        <v>0</v>
      </c>
      <c r="TG20" s="33">
        <f>'5 - Project Outputs'!M712</f>
        <v>0</v>
      </c>
      <c r="TH20" s="33">
        <f>'5 - Project Outputs'!N712</f>
        <v>0</v>
      </c>
      <c r="TI20" s="33">
        <f>'5 - Project Outputs'!O712</f>
        <v>0</v>
      </c>
      <c r="TJ20" s="33">
        <f>'5 - Project Outputs'!P712</f>
        <v>0</v>
      </c>
      <c r="TK20" s="33">
        <f>'5 - Project Outputs'!Q712</f>
        <v>0</v>
      </c>
      <c r="TL20" s="33">
        <f>'5 - Project Outputs'!R712</f>
        <v>0</v>
      </c>
      <c r="TM20" s="33">
        <f>'5 - Project Outputs'!S712</f>
        <v>0</v>
      </c>
      <c r="TN20" s="33">
        <f>'5 - Project Outputs'!T712</f>
        <v>0</v>
      </c>
      <c r="TO20" s="33">
        <f>'5 - Project Outputs'!U712</f>
        <v>0</v>
      </c>
      <c r="TP20" s="33">
        <f>'5 - Project Outputs'!V712</f>
        <v>0</v>
      </c>
      <c r="TQ20" s="33">
        <f>'5 - Project Outputs'!W712</f>
        <v>0</v>
      </c>
      <c r="TR20" s="33">
        <f>'5 - Project Outputs'!X712</f>
        <v>0</v>
      </c>
      <c r="TS20" s="33">
        <f>'5 - Project Outputs'!Y712</f>
        <v>0</v>
      </c>
      <c r="TT20" s="33" t="str">
        <f>'5 - Project Outputs'!C713</f>
        <v>&lt; Select &gt;</v>
      </c>
      <c r="TU20" s="33" t="str">
        <f>'5 - Project Outputs'!D713</f>
        <v>N/A</v>
      </c>
      <c r="TV20" s="33">
        <f>'5 - Project Outputs'!E713</f>
        <v>0</v>
      </c>
      <c r="TW20" s="33">
        <f>'5 - Project Outputs'!F713</f>
        <v>0</v>
      </c>
      <c r="TX20" s="33">
        <f>'5 - Project Outputs'!G713</f>
        <v>0</v>
      </c>
      <c r="TY20" s="33">
        <f>'5 - Project Outputs'!H713</f>
        <v>0</v>
      </c>
      <c r="TZ20" s="33">
        <f>'5 - Project Outputs'!I713</f>
        <v>0</v>
      </c>
      <c r="UA20" s="33">
        <f>'5 - Project Outputs'!J713</f>
        <v>0</v>
      </c>
      <c r="UB20" s="33">
        <f>'5 - Project Outputs'!K713</f>
        <v>0</v>
      </c>
      <c r="UC20" s="33">
        <f>'5 - Project Outputs'!L713</f>
        <v>0</v>
      </c>
      <c r="UD20" s="33">
        <f>'5 - Project Outputs'!M713</f>
        <v>0</v>
      </c>
      <c r="UE20" s="33">
        <f>'5 - Project Outputs'!N713</f>
        <v>0</v>
      </c>
      <c r="UF20" s="33">
        <f>'5 - Project Outputs'!O713</f>
        <v>0</v>
      </c>
      <c r="UG20" s="33">
        <f>'5 - Project Outputs'!P713</f>
        <v>0</v>
      </c>
      <c r="UH20" s="33">
        <f>'5 - Project Outputs'!Q713</f>
        <v>0</v>
      </c>
      <c r="UI20" s="33">
        <f>'5 - Project Outputs'!R713</f>
        <v>0</v>
      </c>
      <c r="UJ20" s="33">
        <f>'5 - Project Outputs'!S713</f>
        <v>0</v>
      </c>
      <c r="UK20" s="33">
        <f>'5 - Project Outputs'!T713</f>
        <v>0</v>
      </c>
      <c r="UL20" s="33">
        <f>'5 - Project Outputs'!U713</f>
        <v>0</v>
      </c>
      <c r="UM20" s="33">
        <f>'5 - Project Outputs'!V713</f>
        <v>0</v>
      </c>
      <c r="UN20" s="33">
        <f>'5 - Project Outputs'!W713</f>
        <v>0</v>
      </c>
      <c r="UO20" s="33">
        <f>'5 - Project Outputs'!X713</f>
        <v>0</v>
      </c>
      <c r="UP20" s="33">
        <f>'5 - Project Outputs'!Y713</f>
        <v>0</v>
      </c>
      <c r="UQ20" s="33" t="str">
        <f>'5 - Project Outputs'!C714</f>
        <v>&lt; Select &gt;</v>
      </c>
      <c r="UR20" s="33" t="str">
        <f>'5 - Project Outputs'!D714</f>
        <v>N/A</v>
      </c>
      <c r="US20" s="33">
        <f>'5 - Project Outputs'!E714</f>
        <v>0</v>
      </c>
      <c r="UT20" s="33">
        <f>'5 - Project Outputs'!F714</f>
        <v>0</v>
      </c>
      <c r="UU20" s="33">
        <f>'5 - Project Outputs'!G714</f>
        <v>0</v>
      </c>
      <c r="UV20" s="33">
        <f>'5 - Project Outputs'!H714</f>
        <v>0</v>
      </c>
      <c r="UW20" s="33">
        <f>'5 - Project Outputs'!I714</f>
        <v>0</v>
      </c>
      <c r="UX20" s="33">
        <f>'5 - Project Outputs'!J714</f>
        <v>0</v>
      </c>
      <c r="UY20" s="33">
        <f>'5 - Project Outputs'!K714</f>
        <v>0</v>
      </c>
      <c r="UZ20" s="33">
        <f>'5 - Project Outputs'!L714</f>
        <v>0</v>
      </c>
      <c r="VA20" s="33">
        <f>'5 - Project Outputs'!M714</f>
        <v>0</v>
      </c>
      <c r="VB20" s="33">
        <f>'5 - Project Outputs'!N714</f>
        <v>0</v>
      </c>
      <c r="VC20" s="33">
        <f>'5 - Project Outputs'!O714</f>
        <v>0</v>
      </c>
      <c r="VD20" s="33">
        <f>'5 - Project Outputs'!P714</f>
        <v>0</v>
      </c>
      <c r="VE20" s="33">
        <f>'5 - Project Outputs'!Q714</f>
        <v>0</v>
      </c>
      <c r="VF20" s="33">
        <f>'5 - Project Outputs'!R714</f>
        <v>0</v>
      </c>
      <c r="VG20" s="33">
        <f>'5 - Project Outputs'!S714</f>
        <v>0</v>
      </c>
      <c r="VH20" s="33">
        <f>'5 - Project Outputs'!T714</f>
        <v>0</v>
      </c>
      <c r="VI20" s="33">
        <f>'5 - Project Outputs'!U714</f>
        <v>0</v>
      </c>
      <c r="VJ20" s="33">
        <f>'5 - Project Outputs'!V714</f>
        <v>0</v>
      </c>
      <c r="VK20" s="33">
        <f>'5 - Project Outputs'!W714</f>
        <v>0</v>
      </c>
      <c r="VL20" s="33">
        <f>'5 - Project Outputs'!X714</f>
        <v>0</v>
      </c>
      <c r="VM20" s="33">
        <f>'5 - Project Outputs'!Y714</f>
        <v>0</v>
      </c>
      <c r="VN20" s="33" t="str">
        <f>'5 - Project Outputs'!C715</f>
        <v>&lt; Select &gt;</v>
      </c>
      <c r="VO20" s="33" t="str">
        <f>'5 - Project Outputs'!D715</f>
        <v>N/A</v>
      </c>
      <c r="VP20" s="33">
        <f>'5 - Project Outputs'!E715</f>
        <v>0</v>
      </c>
      <c r="VQ20" s="33">
        <f>'5 - Project Outputs'!F715</f>
        <v>0</v>
      </c>
      <c r="VR20" s="33">
        <f>'5 - Project Outputs'!G715</f>
        <v>0</v>
      </c>
      <c r="VS20" s="33">
        <f>'5 - Project Outputs'!H715</f>
        <v>0</v>
      </c>
      <c r="VT20" s="33">
        <f>'5 - Project Outputs'!I715</f>
        <v>0</v>
      </c>
      <c r="VU20" s="33">
        <f>'5 - Project Outputs'!J715</f>
        <v>0</v>
      </c>
      <c r="VV20" s="33">
        <f>'5 - Project Outputs'!K715</f>
        <v>0</v>
      </c>
      <c r="VW20" s="33">
        <f>'5 - Project Outputs'!L715</f>
        <v>0</v>
      </c>
      <c r="VX20" s="33">
        <f>'5 - Project Outputs'!M715</f>
        <v>0</v>
      </c>
      <c r="VY20" s="33">
        <f>'5 - Project Outputs'!N715</f>
        <v>0</v>
      </c>
      <c r="VZ20" s="33">
        <f>'5 - Project Outputs'!O715</f>
        <v>0</v>
      </c>
      <c r="WA20" s="33">
        <f>'5 - Project Outputs'!P715</f>
        <v>0</v>
      </c>
      <c r="WB20" s="33">
        <f>'5 - Project Outputs'!Q715</f>
        <v>0</v>
      </c>
      <c r="WC20" s="33">
        <f>'5 - Project Outputs'!R715</f>
        <v>0</v>
      </c>
      <c r="WD20" s="33">
        <f>'5 - Project Outputs'!S715</f>
        <v>0</v>
      </c>
      <c r="WE20" s="33">
        <f>'5 - Project Outputs'!T715</f>
        <v>0</v>
      </c>
      <c r="WF20" s="33">
        <f>'5 - Project Outputs'!U715</f>
        <v>0</v>
      </c>
      <c r="WG20" s="33">
        <f>'5 - Project Outputs'!V715</f>
        <v>0</v>
      </c>
      <c r="WH20" s="33">
        <f>'5 - Project Outputs'!W715</f>
        <v>0</v>
      </c>
      <c r="WI20" s="33">
        <f>'5 - Project Outputs'!X715</f>
        <v>0</v>
      </c>
      <c r="WJ20" s="33">
        <f>'5 - Project Outputs'!Y715</f>
        <v>0</v>
      </c>
      <c r="WK20" s="33" t="str">
        <f>'5 - Project Outputs'!C716</f>
        <v>&lt; Select &gt;</v>
      </c>
      <c r="WL20" s="33" t="str">
        <f>'5 - Project Outputs'!D716</f>
        <v>N/A</v>
      </c>
      <c r="WM20" s="33">
        <f>'5 - Project Outputs'!E716</f>
        <v>0</v>
      </c>
      <c r="WN20" s="33">
        <f>'5 - Project Outputs'!F716</f>
        <v>0</v>
      </c>
      <c r="WO20" s="33">
        <f>'5 - Project Outputs'!G716</f>
        <v>0</v>
      </c>
      <c r="WP20" s="33">
        <f>'5 - Project Outputs'!H716</f>
        <v>0</v>
      </c>
      <c r="WQ20" s="33">
        <f>'5 - Project Outputs'!I716</f>
        <v>0</v>
      </c>
      <c r="WR20" s="33">
        <f>'5 - Project Outputs'!J716</f>
        <v>0</v>
      </c>
      <c r="WS20" s="33">
        <f>'5 - Project Outputs'!K716</f>
        <v>0</v>
      </c>
      <c r="WT20" s="33">
        <f>'5 - Project Outputs'!L716</f>
        <v>0</v>
      </c>
      <c r="WU20" s="33">
        <f>'5 - Project Outputs'!M716</f>
        <v>0</v>
      </c>
      <c r="WV20" s="33">
        <f>'5 - Project Outputs'!N716</f>
        <v>0</v>
      </c>
      <c r="WW20" s="33">
        <f>'5 - Project Outputs'!O716</f>
        <v>0</v>
      </c>
      <c r="WX20" s="33">
        <f>'5 - Project Outputs'!P716</f>
        <v>0</v>
      </c>
      <c r="WY20" s="33">
        <f>'5 - Project Outputs'!Q716</f>
        <v>0</v>
      </c>
      <c r="WZ20" s="33">
        <f>'5 - Project Outputs'!R716</f>
        <v>0</v>
      </c>
      <c r="XA20" s="33">
        <f>'5 - Project Outputs'!S716</f>
        <v>0</v>
      </c>
      <c r="XB20" s="33">
        <f>'5 - Project Outputs'!T716</f>
        <v>0</v>
      </c>
      <c r="XC20" s="33">
        <f>'5 - Project Outputs'!U716</f>
        <v>0</v>
      </c>
      <c r="XD20" s="33">
        <f>'5 - Project Outputs'!V716</f>
        <v>0</v>
      </c>
      <c r="XE20" s="33">
        <f>'5 - Project Outputs'!W716</f>
        <v>0</v>
      </c>
      <c r="XF20" s="33">
        <f>'5 - Project Outputs'!X716</f>
        <v>0</v>
      </c>
      <c r="XG20" s="33">
        <f>'5 - Project Outputs'!Y716</f>
        <v>0</v>
      </c>
      <c r="XH20" s="33" t="str">
        <f>'5 - Project Outputs'!C717</f>
        <v>&lt; Select &gt;</v>
      </c>
      <c r="XI20" s="33" t="str">
        <f>'5 - Project Outputs'!D717</f>
        <v>N/A</v>
      </c>
      <c r="XJ20" s="33">
        <f>'5 - Project Outputs'!E717</f>
        <v>0</v>
      </c>
      <c r="XK20" s="33">
        <f>'5 - Project Outputs'!F717</f>
        <v>0</v>
      </c>
      <c r="XL20" s="33">
        <f>'5 - Project Outputs'!G717</f>
        <v>0</v>
      </c>
      <c r="XM20" s="33">
        <f>'5 - Project Outputs'!H717</f>
        <v>0</v>
      </c>
      <c r="XN20" s="33">
        <f>'5 - Project Outputs'!I717</f>
        <v>0</v>
      </c>
      <c r="XO20" s="33">
        <f>'5 - Project Outputs'!J717</f>
        <v>0</v>
      </c>
      <c r="XP20" s="33">
        <f>'5 - Project Outputs'!K717</f>
        <v>0</v>
      </c>
      <c r="XQ20" s="33">
        <f>'5 - Project Outputs'!L717</f>
        <v>0</v>
      </c>
      <c r="XR20" s="33">
        <f>'5 - Project Outputs'!M717</f>
        <v>0</v>
      </c>
      <c r="XS20" s="33">
        <f>'5 - Project Outputs'!N717</f>
        <v>0</v>
      </c>
      <c r="XT20" s="33">
        <f>'5 - Project Outputs'!O717</f>
        <v>0</v>
      </c>
      <c r="XU20" s="33">
        <f>'5 - Project Outputs'!P717</f>
        <v>0</v>
      </c>
      <c r="XV20" s="33">
        <f>'5 - Project Outputs'!Q717</f>
        <v>0</v>
      </c>
      <c r="XW20" s="33">
        <f>'5 - Project Outputs'!R717</f>
        <v>0</v>
      </c>
      <c r="XX20" s="33">
        <f>'5 - Project Outputs'!S717</f>
        <v>0</v>
      </c>
      <c r="XY20" s="33">
        <f>'5 - Project Outputs'!T717</f>
        <v>0</v>
      </c>
      <c r="XZ20" s="33">
        <f>'5 - Project Outputs'!U717</f>
        <v>0</v>
      </c>
      <c r="YA20" s="33">
        <f>'5 - Project Outputs'!V717</f>
        <v>0</v>
      </c>
      <c r="YB20" s="33">
        <f>'5 - Project Outputs'!W717</f>
        <v>0</v>
      </c>
      <c r="YC20" s="33">
        <f>'5 - Project Outputs'!X717</f>
        <v>0</v>
      </c>
      <c r="YD20" s="33">
        <f>'5 - Project Outputs'!Y717</f>
        <v>0</v>
      </c>
      <c r="YE20" s="33" t="str">
        <f>'5 - Project Outputs'!C718</f>
        <v>&lt; Select &gt;</v>
      </c>
      <c r="YF20" s="33" t="str">
        <f>'5 - Project Outputs'!D718</f>
        <v>N/A</v>
      </c>
      <c r="YG20" s="33">
        <f>'5 - Project Outputs'!E718</f>
        <v>0</v>
      </c>
      <c r="YH20" s="33">
        <f>'5 - Project Outputs'!F718</f>
        <v>0</v>
      </c>
      <c r="YI20" s="33">
        <f>'5 - Project Outputs'!G718</f>
        <v>0</v>
      </c>
      <c r="YJ20" s="33">
        <f>'5 - Project Outputs'!H718</f>
        <v>0</v>
      </c>
      <c r="YK20" s="33">
        <f>'5 - Project Outputs'!I718</f>
        <v>0</v>
      </c>
      <c r="YL20" s="33">
        <f>'5 - Project Outputs'!J718</f>
        <v>0</v>
      </c>
      <c r="YM20" s="33">
        <f>'5 - Project Outputs'!K718</f>
        <v>0</v>
      </c>
      <c r="YN20" s="33">
        <f>'5 - Project Outputs'!L718</f>
        <v>0</v>
      </c>
      <c r="YO20" s="33">
        <f>'5 - Project Outputs'!M718</f>
        <v>0</v>
      </c>
      <c r="YP20" s="33">
        <f>'5 - Project Outputs'!N718</f>
        <v>0</v>
      </c>
      <c r="YQ20" s="33">
        <f>'5 - Project Outputs'!O718</f>
        <v>0</v>
      </c>
      <c r="YR20" s="33">
        <f>'5 - Project Outputs'!P718</f>
        <v>0</v>
      </c>
      <c r="YS20" s="33">
        <f>'5 - Project Outputs'!Q718</f>
        <v>0</v>
      </c>
      <c r="YT20" s="33">
        <f>'5 - Project Outputs'!R718</f>
        <v>0</v>
      </c>
      <c r="YU20" s="33">
        <f>'5 - Project Outputs'!S718</f>
        <v>0</v>
      </c>
      <c r="YV20" s="33">
        <f>'5 - Project Outputs'!T718</f>
        <v>0</v>
      </c>
      <c r="YW20" s="33">
        <f>'5 - Project Outputs'!U718</f>
        <v>0</v>
      </c>
      <c r="YX20" s="33">
        <f>'5 - Project Outputs'!V718</f>
        <v>0</v>
      </c>
      <c r="YY20" s="33">
        <f>'5 - Project Outputs'!W718</f>
        <v>0</v>
      </c>
      <c r="YZ20" s="33">
        <f>'5 - Project Outputs'!X718</f>
        <v>0</v>
      </c>
      <c r="ZA20" s="33">
        <f>'5 - Project Outputs'!Y718</f>
        <v>0</v>
      </c>
      <c r="ZB20" s="33" t="str">
        <f>'5 - Project Outputs'!C719</f>
        <v>&lt; Select &gt;</v>
      </c>
      <c r="ZC20" s="33" t="str">
        <f>'5 - Project Outputs'!D719</f>
        <v>N/A</v>
      </c>
      <c r="ZD20" s="33">
        <f>'5 - Project Outputs'!E719</f>
        <v>0</v>
      </c>
      <c r="ZE20" s="33">
        <f>'5 - Project Outputs'!F719</f>
        <v>0</v>
      </c>
      <c r="ZF20" s="33">
        <f>'5 - Project Outputs'!G719</f>
        <v>0</v>
      </c>
      <c r="ZG20" s="33">
        <f>'5 - Project Outputs'!H719</f>
        <v>0</v>
      </c>
      <c r="ZH20" s="33">
        <f>'5 - Project Outputs'!I719</f>
        <v>0</v>
      </c>
      <c r="ZI20" s="33">
        <f>'5 - Project Outputs'!J719</f>
        <v>0</v>
      </c>
      <c r="ZJ20" s="33">
        <f>'5 - Project Outputs'!K719</f>
        <v>0</v>
      </c>
      <c r="ZK20" s="33">
        <f>'5 - Project Outputs'!L719</f>
        <v>0</v>
      </c>
      <c r="ZL20" s="33">
        <f>'5 - Project Outputs'!M719</f>
        <v>0</v>
      </c>
      <c r="ZM20" s="33">
        <f>'5 - Project Outputs'!N719</f>
        <v>0</v>
      </c>
      <c r="ZN20" s="33">
        <f>'5 - Project Outputs'!O719</f>
        <v>0</v>
      </c>
      <c r="ZO20" s="33">
        <f>'5 - Project Outputs'!P719</f>
        <v>0</v>
      </c>
      <c r="ZP20" s="33">
        <f>'5 - Project Outputs'!Q719</f>
        <v>0</v>
      </c>
      <c r="ZQ20" s="33">
        <f>'5 - Project Outputs'!R719</f>
        <v>0</v>
      </c>
      <c r="ZR20" s="33">
        <f>'5 - Project Outputs'!S719</f>
        <v>0</v>
      </c>
      <c r="ZS20" s="33">
        <f>'5 - Project Outputs'!T719</f>
        <v>0</v>
      </c>
      <c r="ZT20" s="33">
        <f>'5 - Project Outputs'!U719</f>
        <v>0</v>
      </c>
      <c r="ZU20" s="33">
        <f>'5 - Project Outputs'!V719</f>
        <v>0</v>
      </c>
      <c r="ZV20" s="33">
        <f>'5 - Project Outputs'!W719</f>
        <v>0</v>
      </c>
      <c r="ZW20" s="33">
        <f>'5 - Project Outputs'!X719</f>
        <v>0</v>
      </c>
      <c r="ZX20" s="33">
        <f>'5 - Project Outputs'!Y719</f>
        <v>0</v>
      </c>
      <c r="ZY20" s="33" t="str">
        <f>'5 - Project Outputs'!C720</f>
        <v>&lt; Select &gt;</v>
      </c>
      <c r="ZZ20" s="33" t="str">
        <f>'5 - Project Outputs'!D720</f>
        <v>N/A</v>
      </c>
      <c r="AAA20" s="33">
        <f>'5 - Project Outputs'!E720</f>
        <v>0</v>
      </c>
      <c r="AAB20" s="33">
        <f>'5 - Project Outputs'!F720</f>
        <v>0</v>
      </c>
      <c r="AAC20" s="33">
        <f>'5 - Project Outputs'!G720</f>
        <v>0</v>
      </c>
      <c r="AAD20" s="33">
        <f>'5 - Project Outputs'!H720</f>
        <v>0</v>
      </c>
      <c r="AAE20" s="33">
        <f>'5 - Project Outputs'!I720</f>
        <v>0</v>
      </c>
      <c r="AAF20" s="33">
        <f>'5 - Project Outputs'!J720</f>
        <v>0</v>
      </c>
      <c r="AAG20" s="33">
        <f>'5 - Project Outputs'!K720</f>
        <v>0</v>
      </c>
      <c r="AAH20" s="33">
        <f>'5 - Project Outputs'!L720</f>
        <v>0</v>
      </c>
      <c r="AAI20" s="33">
        <f>'5 - Project Outputs'!M720</f>
        <v>0</v>
      </c>
      <c r="AAJ20" s="33">
        <f>'5 - Project Outputs'!N720</f>
        <v>0</v>
      </c>
      <c r="AAK20" s="33">
        <f>'5 - Project Outputs'!O720</f>
        <v>0</v>
      </c>
      <c r="AAL20" s="33">
        <f>'5 - Project Outputs'!P720</f>
        <v>0</v>
      </c>
      <c r="AAM20" s="33">
        <f>'5 - Project Outputs'!Q720</f>
        <v>0</v>
      </c>
      <c r="AAN20" s="33">
        <f>'5 - Project Outputs'!R720</f>
        <v>0</v>
      </c>
      <c r="AAO20" s="33">
        <f>'5 - Project Outputs'!S720</f>
        <v>0</v>
      </c>
      <c r="AAP20" s="33">
        <f>'5 - Project Outputs'!T720</f>
        <v>0</v>
      </c>
      <c r="AAQ20" s="33">
        <f>'5 - Project Outputs'!U720</f>
        <v>0</v>
      </c>
      <c r="AAR20" s="33">
        <f>'5 - Project Outputs'!V720</f>
        <v>0</v>
      </c>
      <c r="AAS20" s="33">
        <f>'5 - Project Outputs'!W720</f>
        <v>0</v>
      </c>
      <c r="AAT20" s="33">
        <f>'5 - Project Outputs'!X720</f>
        <v>0</v>
      </c>
      <c r="AAU20" s="33">
        <f>'5 - Project Outputs'!Y720</f>
        <v>0</v>
      </c>
      <c r="AAV20" s="33" t="str">
        <f>'5 - Project Outputs'!C721</f>
        <v>&lt; Select &gt;</v>
      </c>
      <c r="AAW20" s="33" t="str">
        <f>'5 - Project Outputs'!D721</f>
        <v>N/A</v>
      </c>
      <c r="AAX20" s="33">
        <f>'5 - Project Outputs'!E721</f>
        <v>0</v>
      </c>
      <c r="AAY20" s="33">
        <f>'5 - Project Outputs'!F721</f>
        <v>0</v>
      </c>
      <c r="AAZ20" s="33">
        <f>'5 - Project Outputs'!G721</f>
        <v>0</v>
      </c>
      <c r="ABA20" s="33">
        <f>'5 - Project Outputs'!H721</f>
        <v>0</v>
      </c>
      <c r="ABB20" s="33">
        <f>'5 - Project Outputs'!I721</f>
        <v>0</v>
      </c>
      <c r="ABC20" s="33">
        <f>'5 - Project Outputs'!J721</f>
        <v>0</v>
      </c>
      <c r="ABD20" s="33">
        <f>'5 - Project Outputs'!K721</f>
        <v>0</v>
      </c>
      <c r="ABE20" s="33">
        <f>'5 - Project Outputs'!L721</f>
        <v>0</v>
      </c>
      <c r="ABF20" s="33">
        <f>'5 - Project Outputs'!M721</f>
        <v>0</v>
      </c>
      <c r="ABG20" s="33">
        <f>'5 - Project Outputs'!N721</f>
        <v>0</v>
      </c>
      <c r="ABH20" s="33">
        <f>'5 - Project Outputs'!O721</f>
        <v>0</v>
      </c>
      <c r="ABI20" s="33">
        <f>'5 - Project Outputs'!P721</f>
        <v>0</v>
      </c>
      <c r="ABJ20" s="33">
        <f>'5 - Project Outputs'!Q721</f>
        <v>0</v>
      </c>
      <c r="ABK20" s="33">
        <f>'5 - Project Outputs'!R721</f>
        <v>0</v>
      </c>
      <c r="ABL20" s="33">
        <f>'5 - Project Outputs'!S721</f>
        <v>0</v>
      </c>
      <c r="ABM20" s="33">
        <f>'5 - Project Outputs'!T721</f>
        <v>0</v>
      </c>
      <c r="ABN20" s="33">
        <f>'5 - Project Outputs'!U721</f>
        <v>0</v>
      </c>
      <c r="ABO20" s="33">
        <f>'5 - Project Outputs'!V721</f>
        <v>0</v>
      </c>
      <c r="ABP20" s="33">
        <f>'5 - Project Outputs'!W721</f>
        <v>0</v>
      </c>
      <c r="ABQ20" s="33">
        <f>'5 - Project Outputs'!X721</f>
        <v>0</v>
      </c>
      <c r="ABR20" s="33">
        <f>'5 - Project Outputs'!Y721</f>
        <v>0</v>
      </c>
      <c r="ABS20" s="33" t="str">
        <f>'5 - Project Outputs'!C722</f>
        <v>&lt; Select &gt;</v>
      </c>
      <c r="ABT20" s="33" t="str">
        <f>'5 - Project Outputs'!D722</f>
        <v>N/A</v>
      </c>
      <c r="ABU20" s="33">
        <f>'5 - Project Outputs'!E722</f>
        <v>0</v>
      </c>
      <c r="ABV20" s="33">
        <f>'5 - Project Outputs'!F722</f>
        <v>0</v>
      </c>
      <c r="ABW20" s="33">
        <f>'5 - Project Outputs'!G722</f>
        <v>0</v>
      </c>
      <c r="ABX20" s="33">
        <f>'5 - Project Outputs'!H722</f>
        <v>0</v>
      </c>
      <c r="ABY20" s="33">
        <f>'5 - Project Outputs'!I722</f>
        <v>0</v>
      </c>
      <c r="ABZ20" s="33">
        <f>'5 - Project Outputs'!J722</f>
        <v>0</v>
      </c>
      <c r="ACA20" s="33">
        <f>'5 - Project Outputs'!K722</f>
        <v>0</v>
      </c>
      <c r="ACB20" s="33">
        <f>'5 - Project Outputs'!L722</f>
        <v>0</v>
      </c>
      <c r="ACC20" s="33">
        <f>'5 - Project Outputs'!M722</f>
        <v>0</v>
      </c>
      <c r="ACD20" s="33">
        <f>'5 - Project Outputs'!N722</f>
        <v>0</v>
      </c>
      <c r="ACE20" s="33">
        <f>'5 - Project Outputs'!O722</f>
        <v>0</v>
      </c>
      <c r="ACF20" s="33">
        <f>'5 - Project Outputs'!P722</f>
        <v>0</v>
      </c>
      <c r="ACG20" s="33">
        <f>'5 - Project Outputs'!Q722</f>
        <v>0</v>
      </c>
      <c r="ACH20" s="33">
        <f>'5 - Project Outputs'!R722</f>
        <v>0</v>
      </c>
      <c r="ACI20" s="33">
        <f>'5 - Project Outputs'!S722</f>
        <v>0</v>
      </c>
      <c r="ACJ20" s="33">
        <f>'5 - Project Outputs'!T722</f>
        <v>0</v>
      </c>
      <c r="ACK20" s="33">
        <f>'5 - Project Outputs'!U722</f>
        <v>0</v>
      </c>
      <c r="ACL20" s="33">
        <f>'5 - Project Outputs'!V722</f>
        <v>0</v>
      </c>
      <c r="ACM20" s="33">
        <f>'5 - Project Outputs'!W722</f>
        <v>0</v>
      </c>
      <c r="ACN20" s="33">
        <f>'5 - Project Outputs'!X722</f>
        <v>0</v>
      </c>
      <c r="ACO20" s="33">
        <f>'5 - Project Outputs'!Y722</f>
        <v>0</v>
      </c>
      <c r="ACP20" s="33" t="str">
        <f>'5 - Project Outputs'!C723</f>
        <v>&lt; Select &gt;</v>
      </c>
      <c r="ACQ20" s="33" t="str">
        <f>'5 - Project Outputs'!D723</f>
        <v>N/A</v>
      </c>
      <c r="ACR20" s="33">
        <f>'5 - Project Outputs'!E723</f>
        <v>0</v>
      </c>
      <c r="ACS20" s="33">
        <f>'5 - Project Outputs'!F723</f>
        <v>0</v>
      </c>
      <c r="ACT20" s="33">
        <f>'5 - Project Outputs'!G723</f>
        <v>0</v>
      </c>
      <c r="ACU20" s="33">
        <f>'5 - Project Outputs'!H723</f>
        <v>0</v>
      </c>
      <c r="ACV20" s="33">
        <f>'5 - Project Outputs'!I723</f>
        <v>0</v>
      </c>
      <c r="ACW20" s="33">
        <f>'5 - Project Outputs'!J723</f>
        <v>0</v>
      </c>
      <c r="ACX20" s="33">
        <f>'5 - Project Outputs'!K723</f>
        <v>0</v>
      </c>
      <c r="ACY20" s="33">
        <f>'5 - Project Outputs'!L723</f>
        <v>0</v>
      </c>
      <c r="ACZ20" s="33">
        <f>'5 - Project Outputs'!M723</f>
        <v>0</v>
      </c>
      <c r="ADA20" s="33">
        <f>'5 - Project Outputs'!N723</f>
        <v>0</v>
      </c>
      <c r="ADB20" s="33">
        <f>'5 - Project Outputs'!O723</f>
        <v>0</v>
      </c>
      <c r="ADC20" s="33">
        <f>'5 - Project Outputs'!P723</f>
        <v>0</v>
      </c>
      <c r="ADD20" s="33">
        <f>'5 - Project Outputs'!Q723</f>
        <v>0</v>
      </c>
      <c r="ADE20" s="33">
        <f>'5 - Project Outputs'!R723</f>
        <v>0</v>
      </c>
      <c r="ADF20" s="33">
        <f>'5 - Project Outputs'!S723</f>
        <v>0</v>
      </c>
      <c r="ADG20" s="33">
        <f>'5 - Project Outputs'!T723</f>
        <v>0</v>
      </c>
      <c r="ADH20" s="33">
        <f>'5 - Project Outputs'!U723</f>
        <v>0</v>
      </c>
      <c r="ADI20" s="33">
        <f>'5 - Project Outputs'!V723</f>
        <v>0</v>
      </c>
      <c r="ADJ20" s="33">
        <f>'5 - Project Outputs'!W723</f>
        <v>0</v>
      </c>
      <c r="ADK20" s="33">
        <f>'5 - Project Outputs'!X723</f>
        <v>0</v>
      </c>
      <c r="ADL20" s="33">
        <f>'5 - Project Outputs'!Y723</f>
        <v>0</v>
      </c>
      <c r="ADM20" s="33" t="str">
        <f>'5 - Project Outputs'!C724</f>
        <v>&lt; Select &gt;</v>
      </c>
      <c r="ADN20" s="33" t="str">
        <f>'5 - Project Outputs'!D724</f>
        <v>N/A</v>
      </c>
      <c r="ADO20" s="33">
        <f>'5 - Project Outputs'!E724</f>
        <v>0</v>
      </c>
      <c r="ADP20" s="33">
        <f>'5 - Project Outputs'!F724</f>
        <v>0</v>
      </c>
      <c r="ADQ20" s="33">
        <f>'5 - Project Outputs'!G724</f>
        <v>0</v>
      </c>
      <c r="ADR20" s="33">
        <f>'5 - Project Outputs'!H724</f>
        <v>0</v>
      </c>
      <c r="ADS20" s="33">
        <f>'5 - Project Outputs'!I724</f>
        <v>0</v>
      </c>
      <c r="ADT20" s="33">
        <f>'5 - Project Outputs'!J724</f>
        <v>0</v>
      </c>
      <c r="ADU20" s="33">
        <f>'5 - Project Outputs'!K724</f>
        <v>0</v>
      </c>
      <c r="ADV20" s="33">
        <f>'5 - Project Outputs'!L724</f>
        <v>0</v>
      </c>
      <c r="ADW20" s="33">
        <f>'5 - Project Outputs'!M724</f>
        <v>0</v>
      </c>
      <c r="ADX20" s="33">
        <f>'5 - Project Outputs'!N724</f>
        <v>0</v>
      </c>
      <c r="ADY20" s="33">
        <f>'5 - Project Outputs'!O724</f>
        <v>0</v>
      </c>
      <c r="ADZ20" s="33">
        <f>'5 - Project Outputs'!P724</f>
        <v>0</v>
      </c>
      <c r="AEA20" s="33">
        <f>'5 - Project Outputs'!Q724</f>
        <v>0</v>
      </c>
      <c r="AEB20" s="33">
        <f>'5 - Project Outputs'!R724</f>
        <v>0</v>
      </c>
      <c r="AEC20" s="33">
        <f>'5 - Project Outputs'!S724</f>
        <v>0</v>
      </c>
      <c r="AED20" s="33">
        <f>'5 - Project Outputs'!T724</f>
        <v>0</v>
      </c>
      <c r="AEE20" s="33">
        <f>'5 - Project Outputs'!U724</f>
        <v>0</v>
      </c>
      <c r="AEF20" s="33">
        <f>'5 - Project Outputs'!V724</f>
        <v>0</v>
      </c>
      <c r="AEG20" s="33">
        <f>'5 - Project Outputs'!W724</f>
        <v>0</v>
      </c>
      <c r="AEH20" s="33">
        <f>'5 - Project Outputs'!X724</f>
        <v>0</v>
      </c>
      <c r="AEI20" s="33">
        <f>'5 - Project Outputs'!Y724</f>
        <v>0</v>
      </c>
      <c r="AEJ20" s="33" t="str">
        <f>'5 - Project Outputs'!C725</f>
        <v>&lt; Select &gt;</v>
      </c>
      <c r="AEK20" s="33" t="str">
        <f>'5 - Project Outputs'!D725</f>
        <v>N/A</v>
      </c>
      <c r="AEL20" s="33">
        <f>'5 - Project Outputs'!E725</f>
        <v>0</v>
      </c>
      <c r="AEM20" s="33">
        <f>'5 - Project Outputs'!F725</f>
        <v>0</v>
      </c>
      <c r="AEN20" s="33">
        <f>'5 - Project Outputs'!G725</f>
        <v>0</v>
      </c>
      <c r="AEO20" s="33">
        <f>'5 - Project Outputs'!H725</f>
        <v>0</v>
      </c>
      <c r="AEP20" s="33">
        <f>'5 - Project Outputs'!I725</f>
        <v>0</v>
      </c>
      <c r="AEQ20" s="33">
        <f>'5 - Project Outputs'!J725</f>
        <v>0</v>
      </c>
      <c r="AER20" s="33">
        <f>'5 - Project Outputs'!K725</f>
        <v>0</v>
      </c>
      <c r="AES20" s="33">
        <f>'5 - Project Outputs'!L725</f>
        <v>0</v>
      </c>
      <c r="AET20" s="33">
        <f>'5 - Project Outputs'!M725</f>
        <v>0</v>
      </c>
      <c r="AEU20" s="33">
        <f>'5 - Project Outputs'!N725</f>
        <v>0</v>
      </c>
      <c r="AEV20" s="33">
        <f>'5 - Project Outputs'!O725</f>
        <v>0</v>
      </c>
      <c r="AEW20" s="33">
        <f>'5 - Project Outputs'!P725</f>
        <v>0</v>
      </c>
      <c r="AEX20" s="33">
        <f>'5 - Project Outputs'!Q725</f>
        <v>0</v>
      </c>
      <c r="AEY20" s="33">
        <f>'5 - Project Outputs'!R725</f>
        <v>0</v>
      </c>
      <c r="AEZ20" s="33">
        <f>'5 - Project Outputs'!S725</f>
        <v>0</v>
      </c>
      <c r="AFA20" s="33">
        <f>'5 - Project Outputs'!T725</f>
        <v>0</v>
      </c>
      <c r="AFB20" s="33">
        <f>'5 - Project Outputs'!U725</f>
        <v>0</v>
      </c>
      <c r="AFC20" s="33">
        <f>'5 - Project Outputs'!V725</f>
        <v>0</v>
      </c>
      <c r="AFD20" s="33">
        <f>'5 - Project Outputs'!W725</f>
        <v>0</v>
      </c>
      <c r="AFE20" s="33">
        <f>'5 - Project Outputs'!X725</f>
        <v>0</v>
      </c>
      <c r="AFF20" s="33">
        <f>'5 - Project Outputs'!Y725</f>
        <v>0</v>
      </c>
      <c r="AFG20" s="33" t="str">
        <f>'5 - Project Outputs'!C726</f>
        <v>&lt; Select &gt;</v>
      </c>
      <c r="AFH20" s="33" t="str">
        <f>'5 - Project Outputs'!D726</f>
        <v>N/A</v>
      </c>
      <c r="AFI20" s="33">
        <f>'5 - Project Outputs'!E726</f>
        <v>0</v>
      </c>
      <c r="AFJ20" s="33">
        <f>'5 - Project Outputs'!F726</f>
        <v>0</v>
      </c>
      <c r="AFK20" s="33">
        <f>'5 - Project Outputs'!G726</f>
        <v>0</v>
      </c>
      <c r="AFL20" s="33">
        <f>'5 - Project Outputs'!H726</f>
        <v>0</v>
      </c>
      <c r="AFM20" s="33">
        <f>'5 - Project Outputs'!I726</f>
        <v>0</v>
      </c>
      <c r="AFN20" s="33">
        <f>'5 - Project Outputs'!J726</f>
        <v>0</v>
      </c>
      <c r="AFO20" s="33">
        <f>'5 - Project Outputs'!K726</f>
        <v>0</v>
      </c>
      <c r="AFP20" s="33">
        <f>'5 - Project Outputs'!L726</f>
        <v>0</v>
      </c>
      <c r="AFQ20" s="33">
        <f>'5 - Project Outputs'!M726</f>
        <v>0</v>
      </c>
      <c r="AFR20" s="33">
        <f>'5 - Project Outputs'!N726</f>
        <v>0</v>
      </c>
      <c r="AFS20" s="33">
        <f>'5 - Project Outputs'!O726</f>
        <v>0</v>
      </c>
      <c r="AFT20" s="33">
        <f>'5 - Project Outputs'!P726</f>
        <v>0</v>
      </c>
      <c r="AFU20" s="33">
        <f>'5 - Project Outputs'!Q726</f>
        <v>0</v>
      </c>
      <c r="AFV20" s="33">
        <f>'5 - Project Outputs'!R726</f>
        <v>0</v>
      </c>
      <c r="AFW20" s="33">
        <f>'5 - Project Outputs'!S726</f>
        <v>0</v>
      </c>
      <c r="AFX20" s="33">
        <f>'5 - Project Outputs'!T726</f>
        <v>0</v>
      </c>
      <c r="AFY20" s="33">
        <f>'5 - Project Outputs'!U726</f>
        <v>0</v>
      </c>
      <c r="AFZ20" s="33">
        <f>'5 - Project Outputs'!V726</f>
        <v>0</v>
      </c>
      <c r="AGA20" s="33">
        <f>'5 - Project Outputs'!W726</f>
        <v>0</v>
      </c>
      <c r="AGB20" s="33">
        <f>'5 - Project Outputs'!X726</f>
        <v>0</v>
      </c>
      <c r="AGC20" s="33">
        <f>'5 - Project Outputs'!Y726</f>
        <v>0</v>
      </c>
      <c r="AGD20" s="33">
        <f>'5 - Project Outputs'!C728</f>
        <v>0</v>
      </c>
      <c r="AGE20" s="33">
        <f>'5 - Project Outputs'!D728</f>
        <v>0</v>
      </c>
      <c r="AGF20" s="33">
        <f>'5 - Project Outputs'!E728</f>
        <v>0</v>
      </c>
      <c r="AGG20" s="33">
        <f>'5 - Project Outputs'!F728</f>
        <v>0</v>
      </c>
      <c r="AGH20" s="33">
        <f>'5 - Project Outputs'!G728</f>
        <v>0</v>
      </c>
      <c r="AGI20" s="33">
        <f>'5 - Project Outputs'!H728</f>
        <v>0</v>
      </c>
      <c r="AGJ20" s="33">
        <f>'5 - Project Outputs'!I728</f>
        <v>0</v>
      </c>
      <c r="AGK20" s="33">
        <f>'5 - Project Outputs'!J728</f>
        <v>0</v>
      </c>
      <c r="AGL20" s="33">
        <f>'5 - Project Outputs'!K728</f>
        <v>0</v>
      </c>
      <c r="AGM20" s="33">
        <f>'5 - Project Outputs'!L728</f>
        <v>0</v>
      </c>
      <c r="AGN20" s="33">
        <f>'5 - Project Outputs'!M728</f>
        <v>0</v>
      </c>
      <c r="AGO20" s="33">
        <f>'5 - Project Outputs'!N728</f>
        <v>0</v>
      </c>
      <c r="AGP20" s="33">
        <f>'5 - Project Outputs'!O728</f>
        <v>0</v>
      </c>
      <c r="AGQ20" s="33">
        <f>'5 - Project Outputs'!P728</f>
        <v>0</v>
      </c>
      <c r="AGR20" s="33">
        <f>'5 - Project Outputs'!Q728</f>
        <v>0</v>
      </c>
      <c r="AGS20" s="33">
        <f>'5 - Project Outputs'!R728</f>
        <v>0</v>
      </c>
      <c r="AGT20" s="33">
        <f>'5 - Project Outputs'!S728</f>
        <v>0</v>
      </c>
      <c r="AGU20" s="33">
        <f>'5 - Project Outputs'!T728</f>
        <v>0</v>
      </c>
      <c r="AGV20" s="33">
        <f>'5 - Project Outputs'!U728</f>
        <v>0</v>
      </c>
      <c r="AGW20" s="33">
        <f>'5 - Project Outputs'!V728</f>
        <v>0</v>
      </c>
      <c r="AGX20" s="33">
        <f>'5 - Project Outputs'!W728</f>
        <v>0</v>
      </c>
      <c r="AGY20" s="33">
        <f>'5 - Project Outputs'!X728</f>
        <v>0</v>
      </c>
      <c r="AGZ20" s="33">
        <f>'5 - Project Outputs'!C729</f>
        <v>0</v>
      </c>
      <c r="AHA20" s="33">
        <f>'5 - Project Outputs'!D729</f>
        <v>0</v>
      </c>
      <c r="AHB20" s="33">
        <f>'5 - Project Outputs'!E729</f>
        <v>0</v>
      </c>
      <c r="AHC20" s="33">
        <f>'5 - Project Outputs'!F729</f>
        <v>0</v>
      </c>
      <c r="AHD20" s="33">
        <f>'5 - Project Outputs'!G729</f>
        <v>0</v>
      </c>
      <c r="AHE20" s="33">
        <f>'5 - Project Outputs'!H729</f>
        <v>0</v>
      </c>
      <c r="AHF20" s="33">
        <f>'5 - Project Outputs'!I729</f>
        <v>0</v>
      </c>
      <c r="AHG20" s="33">
        <f>'5 - Project Outputs'!J729</f>
        <v>0</v>
      </c>
      <c r="AHH20" s="33">
        <f>'5 - Project Outputs'!K729</f>
        <v>0</v>
      </c>
      <c r="AHI20" s="33">
        <f>'5 - Project Outputs'!L729</f>
        <v>0</v>
      </c>
      <c r="AHJ20" s="33">
        <f>'5 - Project Outputs'!M729</f>
        <v>0</v>
      </c>
      <c r="AHK20" s="33">
        <f>'5 - Project Outputs'!N729</f>
        <v>0</v>
      </c>
      <c r="AHL20" s="33">
        <f>'5 - Project Outputs'!O729</f>
        <v>0</v>
      </c>
      <c r="AHM20" s="33">
        <f>'5 - Project Outputs'!P729</f>
        <v>0</v>
      </c>
      <c r="AHN20" s="33">
        <f>'5 - Project Outputs'!Q729</f>
        <v>0</v>
      </c>
      <c r="AHO20" s="33">
        <f>'5 - Project Outputs'!R729</f>
        <v>0</v>
      </c>
      <c r="AHP20" s="33">
        <f>'5 - Project Outputs'!S729</f>
        <v>0</v>
      </c>
      <c r="AHQ20" s="33">
        <f>'5 - Project Outputs'!T729</f>
        <v>0</v>
      </c>
      <c r="AHR20" s="33">
        <f>'5 - Project Outputs'!U729</f>
        <v>0</v>
      </c>
      <c r="AHS20" s="33">
        <f>'5 - Project Outputs'!V729</f>
        <v>0</v>
      </c>
      <c r="AHT20" s="33">
        <f>'5 - Project Outputs'!W729</f>
        <v>0</v>
      </c>
      <c r="AHU20" s="33">
        <f>'5 - Project Outputs'!X729</f>
        <v>0</v>
      </c>
      <c r="AHV20" s="33">
        <f>'5 - Project Outputs'!C730</f>
        <v>0</v>
      </c>
      <c r="AHW20" s="33">
        <f>'5 - Project Outputs'!D730</f>
        <v>0</v>
      </c>
      <c r="AHX20" s="33">
        <f>'5 - Project Outputs'!E730</f>
        <v>0</v>
      </c>
      <c r="AHY20" s="33">
        <f>'5 - Project Outputs'!F730</f>
        <v>0</v>
      </c>
      <c r="AHZ20" s="33">
        <f>'5 - Project Outputs'!G730</f>
        <v>0</v>
      </c>
      <c r="AIA20" s="33">
        <f>'5 - Project Outputs'!H730</f>
        <v>0</v>
      </c>
      <c r="AIB20" s="33">
        <f>'5 - Project Outputs'!I730</f>
        <v>0</v>
      </c>
      <c r="AIC20" s="33">
        <f>'5 - Project Outputs'!J730</f>
        <v>0</v>
      </c>
      <c r="AID20" s="33">
        <f>'5 - Project Outputs'!K730</f>
        <v>0</v>
      </c>
      <c r="AIE20" s="33">
        <f>'5 - Project Outputs'!L730</f>
        <v>0</v>
      </c>
      <c r="AIF20" s="33">
        <f>'5 - Project Outputs'!M730</f>
        <v>0</v>
      </c>
      <c r="AIG20" s="33">
        <f>'5 - Project Outputs'!N730</f>
        <v>0</v>
      </c>
      <c r="AIH20" s="33">
        <f>'5 - Project Outputs'!O730</f>
        <v>0</v>
      </c>
      <c r="AII20" s="33">
        <f>'5 - Project Outputs'!P730</f>
        <v>0</v>
      </c>
      <c r="AIJ20" s="33">
        <f>'5 - Project Outputs'!Q730</f>
        <v>0</v>
      </c>
      <c r="AIK20" s="33">
        <f>'5 - Project Outputs'!R730</f>
        <v>0</v>
      </c>
      <c r="AIL20" s="33">
        <f>'5 - Project Outputs'!S730</f>
        <v>0</v>
      </c>
      <c r="AIM20" s="33">
        <f>'5 - Project Outputs'!T730</f>
        <v>0</v>
      </c>
      <c r="AIN20" s="33">
        <f>'5 - Project Outputs'!U730</f>
        <v>0</v>
      </c>
      <c r="AIO20" s="33">
        <f>'5 - Project Outputs'!V730</f>
        <v>0</v>
      </c>
      <c r="AIP20" s="33">
        <f>'5 - Project Outputs'!W730</f>
        <v>0</v>
      </c>
      <c r="AIQ20" s="33">
        <f>'5 - Project Outputs'!X730</f>
        <v>0</v>
      </c>
      <c r="AIR20" s="33">
        <f>'5 - Project Outputs'!C731</f>
        <v>0</v>
      </c>
      <c r="AIS20" s="33">
        <f>'5 - Project Outputs'!D731</f>
        <v>0</v>
      </c>
      <c r="AIT20" s="33">
        <f>'5 - Project Outputs'!E731</f>
        <v>0</v>
      </c>
      <c r="AIU20" s="33">
        <f>'5 - Project Outputs'!F731</f>
        <v>0</v>
      </c>
      <c r="AIV20" s="33">
        <f>'5 - Project Outputs'!G731</f>
        <v>0</v>
      </c>
      <c r="AIW20" s="33">
        <f>'5 - Project Outputs'!H731</f>
        <v>0</v>
      </c>
      <c r="AIX20" s="33">
        <f>'5 - Project Outputs'!I731</f>
        <v>0</v>
      </c>
      <c r="AIY20" s="33">
        <f>'5 - Project Outputs'!J731</f>
        <v>0</v>
      </c>
      <c r="AIZ20" s="33">
        <f>'5 - Project Outputs'!K731</f>
        <v>0</v>
      </c>
      <c r="AJA20" s="33">
        <f>'5 - Project Outputs'!L731</f>
        <v>0</v>
      </c>
      <c r="AJB20" s="33">
        <f>'5 - Project Outputs'!M731</f>
        <v>0</v>
      </c>
      <c r="AJC20" s="33">
        <f>'5 - Project Outputs'!N731</f>
        <v>0</v>
      </c>
      <c r="AJD20" s="33">
        <f>'5 - Project Outputs'!O731</f>
        <v>0</v>
      </c>
      <c r="AJE20" s="33">
        <f>'5 - Project Outputs'!P731</f>
        <v>0</v>
      </c>
      <c r="AJF20" s="33">
        <f>'5 - Project Outputs'!Q731</f>
        <v>0</v>
      </c>
      <c r="AJG20" s="33">
        <f>'5 - Project Outputs'!R731</f>
        <v>0</v>
      </c>
      <c r="AJH20" s="33">
        <f>'5 - Project Outputs'!S731</f>
        <v>0</v>
      </c>
      <c r="AJI20" s="33">
        <f>'5 - Project Outputs'!T731</f>
        <v>0</v>
      </c>
      <c r="AJJ20" s="33">
        <f>'5 - Project Outputs'!U731</f>
        <v>0</v>
      </c>
      <c r="AJK20" s="33">
        <f>'5 - Project Outputs'!V731</f>
        <v>0</v>
      </c>
      <c r="AJL20" s="33">
        <f>'5 - Project Outputs'!W731</f>
        <v>0</v>
      </c>
      <c r="AJM20" s="33">
        <f>'5 - Project Outputs'!X731</f>
        <v>0</v>
      </c>
      <c r="AJN20" s="33">
        <f>'5 - Project Outputs'!C732</f>
        <v>0</v>
      </c>
      <c r="AJO20" s="33">
        <f>'5 - Project Outputs'!D732</f>
        <v>0</v>
      </c>
      <c r="AJP20" s="33">
        <f>'5 - Project Outputs'!E732</f>
        <v>0</v>
      </c>
      <c r="AJQ20" s="33">
        <f>'5 - Project Outputs'!F732</f>
        <v>0</v>
      </c>
      <c r="AJR20" s="33">
        <f>'5 - Project Outputs'!G732</f>
        <v>0</v>
      </c>
      <c r="AJS20" s="33">
        <f>'5 - Project Outputs'!H732</f>
        <v>0</v>
      </c>
      <c r="AJT20" s="33">
        <f>'5 - Project Outputs'!I732</f>
        <v>0</v>
      </c>
      <c r="AJU20" s="33">
        <f>'5 - Project Outputs'!J732</f>
        <v>0</v>
      </c>
      <c r="AJV20" s="33">
        <f>'5 - Project Outputs'!K732</f>
        <v>0</v>
      </c>
      <c r="AJW20" s="33">
        <f>'5 - Project Outputs'!L732</f>
        <v>0</v>
      </c>
      <c r="AJX20" s="33">
        <f>'5 - Project Outputs'!M732</f>
        <v>0</v>
      </c>
      <c r="AJY20" s="33">
        <f>'5 - Project Outputs'!N732</f>
        <v>0</v>
      </c>
      <c r="AJZ20" s="33">
        <f>'5 - Project Outputs'!O732</f>
        <v>0</v>
      </c>
      <c r="AKA20" s="33">
        <f>'5 - Project Outputs'!P732</f>
        <v>0</v>
      </c>
      <c r="AKB20" s="33">
        <f>'5 - Project Outputs'!Q732</f>
        <v>0</v>
      </c>
      <c r="AKC20" s="33">
        <f>'5 - Project Outputs'!R732</f>
        <v>0</v>
      </c>
      <c r="AKD20" s="33">
        <f>'5 - Project Outputs'!S732</f>
        <v>0</v>
      </c>
      <c r="AKE20" s="33">
        <f>'5 - Project Outputs'!T732</f>
        <v>0</v>
      </c>
      <c r="AKF20" s="33">
        <f>'5 - Project Outputs'!U732</f>
        <v>0</v>
      </c>
      <c r="AKG20" s="33">
        <f>'5 - Project Outputs'!V732</f>
        <v>0</v>
      </c>
      <c r="AKH20" s="33">
        <f>'5 - Project Outputs'!W732</f>
        <v>0</v>
      </c>
      <c r="AKI20" s="33">
        <f>'5 - Project Outputs'!X732</f>
        <v>0</v>
      </c>
      <c r="AKJ20" s="33">
        <f>'5 - Project Outputs'!C733</f>
        <v>0</v>
      </c>
      <c r="AKK20" s="33">
        <f>'5 - Project Outputs'!D733</f>
        <v>0</v>
      </c>
      <c r="AKL20" s="33">
        <f>'5 - Project Outputs'!E733</f>
        <v>0</v>
      </c>
      <c r="AKM20" s="33">
        <f>'5 - Project Outputs'!F733</f>
        <v>0</v>
      </c>
      <c r="AKN20" s="33">
        <f>'5 - Project Outputs'!G733</f>
        <v>0</v>
      </c>
      <c r="AKO20" s="33">
        <f>'5 - Project Outputs'!H733</f>
        <v>0</v>
      </c>
      <c r="AKP20" s="33">
        <f>'5 - Project Outputs'!I733</f>
        <v>0</v>
      </c>
      <c r="AKQ20" s="33">
        <f>'5 - Project Outputs'!J733</f>
        <v>0</v>
      </c>
      <c r="AKR20" s="33">
        <f>'5 - Project Outputs'!K733</f>
        <v>0</v>
      </c>
      <c r="AKS20" s="33">
        <f>'5 - Project Outputs'!L733</f>
        <v>0</v>
      </c>
      <c r="AKT20" s="33">
        <f>'5 - Project Outputs'!M733</f>
        <v>0</v>
      </c>
      <c r="AKU20" s="33">
        <f>'5 - Project Outputs'!N733</f>
        <v>0</v>
      </c>
      <c r="AKV20" s="33">
        <f>'5 - Project Outputs'!O733</f>
        <v>0</v>
      </c>
      <c r="AKW20" s="33">
        <f>'5 - Project Outputs'!P733</f>
        <v>0</v>
      </c>
      <c r="AKX20" s="33">
        <f>'5 - Project Outputs'!Q733</f>
        <v>0</v>
      </c>
      <c r="AKY20" s="33">
        <f>'5 - Project Outputs'!R733</f>
        <v>0</v>
      </c>
      <c r="AKZ20" s="33">
        <f>'5 - Project Outputs'!S733</f>
        <v>0</v>
      </c>
      <c r="ALA20" s="33">
        <f>'5 - Project Outputs'!T733</f>
        <v>0</v>
      </c>
      <c r="ALB20" s="33">
        <f>'5 - Project Outputs'!U733</f>
        <v>0</v>
      </c>
      <c r="ALC20" s="33">
        <f>'5 - Project Outputs'!V733</f>
        <v>0</v>
      </c>
      <c r="ALD20" s="33">
        <f>'5 - Project Outputs'!W733</f>
        <v>0</v>
      </c>
      <c r="ALE20" s="33">
        <f>'5 - Project Outputs'!X733</f>
        <v>0</v>
      </c>
      <c r="ALF20" s="33">
        <f>'5 - Project Outputs'!C734</f>
        <v>0</v>
      </c>
      <c r="ALG20" s="33">
        <f>'5 - Project Outputs'!D734</f>
        <v>0</v>
      </c>
      <c r="ALH20" s="33">
        <f>'5 - Project Outputs'!E734</f>
        <v>0</v>
      </c>
      <c r="ALI20" s="33">
        <f>'5 - Project Outputs'!F734</f>
        <v>0</v>
      </c>
      <c r="ALJ20" s="33">
        <f>'5 - Project Outputs'!G734</f>
        <v>0</v>
      </c>
      <c r="ALK20" s="33">
        <f>'5 - Project Outputs'!H734</f>
        <v>0</v>
      </c>
      <c r="ALL20" s="33">
        <f>'5 - Project Outputs'!I734</f>
        <v>0</v>
      </c>
      <c r="ALM20" s="33">
        <f>'5 - Project Outputs'!J734</f>
        <v>0</v>
      </c>
      <c r="ALN20" s="33">
        <f>'5 - Project Outputs'!K734</f>
        <v>0</v>
      </c>
      <c r="ALO20" s="33">
        <f>'5 - Project Outputs'!L734</f>
        <v>0</v>
      </c>
      <c r="ALP20" s="33">
        <f>'5 - Project Outputs'!M734</f>
        <v>0</v>
      </c>
      <c r="ALQ20" s="33">
        <f>'5 - Project Outputs'!N734</f>
        <v>0</v>
      </c>
      <c r="ALR20" s="33">
        <f>'5 - Project Outputs'!O734</f>
        <v>0</v>
      </c>
      <c r="ALS20" s="33">
        <f>'5 - Project Outputs'!P734</f>
        <v>0</v>
      </c>
      <c r="ALT20" s="33">
        <f>'5 - Project Outputs'!Q734</f>
        <v>0</v>
      </c>
      <c r="ALU20" s="33">
        <f>'5 - Project Outputs'!R734</f>
        <v>0</v>
      </c>
      <c r="ALV20" s="33">
        <f>'5 - Project Outputs'!S734</f>
        <v>0</v>
      </c>
      <c r="ALW20" s="33">
        <f>'5 - Project Outputs'!T734</f>
        <v>0</v>
      </c>
      <c r="ALX20" s="33">
        <f>'5 - Project Outputs'!U734</f>
        <v>0</v>
      </c>
      <c r="ALY20" s="33">
        <f>'5 - Project Outputs'!V734</f>
        <v>0</v>
      </c>
      <c r="ALZ20" s="33">
        <f>'5 - Project Outputs'!W734</f>
        <v>0</v>
      </c>
      <c r="AMA20" s="33">
        <f>'5 - Project Outputs'!X734</f>
        <v>0</v>
      </c>
      <c r="AMB20" s="33">
        <f>'5 - Project Outputs'!C735</f>
        <v>0</v>
      </c>
      <c r="AMC20" s="33">
        <f>'5 - Project Outputs'!D735</f>
        <v>0</v>
      </c>
      <c r="AMD20" s="33">
        <f>'5 - Project Outputs'!E735</f>
        <v>0</v>
      </c>
      <c r="AME20" s="33">
        <f>'5 - Project Outputs'!F735</f>
        <v>0</v>
      </c>
      <c r="AMF20" s="33">
        <f>'5 - Project Outputs'!G735</f>
        <v>0</v>
      </c>
      <c r="AMG20" s="33">
        <f>'5 - Project Outputs'!H735</f>
        <v>0</v>
      </c>
      <c r="AMH20" s="33">
        <f>'5 - Project Outputs'!I735</f>
        <v>0</v>
      </c>
      <c r="AMI20" s="33">
        <f>'5 - Project Outputs'!J735</f>
        <v>0</v>
      </c>
      <c r="AMJ20" s="33">
        <f>'5 - Project Outputs'!K735</f>
        <v>0</v>
      </c>
      <c r="AMK20" s="33">
        <f>'5 - Project Outputs'!L735</f>
        <v>0</v>
      </c>
      <c r="AML20" s="33">
        <f>'5 - Project Outputs'!M735</f>
        <v>0</v>
      </c>
      <c r="AMM20" s="33">
        <f>'5 - Project Outputs'!N735</f>
        <v>0</v>
      </c>
      <c r="AMN20" s="33">
        <f>'5 - Project Outputs'!O735</f>
        <v>0</v>
      </c>
      <c r="AMO20" s="33">
        <f>'5 - Project Outputs'!P735</f>
        <v>0</v>
      </c>
      <c r="AMP20" s="33">
        <f>'5 - Project Outputs'!Q735</f>
        <v>0</v>
      </c>
      <c r="AMQ20" s="33">
        <f>'5 - Project Outputs'!R735</f>
        <v>0</v>
      </c>
      <c r="AMR20" s="33">
        <f>'5 - Project Outputs'!S735</f>
        <v>0</v>
      </c>
      <c r="AMS20" s="33">
        <f>'5 - Project Outputs'!T735</f>
        <v>0</v>
      </c>
      <c r="AMT20" s="33">
        <f>'5 - Project Outputs'!U735</f>
        <v>0</v>
      </c>
      <c r="AMU20" s="33">
        <f>'5 - Project Outputs'!V735</f>
        <v>0</v>
      </c>
      <c r="AMV20" s="33">
        <f>'5 - Project Outputs'!W735</f>
        <v>0</v>
      </c>
      <c r="AMW20" s="33">
        <f>'5 - Project Outputs'!X735</f>
        <v>0</v>
      </c>
      <c r="AMX20" s="33">
        <f>'5 - Project Outputs'!C736</f>
        <v>0</v>
      </c>
      <c r="AMY20" s="33">
        <f>'5 - Project Outputs'!D736</f>
        <v>0</v>
      </c>
      <c r="AMZ20" s="33">
        <f>'5 - Project Outputs'!E736</f>
        <v>0</v>
      </c>
      <c r="ANA20" s="33">
        <f>'5 - Project Outputs'!F736</f>
        <v>0</v>
      </c>
      <c r="ANB20" s="33">
        <f>'5 - Project Outputs'!G736</f>
        <v>0</v>
      </c>
      <c r="ANC20" s="33">
        <f>'5 - Project Outputs'!H736</f>
        <v>0</v>
      </c>
      <c r="AND20" s="33">
        <f>'5 - Project Outputs'!I736</f>
        <v>0</v>
      </c>
      <c r="ANE20" s="33">
        <f>'5 - Project Outputs'!J736</f>
        <v>0</v>
      </c>
      <c r="ANF20" s="33">
        <f>'5 - Project Outputs'!K736</f>
        <v>0</v>
      </c>
      <c r="ANG20" s="33">
        <f>'5 - Project Outputs'!L736</f>
        <v>0</v>
      </c>
      <c r="ANH20" s="33">
        <f>'5 - Project Outputs'!M736</f>
        <v>0</v>
      </c>
      <c r="ANI20" s="33">
        <f>'5 - Project Outputs'!N736</f>
        <v>0</v>
      </c>
      <c r="ANJ20" s="33">
        <f>'5 - Project Outputs'!O736</f>
        <v>0</v>
      </c>
      <c r="ANK20" s="33">
        <f>'5 - Project Outputs'!P736</f>
        <v>0</v>
      </c>
      <c r="ANL20" s="33">
        <f>'5 - Project Outputs'!Q736</f>
        <v>0</v>
      </c>
      <c r="ANM20" s="33">
        <f>'5 - Project Outputs'!R736</f>
        <v>0</v>
      </c>
      <c r="ANN20" s="33">
        <f>'5 - Project Outputs'!S736</f>
        <v>0</v>
      </c>
      <c r="ANO20" s="33">
        <f>'5 - Project Outputs'!T736</f>
        <v>0</v>
      </c>
      <c r="ANP20" s="33">
        <f>'5 - Project Outputs'!U736</f>
        <v>0</v>
      </c>
      <c r="ANQ20" s="33">
        <f>'5 - Project Outputs'!V736</f>
        <v>0</v>
      </c>
      <c r="ANR20" s="33">
        <f>'5 - Project Outputs'!W736</f>
        <v>0</v>
      </c>
      <c r="ANS20" s="33">
        <f>'5 - Project Outputs'!X736</f>
        <v>0</v>
      </c>
      <c r="ANT20" s="33">
        <f>'5 - Project Outputs'!C737</f>
        <v>0</v>
      </c>
      <c r="ANU20" s="33">
        <f>'5 - Project Outputs'!D737</f>
        <v>0</v>
      </c>
      <c r="ANV20" s="33">
        <f>'5 - Project Outputs'!E737</f>
        <v>0</v>
      </c>
      <c r="ANW20" s="33">
        <f>'5 - Project Outputs'!F737</f>
        <v>0</v>
      </c>
      <c r="ANX20" s="33">
        <f>'5 - Project Outputs'!G737</f>
        <v>0</v>
      </c>
      <c r="ANY20" s="33">
        <f>'5 - Project Outputs'!H737</f>
        <v>0</v>
      </c>
      <c r="ANZ20" s="33">
        <f>'5 - Project Outputs'!I737</f>
        <v>0</v>
      </c>
      <c r="AOA20" s="33">
        <f>'5 - Project Outputs'!J737</f>
        <v>0</v>
      </c>
      <c r="AOB20" s="33">
        <f>'5 - Project Outputs'!K737</f>
        <v>0</v>
      </c>
      <c r="AOC20" s="33">
        <f>'5 - Project Outputs'!L737</f>
        <v>0</v>
      </c>
      <c r="AOD20" s="33">
        <f>'5 - Project Outputs'!M737</f>
        <v>0</v>
      </c>
      <c r="AOE20" s="33">
        <f>'5 - Project Outputs'!N737</f>
        <v>0</v>
      </c>
      <c r="AOF20" s="33">
        <f>'5 - Project Outputs'!O737</f>
        <v>0</v>
      </c>
      <c r="AOG20" s="33">
        <f>'5 - Project Outputs'!P737</f>
        <v>0</v>
      </c>
      <c r="AOH20" s="33">
        <f>'5 - Project Outputs'!Q737</f>
        <v>0</v>
      </c>
      <c r="AOI20" s="33">
        <f>'5 - Project Outputs'!R737</f>
        <v>0</v>
      </c>
      <c r="AOJ20" s="33">
        <f>'5 - Project Outputs'!S737</f>
        <v>0</v>
      </c>
      <c r="AOK20" s="33">
        <f>'5 - Project Outputs'!T737</f>
        <v>0</v>
      </c>
      <c r="AOL20" s="33">
        <f>'5 - Project Outputs'!U737</f>
        <v>0</v>
      </c>
      <c r="AOM20" s="33">
        <f>'5 - Project Outputs'!V737</f>
        <v>0</v>
      </c>
      <c r="AON20" s="33">
        <f>'5 - Project Outputs'!W737</f>
        <v>0</v>
      </c>
      <c r="AOO20" s="33">
        <f>'5 - Project Outputs'!X737</f>
        <v>0</v>
      </c>
      <c r="CZK20" s="33">
        <f>'7 - Risk Register'!C168</f>
        <v>0</v>
      </c>
      <c r="CZL20" s="33">
        <f>'7 - Risk Register'!D168</f>
        <v>0</v>
      </c>
      <c r="CZM20" s="33">
        <f>'7 - Risk Register'!E168</f>
        <v>0</v>
      </c>
      <c r="CZN20" s="33">
        <f>'7 - Risk Register'!F168</f>
        <v>0</v>
      </c>
      <c r="CZO20" s="33">
        <f>'7 - Risk Register'!G168</f>
        <v>0</v>
      </c>
      <c r="CZP20" s="33">
        <f>'7 - Risk Register'!H168</f>
        <v>0</v>
      </c>
      <c r="CZQ20" s="33">
        <f>'7 - Risk Register'!I168</f>
        <v>0</v>
      </c>
      <c r="CZR20" s="33" t="str">
        <f>'7 - Risk Register'!J168</f>
        <v/>
      </c>
      <c r="CZS20" s="33">
        <f>'7 - Risk Register'!K168</f>
        <v>0</v>
      </c>
      <c r="CZT20" s="33">
        <f>'7 - Risk Register'!L168</f>
        <v>0</v>
      </c>
      <c r="CZU20" s="33">
        <f>'7 - Risk Register'!M168</f>
        <v>0</v>
      </c>
      <c r="CZV20" s="33" t="str">
        <f>'7 - Risk Register'!N168</f>
        <v/>
      </c>
      <c r="CZW20" s="33">
        <f>'7 - Risk Register'!O168</f>
        <v>0</v>
      </c>
      <c r="CZX20" s="33">
        <f>'7 - Risk Register'!P168</f>
        <v>0</v>
      </c>
      <c r="CZY20" s="33">
        <f>'7 - Risk Register'!C169</f>
        <v>0</v>
      </c>
      <c r="CZZ20" s="33">
        <f>'7 - Risk Register'!D169</f>
        <v>0</v>
      </c>
      <c r="DAA20" s="33">
        <f>'7 - Risk Register'!E169</f>
        <v>0</v>
      </c>
      <c r="DAB20" s="33">
        <f>'7 - Risk Register'!F169</f>
        <v>0</v>
      </c>
      <c r="DAC20" s="33">
        <f>'7 - Risk Register'!G169</f>
        <v>0</v>
      </c>
      <c r="DAD20" s="33">
        <f>'7 - Risk Register'!H169</f>
        <v>0</v>
      </c>
      <c r="DAE20" s="33">
        <f>'7 - Risk Register'!I169</f>
        <v>0</v>
      </c>
      <c r="DAF20" s="33" t="str">
        <f>'7 - Risk Register'!J169</f>
        <v/>
      </c>
      <c r="DAG20" s="33">
        <f>'7 - Risk Register'!K169</f>
        <v>0</v>
      </c>
      <c r="DAH20" s="33">
        <f>'7 - Risk Register'!L169</f>
        <v>0</v>
      </c>
      <c r="DAI20" s="33">
        <f>'7 - Risk Register'!M169</f>
        <v>0</v>
      </c>
      <c r="DAJ20" s="33" t="str">
        <f>'7 - Risk Register'!N169</f>
        <v/>
      </c>
      <c r="DAK20" s="33">
        <f>'7 - Risk Register'!O169</f>
        <v>0</v>
      </c>
      <c r="DAL20" s="33">
        <f>'7 - Risk Register'!P169</f>
        <v>0</v>
      </c>
      <c r="DAM20" s="33">
        <f>'7 - Risk Register'!C170</f>
        <v>0</v>
      </c>
      <c r="DAN20" s="33">
        <f>'7 - Risk Register'!D170</f>
        <v>0</v>
      </c>
      <c r="DAO20" s="33">
        <f>'7 - Risk Register'!E170</f>
        <v>0</v>
      </c>
      <c r="DAP20" s="33">
        <f>'7 - Risk Register'!F170</f>
        <v>0</v>
      </c>
      <c r="DAQ20" s="33">
        <f>'7 - Risk Register'!G170</f>
        <v>0</v>
      </c>
      <c r="DAR20" s="33">
        <f>'7 - Risk Register'!H170</f>
        <v>0</v>
      </c>
      <c r="DAS20" s="33">
        <f>'7 - Risk Register'!I170</f>
        <v>0</v>
      </c>
      <c r="DAT20" s="33" t="str">
        <f>'7 - Risk Register'!J170</f>
        <v/>
      </c>
      <c r="DAU20" s="33">
        <f>'7 - Risk Register'!K170</f>
        <v>0</v>
      </c>
      <c r="DAV20" s="33">
        <f>'7 - Risk Register'!L170</f>
        <v>0</v>
      </c>
      <c r="DAW20" s="33">
        <f>'7 - Risk Register'!M170</f>
        <v>0</v>
      </c>
      <c r="DAX20" s="33" t="str">
        <f>'7 - Risk Register'!N170</f>
        <v/>
      </c>
      <c r="DAY20" s="33">
        <f>'7 - Risk Register'!O170</f>
        <v>0</v>
      </c>
      <c r="DAZ20" s="33">
        <f>'7 - Risk Register'!P170</f>
        <v>0</v>
      </c>
    </row>
    <row r="21" spans="1:2762" s="33" customFormat="1" x14ac:dyDescent="0.35">
      <c r="A21" s="469" t="s">
        <v>3434</v>
      </c>
      <c r="R21" s="475" t="str">
        <f>'Project Lookup'!$C$22</f>
        <v/>
      </c>
      <c r="S21" s="33" t="str">
        <f>'Project Lookup'!$E$22</f>
        <v/>
      </c>
      <c r="T21" s="33" t="str">
        <f>'2 - Project Admin'!F46</f>
        <v>&lt; Select &gt;</v>
      </c>
      <c r="U21" s="33" t="str">
        <f>'2 - Project Admin'!G46</f>
        <v>&lt; Select &gt;</v>
      </c>
      <c r="V21" s="33">
        <f>'2 - Project Admin'!H46</f>
        <v>0</v>
      </c>
      <c r="W21" s="33">
        <f>'2 - Project Admin'!I46</f>
        <v>0</v>
      </c>
      <c r="X21" s="33" t="str">
        <f>'2 - Project Admin'!J46</f>
        <v>&lt; Select &gt;</v>
      </c>
      <c r="Y21" s="33">
        <f>'2 - Project Admin'!K46</f>
        <v>0</v>
      </c>
      <c r="Z21" s="33">
        <f>'2 - Project Admin'!L46</f>
        <v>0</v>
      </c>
      <c r="AJ21" s="477">
        <f>'3 - Programme Progress'!D39</f>
        <v>0</v>
      </c>
      <c r="AK21" s="33">
        <f>'3 - Programme Progress'!E39</f>
        <v>0</v>
      </c>
      <c r="AL21" s="33" t="e">
        <f>'3 - Programme Progress'!#REF!</f>
        <v>#REF!</v>
      </c>
      <c r="AM21" s="33" t="str">
        <f>'3 - Programme Progress'!F39</f>
        <v>&lt; Select &gt;</v>
      </c>
      <c r="AN21" s="33" t="str">
        <f>'3 - Programme Progress'!J39</f>
        <v>&lt; Select &gt;</v>
      </c>
      <c r="AO21" s="33" t="str">
        <f>'3 - Programme Progress'!K39</f>
        <v>&lt; Select &gt;</v>
      </c>
      <c r="AP21" s="33" t="str">
        <f>'3 - Programme Progress'!L39</f>
        <v>&lt; Select &gt;</v>
      </c>
      <c r="AQ21" s="33">
        <f>'3 - Programme Progress'!M39</f>
        <v>0</v>
      </c>
      <c r="AR21" s="33">
        <f>'3 - Programme Progress'!N39</f>
        <v>0</v>
      </c>
      <c r="AS21" s="33">
        <f>'3 - Programme Progress'!O39</f>
        <v>0</v>
      </c>
      <c r="AU21" s="478"/>
      <c r="AV21" s="478"/>
      <c r="AW21" s="478"/>
      <c r="AX21" s="478"/>
      <c r="AY21" s="478"/>
      <c r="AZ21" s="478"/>
      <c r="BA21" s="478"/>
      <c r="BB21" s="478"/>
      <c r="BC21" s="478"/>
      <c r="BD21" s="478"/>
      <c r="BE21" s="478"/>
      <c r="BF21" s="478"/>
      <c r="BG21" s="478"/>
      <c r="BH21" s="478"/>
      <c r="BI21" s="478"/>
      <c r="BJ21" s="478"/>
      <c r="BK21" s="478"/>
      <c r="BS21" s="33">
        <f>'4a - Funding Profiles'!F570</f>
        <v>0</v>
      </c>
      <c r="BT21" s="33">
        <f>'4a - Funding Profiles'!G570</f>
        <v>0</v>
      </c>
      <c r="BU21" s="33">
        <f>'4a - Funding Profiles'!H570</f>
        <v>0</v>
      </c>
      <c r="BV21" s="33">
        <f>'4a - Funding Profiles'!I570</f>
        <v>0</v>
      </c>
      <c r="BW21" s="33">
        <f>'4a - Funding Profiles'!J570</f>
        <v>0</v>
      </c>
      <c r="BX21" s="33">
        <f>'4a - Funding Profiles'!K570</f>
        <v>0</v>
      </c>
      <c r="BY21" s="33">
        <f>'4a - Funding Profiles'!L570</f>
        <v>0</v>
      </c>
      <c r="BZ21" s="33">
        <f>'4a - Funding Profiles'!M570</f>
        <v>0</v>
      </c>
      <c r="CA21" s="33">
        <f>'4a - Funding Profiles'!N570</f>
        <v>0</v>
      </c>
      <c r="CB21" s="33">
        <f>'4a - Funding Profiles'!O570</f>
        <v>0</v>
      </c>
      <c r="CC21" s="33">
        <f>'4a - Funding Profiles'!P570</f>
        <v>0</v>
      </c>
      <c r="CD21" s="33">
        <f>'4a - Funding Profiles'!Q570</f>
        <v>0</v>
      </c>
      <c r="CE21" s="33">
        <f>'4a - Funding Profiles'!R570</f>
        <v>0</v>
      </c>
      <c r="CF21" s="33">
        <f>'4a - Funding Profiles'!S570</f>
        <v>0</v>
      </c>
      <c r="CG21" s="33">
        <f>'4a - Funding Profiles'!T570</f>
        <v>0</v>
      </c>
      <c r="CH21" s="33">
        <f>'4a - Funding Profiles'!U570</f>
        <v>0</v>
      </c>
      <c r="CI21" s="33">
        <f>'4a - Funding Profiles'!V570</f>
        <v>0</v>
      </c>
      <c r="CJ21" s="33">
        <f>'4a - Funding Profiles'!W570</f>
        <v>0</v>
      </c>
      <c r="CK21" s="33">
        <f>'4a - Funding Profiles'!X570</f>
        <v>0</v>
      </c>
      <c r="CL21" s="33">
        <f>'4a - Funding Profiles'!Y570</f>
        <v>0</v>
      </c>
      <c r="CM21" s="33">
        <f>'4a - Funding Profiles'!Z570</f>
        <v>0</v>
      </c>
      <c r="CN21" s="33">
        <f>'4a - Funding Profiles'!F571</f>
        <v>0</v>
      </c>
      <c r="CO21" s="33">
        <f>'4a - Funding Profiles'!G571</f>
        <v>0</v>
      </c>
      <c r="CP21" s="33">
        <f>'4a - Funding Profiles'!H571</f>
        <v>0</v>
      </c>
      <c r="CQ21" s="33">
        <f>'4a - Funding Profiles'!I571</f>
        <v>0</v>
      </c>
      <c r="CR21" s="33">
        <f>'4a - Funding Profiles'!J571</f>
        <v>0</v>
      </c>
      <c r="CS21" s="33">
        <f>'4a - Funding Profiles'!K571</f>
        <v>0</v>
      </c>
      <c r="CT21" s="33">
        <f>'4a - Funding Profiles'!L571</f>
        <v>0</v>
      </c>
      <c r="CU21" s="33">
        <f>'4a - Funding Profiles'!M571</f>
        <v>0</v>
      </c>
      <c r="CV21" s="33">
        <f>'4a - Funding Profiles'!N571</f>
        <v>0</v>
      </c>
      <c r="CW21" s="33">
        <f>'4a - Funding Profiles'!O571</f>
        <v>0</v>
      </c>
      <c r="CX21" s="33">
        <f>'4a - Funding Profiles'!P571</f>
        <v>0</v>
      </c>
      <c r="CY21" s="33">
        <f>'4a - Funding Profiles'!Q571</f>
        <v>0</v>
      </c>
      <c r="CZ21" s="33">
        <f>'4a - Funding Profiles'!R571</f>
        <v>0</v>
      </c>
      <c r="DA21" s="33">
        <f>'4a - Funding Profiles'!S571</f>
        <v>0</v>
      </c>
      <c r="DB21" s="33">
        <f>'4a - Funding Profiles'!T571</f>
        <v>0</v>
      </c>
      <c r="DC21" s="33">
        <f>'4a - Funding Profiles'!U571</f>
        <v>0</v>
      </c>
      <c r="DD21" s="33">
        <f>'4a - Funding Profiles'!V571</f>
        <v>0</v>
      </c>
      <c r="DE21" s="33">
        <f>'4a - Funding Profiles'!W571</f>
        <v>0</v>
      </c>
      <c r="DF21" s="33">
        <f>'4a - Funding Profiles'!X571</f>
        <v>0</v>
      </c>
      <c r="DG21" s="33">
        <f>'4a - Funding Profiles'!Y571</f>
        <v>0</v>
      </c>
      <c r="DH21" s="33">
        <f>'4a - Funding Profiles'!Z571</f>
        <v>0</v>
      </c>
      <c r="DI21" s="33">
        <f>'4a - Funding Profiles'!F572</f>
        <v>0</v>
      </c>
      <c r="DJ21" s="33">
        <f>'4a - Funding Profiles'!G572</f>
        <v>0</v>
      </c>
      <c r="DK21" s="33">
        <f>'4a - Funding Profiles'!H572</f>
        <v>0</v>
      </c>
      <c r="DL21" s="33">
        <f>'4a - Funding Profiles'!I572</f>
        <v>0</v>
      </c>
      <c r="DM21" s="33">
        <f>'4a - Funding Profiles'!J572</f>
        <v>0</v>
      </c>
      <c r="DN21" s="33">
        <f>'4a - Funding Profiles'!K572</f>
        <v>0</v>
      </c>
      <c r="DO21" s="33">
        <f>'4a - Funding Profiles'!L572</f>
        <v>0</v>
      </c>
      <c r="DP21" s="33">
        <f>'4a - Funding Profiles'!M572</f>
        <v>0</v>
      </c>
      <c r="DQ21" s="33">
        <f>'4a - Funding Profiles'!N572</f>
        <v>0</v>
      </c>
      <c r="DR21" s="33">
        <f>'4a - Funding Profiles'!O572</f>
        <v>0</v>
      </c>
      <c r="DS21" s="33">
        <f>'4a - Funding Profiles'!P572</f>
        <v>0</v>
      </c>
      <c r="DT21" s="33">
        <f>'4a - Funding Profiles'!Q572</f>
        <v>0</v>
      </c>
      <c r="DU21" s="33">
        <f>'4a - Funding Profiles'!R572</f>
        <v>0</v>
      </c>
      <c r="DV21" s="33">
        <f>'4a - Funding Profiles'!S572</f>
        <v>0</v>
      </c>
      <c r="DW21" s="33">
        <f>'4a - Funding Profiles'!T572</f>
        <v>0</v>
      </c>
      <c r="DX21" s="33">
        <f>'4a - Funding Profiles'!U572</f>
        <v>0</v>
      </c>
      <c r="DY21" s="33">
        <f>'4a - Funding Profiles'!V572</f>
        <v>0</v>
      </c>
      <c r="DZ21" s="33">
        <f>'4a - Funding Profiles'!W572</f>
        <v>0</v>
      </c>
      <c r="EA21" s="33">
        <f>'4a - Funding Profiles'!X572</f>
        <v>0</v>
      </c>
      <c r="EB21" s="33">
        <f>'4a - Funding Profiles'!Y572</f>
        <v>0</v>
      </c>
      <c r="EC21" s="33">
        <f>'4a - Funding Profiles'!Z572</f>
        <v>0</v>
      </c>
      <c r="ED21" s="33">
        <f>'4a - Funding Profiles'!F573</f>
        <v>0</v>
      </c>
      <c r="EE21" s="33">
        <f>'4a - Funding Profiles'!G573</f>
        <v>0</v>
      </c>
      <c r="EF21" s="33">
        <f>'4a - Funding Profiles'!H573</f>
        <v>0</v>
      </c>
      <c r="EG21" s="33">
        <f>'4a - Funding Profiles'!I573</f>
        <v>0</v>
      </c>
      <c r="EH21" s="33">
        <f>'4a - Funding Profiles'!J573</f>
        <v>0</v>
      </c>
      <c r="EI21" s="33">
        <f>'4a - Funding Profiles'!K573</f>
        <v>0</v>
      </c>
      <c r="EJ21" s="33">
        <f>'4a - Funding Profiles'!L573</f>
        <v>0</v>
      </c>
      <c r="EK21" s="33">
        <f>'4a - Funding Profiles'!M573</f>
        <v>0</v>
      </c>
      <c r="EL21" s="33">
        <f>'4a - Funding Profiles'!N573</f>
        <v>0</v>
      </c>
      <c r="EM21" s="33">
        <f>'4a - Funding Profiles'!O573</f>
        <v>0</v>
      </c>
      <c r="EN21" s="33">
        <f>'4a - Funding Profiles'!P573</f>
        <v>0</v>
      </c>
      <c r="EO21" s="33">
        <f>'4a - Funding Profiles'!Q573</f>
        <v>0</v>
      </c>
      <c r="EP21" s="33">
        <f>'4a - Funding Profiles'!R573</f>
        <v>0</v>
      </c>
      <c r="EQ21" s="33">
        <f>'4a - Funding Profiles'!S573</f>
        <v>0</v>
      </c>
      <c r="ER21" s="33">
        <f>'4a - Funding Profiles'!T573</f>
        <v>0</v>
      </c>
      <c r="ES21" s="33">
        <f>'4a - Funding Profiles'!U573</f>
        <v>0</v>
      </c>
      <c r="ET21" s="33">
        <f>'4a - Funding Profiles'!V573</f>
        <v>0</v>
      </c>
      <c r="EU21" s="33">
        <f>'4a - Funding Profiles'!W573</f>
        <v>0</v>
      </c>
      <c r="EV21" s="33">
        <f>'4a - Funding Profiles'!X573</f>
        <v>0</v>
      </c>
      <c r="EW21" s="33">
        <f>'4a - Funding Profiles'!Y573</f>
        <v>0</v>
      </c>
      <c r="EX21" s="33">
        <f>'4a - Funding Profiles'!Z573</f>
        <v>0</v>
      </c>
      <c r="EY21" s="33">
        <f>'4a - Funding Profiles'!F574</f>
        <v>0</v>
      </c>
      <c r="EZ21" s="33">
        <f>'4a - Funding Profiles'!G574</f>
        <v>0</v>
      </c>
      <c r="FA21" s="33">
        <f>'4a - Funding Profiles'!H574</f>
        <v>0</v>
      </c>
      <c r="FB21" s="33">
        <f>'4a - Funding Profiles'!I574</f>
        <v>0</v>
      </c>
      <c r="FC21" s="33">
        <f>'4a - Funding Profiles'!J574</f>
        <v>0</v>
      </c>
      <c r="FD21" s="33">
        <f>'4a - Funding Profiles'!K574</f>
        <v>0</v>
      </c>
      <c r="FE21" s="33">
        <f>'4a - Funding Profiles'!L574</f>
        <v>0</v>
      </c>
      <c r="FF21" s="33">
        <f>'4a - Funding Profiles'!M574</f>
        <v>0</v>
      </c>
      <c r="FG21" s="33">
        <f>'4a - Funding Profiles'!N574</f>
        <v>0</v>
      </c>
      <c r="FH21" s="33">
        <f>'4a - Funding Profiles'!O574</f>
        <v>0</v>
      </c>
      <c r="FI21" s="33">
        <f>'4a - Funding Profiles'!P574</f>
        <v>0</v>
      </c>
      <c r="FJ21" s="33">
        <f>'4a - Funding Profiles'!Q574</f>
        <v>0</v>
      </c>
      <c r="FK21" s="33">
        <f>'4a - Funding Profiles'!R574</f>
        <v>0</v>
      </c>
      <c r="FL21" s="33">
        <f>'4a - Funding Profiles'!S574</f>
        <v>0</v>
      </c>
      <c r="FM21" s="33">
        <f>'4a - Funding Profiles'!T574</f>
        <v>0</v>
      </c>
      <c r="FN21" s="33">
        <f>'4a - Funding Profiles'!U574</f>
        <v>0</v>
      </c>
      <c r="FO21" s="33">
        <f>'4a - Funding Profiles'!V574</f>
        <v>0</v>
      </c>
      <c r="FP21" s="33">
        <f>'4a - Funding Profiles'!W574</f>
        <v>0</v>
      </c>
      <c r="FQ21" s="33">
        <f>'4a - Funding Profiles'!X574</f>
        <v>0</v>
      </c>
      <c r="FR21" s="33">
        <f>'4a - Funding Profiles'!Y574</f>
        <v>0</v>
      </c>
      <c r="FS21" s="33">
        <f>'4a - Funding Profiles'!Z574</f>
        <v>0</v>
      </c>
      <c r="FT21" s="33">
        <f>'4a - Funding Profiles'!F575</f>
        <v>0</v>
      </c>
      <c r="FU21" s="33">
        <f>'4a - Funding Profiles'!G575</f>
        <v>0</v>
      </c>
      <c r="FV21" s="33">
        <f>'4a - Funding Profiles'!H575</f>
        <v>0</v>
      </c>
      <c r="FW21" s="33">
        <f>'4a - Funding Profiles'!I575</f>
        <v>0</v>
      </c>
      <c r="FX21" s="33">
        <f>'4a - Funding Profiles'!J575</f>
        <v>0</v>
      </c>
      <c r="FY21" s="33">
        <f>'4a - Funding Profiles'!K575</f>
        <v>0</v>
      </c>
      <c r="FZ21" s="33">
        <f>'4a - Funding Profiles'!L575</f>
        <v>0</v>
      </c>
      <c r="GA21" s="33">
        <f>'4a - Funding Profiles'!M575</f>
        <v>0</v>
      </c>
      <c r="GB21" s="33">
        <f>'4a - Funding Profiles'!N575</f>
        <v>0</v>
      </c>
      <c r="GC21" s="33">
        <f>'4a - Funding Profiles'!O575</f>
        <v>0</v>
      </c>
      <c r="GD21" s="33">
        <f>'4a - Funding Profiles'!P575</f>
        <v>0</v>
      </c>
      <c r="GE21" s="33">
        <f>'4a - Funding Profiles'!Q575</f>
        <v>0</v>
      </c>
      <c r="GF21" s="33">
        <f>'4a - Funding Profiles'!R575</f>
        <v>0</v>
      </c>
      <c r="GG21" s="33">
        <f>'4a - Funding Profiles'!S575</f>
        <v>0</v>
      </c>
      <c r="GH21" s="33">
        <f>'4a - Funding Profiles'!T575</f>
        <v>0</v>
      </c>
      <c r="GI21" s="33">
        <f>'4a - Funding Profiles'!U575</f>
        <v>0</v>
      </c>
      <c r="GJ21" s="33">
        <f>'4a - Funding Profiles'!V575</f>
        <v>0</v>
      </c>
      <c r="GK21" s="33">
        <f>'4a - Funding Profiles'!W575</f>
        <v>0</v>
      </c>
      <c r="GL21" s="33">
        <f>'4a - Funding Profiles'!X575</f>
        <v>0</v>
      </c>
      <c r="GM21" s="33">
        <f>'4a - Funding Profiles'!Y575</f>
        <v>0</v>
      </c>
      <c r="GN21" s="33">
        <f>'4a - Funding Profiles'!Z575</f>
        <v>0</v>
      </c>
      <c r="GO21" s="33">
        <f>'4a - Funding Profiles'!F576</f>
        <v>0</v>
      </c>
      <c r="GP21" s="33">
        <f>'4a - Funding Profiles'!G576</f>
        <v>0</v>
      </c>
      <c r="GQ21" s="33">
        <f>'4a - Funding Profiles'!H576</f>
        <v>0</v>
      </c>
      <c r="GR21" s="33">
        <f>'4a - Funding Profiles'!I576</f>
        <v>0</v>
      </c>
      <c r="GS21" s="33">
        <f>'4a - Funding Profiles'!J576</f>
        <v>0</v>
      </c>
      <c r="GT21" s="33">
        <f>'4a - Funding Profiles'!K576</f>
        <v>0</v>
      </c>
      <c r="GU21" s="33">
        <f>'4a - Funding Profiles'!L576</f>
        <v>0</v>
      </c>
      <c r="GV21" s="33">
        <f>'4a - Funding Profiles'!M576</f>
        <v>0</v>
      </c>
      <c r="GW21" s="33">
        <f>'4a - Funding Profiles'!N576</f>
        <v>0</v>
      </c>
      <c r="GX21" s="33">
        <f>'4a - Funding Profiles'!O576</f>
        <v>0</v>
      </c>
      <c r="GY21" s="33">
        <f>'4a - Funding Profiles'!P576</f>
        <v>0</v>
      </c>
      <c r="GZ21" s="33">
        <f>'4a - Funding Profiles'!Q576</f>
        <v>0</v>
      </c>
      <c r="HA21" s="33">
        <f>'4a - Funding Profiles'!R576</f>
        <v>0</v>
      </c>
      <c r="HB21" s="33">
        <f>'4a - Funding Profiles'!S576</f>
        <v>0</v>
      </c>
      <c r="HC21" s="33">
        <f>'4a - Funding Profiles'!T576</f>
        <v>0</v>
      </c>
      <c r="HD21" s="33">
        <f>'4a - Funding Profiles'!U576</f>
        <v>0</v>
      </c>
      <c r="HE21" s="33">
        <f>'4a - Funding Profiles'!V576</f>
        <v>0</v>
      </c>
      <c r="HF21" s="33">
        <f>'4a - Funding Profiles'!W576</f>
        <v>0</v>
      </c>
      <c r="HG21" s="33">
        <f>'4a - Funding Profiles'!X576</f>
        <v>0</v>
      </c>
      <c r="HH21" s="33">
        <f>'4a - Funding Profiles'!Y576</f>
        <v>0</v>
      </c>
      <c r="HI21" s="33">
        <f>'4a - Funding Profiles'!Z576</f>
        <v>0</v>
      </c>
      <c r="HJ21" s="33">
        <f>'4a - Funding Profiles'!F577</f>
        <v>0</v>
      </c>
      <c r="HK21" s="33">
        <f>'4a - Funding Profiles'!G577</f>
        <v>0</v>
      </c>
      <c r="HL21" s="33">
        <f>'4a - Funding Profiles'!H577</f>
        <v>0</v>
      </c>
      <c r="HM21" s="33">
        <f>'4a - Funding Profiles'!I577</f>
        <v>0</v>
      </c>
      <c r="HN21" s="33">
        <f>'4a - Funding Profiles'!J577</f>
        <v>0</v>
      </c>
      <c r="HO21" s="33">
        <f>'4a - Funding Profiles'!K577</f>
        <v>0</v>
      </c>
      <c r="HP21" s="33">
        <f>'4a - Funding Profiles'!L577</f>
        <v>0</v>
      </c>
      <c r="HQ21" s="33">
        <f>'4a - Funding Profiles'!M577</f>
        <v>0</v>
      </c>
      <c r="HR21" s="33">
        <f>'4a - Funding Profiles'!N577</f>
        <v>0</v>
      </c>
      <c r="HS21" s="33">
        <f>'4a - Funding Profiles'!O577</f>
        <v>0</v>
      </c>
      <c r="HT21" s="33">
        <f>'4a - Funding Profiles'!P577</f>
        <v>0</v>
      </c>
      <c r="HU21" s="33">
        <f>'4a - Funding Profiles'!Q577</f>
        <v>0</v>
      </c>
      <c r="HV21" s="33">
        <f>'4a - Funding Profiles'!R577</f>
        <v>0</v>
      </c>
      <c r="HW21" s="33">
        <f>'4a - Funding Profiles'!S577</f>
        <v>0</v>
      </c>
      <c r="HX21" s="33">
        <f>'4a - Funding Profiles'!T577</f>
        <v>0</v>
      </c>
      <c r="HY21" s="33">
        <f>'4a - Funding Profiles'!U577</f>
        <v>0</v>
      </c>
      <c r="HZ21" s="33">
        <f>'4a - Funding Profiles'!V577</f>
        <v>0</v>
      </c>
      <c r="IA21" s="33">
        <f>'4a - Funding Profiles'!W577</f>
        <v>0</v>
      </c>
      <c r="IB21" s="33">
        <f>'4a - Funding Profiles'!X577</f>
        <v>0</v>
      </c>
      <c r="IC21" s="33">
        <f>'4a - Funding Profiles'!Y577</f>
        <v>0</v>
      </c>
      <c r="ID21" s="33">
        <f>'4a - Funding Profiles'!Z577</f>
        <v>0</v>
      </c>
      <c r="KP21" s="33">
        <f>'4a - Funding Profiles'!C582</f>
        <v>0</v>
      </c>
      <c r="KQ21" s="33">
        <f>'4a - Funding Profiles'!D582</f>
        <v>0</v>
      </c>
      <c r="KR21" s="33">
        <f>'4a - Funding Profiles'!E582</f>
        <v>0</v>
      </c>
      <c r="KS21" s="33">
        <f>'4a - Funding Profiles'!F582</f>
        <v>0</v>
      </c>
      <c r="KT21" s="33">
        <f>'4a - Funding Profiles'!G582</f>
        <v>0</v>
      </c>
      <c r="KU21" s="33">
        <f>'4a - Funding Profiles'!H582</f>
        <v>0</v>
      </c>
      <c r="KV21" s="33">
        <f>'4a - Funding Profiles'!I582</f>
        <v>0</v>
      </c>
      <c r="KW21" s="33">
        <f>'4a - Funding Profiles'!J582</f>
        <v>0</v>
      </c>
      <c r="KX21" s="33">
        <f>'4a - Funding Profiles'!K582</f>
        <v>0</v>
      </c>
      <c r="KY21" s="33">
        <f>'4a - Funding Profiles'!L582</f>
        <v>0</v>
      </c>
      <c r="KZ21" s="33">
        <f>'4a - Funding Profiles'!M582</f>
        <v>0</v>
      </c>
      <c r="LA21" s="33">
        <f>'4a - Funding Profiles'!N582</f>
        <v>0</v>
      </c>
      <c r="LB21" s="33">
        <f>'4a - Funding Profiles'!O582</f>
        <v>0</v>
      </c>
      <c r="LC21" s="33">
        <f>'4a - Funding Profiles'!P582</f>
        <v>0</v>
      </c>
      <c r="LD21" s="33">
        <f>'4a - Funding Profiles'!Q582</f>
        <v>0</v>
      </c>
      <c r="LE21" s="33">
        <f>'4a - Funding Profiles'!R582</f>
        <v>0</v>
      </c>
      <c r="LF21" s="33">
        <f>'4a - Funding Profiles'!S582</f>
        <v>0</v>
      </c>
      <c r="LG21" s="33">
        <f>'4a - Funding Profiles'!T582</f>
        <v>0</v>
      </c>
      <c r="LH21" s="33">
        <f>'4a - Funding Profiles'!U582</f>
        <v>0</v>
      </c>
      <c r="LI21" s="33">
        <f>'4a - Funding Profiles'!V582</f>
        <v>0</v>
      </c>
      <c r="LJ21" s="33">
        <f>'4a - Funding Profiles'!W582</f>
        <v>0</v>
      </c>
      <c r="LK21" s="33">
        <f>'4a - Funding Profiles'!X582</f>
        <v>0</v>
      </c>
      <c r="LL21" s="33">
        <f>'4a - Funding Profiles'!Y582</f>
        <v>0</v>
      </c>
      <c r="LM21" s="33">
        <f>'4a - Funding Profiles'!Z582</f>
        <v>0</v>
      </c>
      <c r="LN21" s="33">
        <f>'4a - Funding Profiles'!C583</f>
        <v>0</v>
      </c>
      <c r="LO21" s="33">
        <f>'4a - Funding Profiles'!D583</f>
        <v>0</v>
      </c>
      <c r="LP21" s="33">
        <f>'4a - Funding Profiles'!E583</f>
        <v>0</v>
      </c>
      <c r="LQ21" s="33">
        <f>'4a - Funding Profiles'!F583</f>
        <v>0</v>
      </c>
      <c r="LR21" s="33">
        <f>'4a - Funding Profiles'!G583</f>
        <v>0</v>
      </c>
      <c r="LS21" s="33">
        <f>'4a - Funding Profiles'!H583</f>
        <v>0</v>
      </c>
      <c r="LT21" s="33">
        <f>'4a - Funding Profiles'!I583</f>
        <v>0</v>
      </c>
      <c r="LU21" s="33">
        <f>'4a - Funding Profiles'!J583</f>
        <v>0</v>
      </c>
      <c r="LV21" s="33">
        <f>'4a - Funding Profiles'!K583</f>
        <v>0</v>
      </c>
      <c r="LW21" s="33">
        <f>'4a - Funding Profiles'!L583</f>
        <v>0</v>
      </c>
      <c r="LX21" s="33">
        <f>'4a - Funding Profiles'!M583</f>
        <v>0</v>
      </c>
      <c r="LY21" s="33">
        <f>'4a - Funding Profiles'!N583</f>
        <v>0</v>
      </c>
      <c r="LZ21" s="33">
        <f>'4a - Funding Profiles'!O583</f>
        <v>0</v>
      </c>
      <c r="MA21" s="33">
        <f>'4a - Funding Profiles'!P583</f>
        <v>0</v>
      </c>
      <c r="MB21" s="33">
        <f>'4a - Funding Profiles'!Q583</f>
        <v>0</v>
      </c>
      <c r="MC21" s="33">
        <f>'4a - Funding Profiles'!R583</f>
        <v>0</v>
      </c>
      <c r="MD21" s="33">
        <f>'4a - Funding Profiles'!S583</f>
        <v>0</v>
      </c>
      <c r="ME21" s="33">
        <f>'4a - Funding Profiles'!T583</f>
        <v>0</v>
      </c>
      <c r="MF21" s="33">
        <f>'4a - Funding Profiles'!U583</f>
        <v>0</v>
      </c>
      <c r="MG21" s="33">
        <f>'4a - Funding Profiles'!V583</f>
        <v>0</v>
      </c>
      <c r="MH21" s="33">
        <f>'4a - Funding Profiles'!W583</f>
        <v>0</v>
      </c>
      <c r="MI21" s="33">
        <f>'4a - Funding Profiles'!X583</f>
        <v>0</v>
      </c>
      <c r="MJ21" s="33">
        <f>'4a - Funding Profiles'!Y583</f>
        <v>0</v>
      </c>
      <c r="MK21" s="33">
        <f>'4a - Funding Profiles'!Z583</f>
        <v>0</v>
      </c>
      <c r="ML21" s="33">
        <f>'4a - Funding Profiles'!C584</f>
        <v>0</v>
      </c>
      <c r="MM21" s="33">
        <f>'4a - Funding Profiles'!D584</f>
        <v>0</v>
      </c>
      <c r="MN21" s="33">
        <f>'4a - Funding Profiles'!E584</f>
        <v>0</v>
      </c>
      <c r="MO21" s="33">
        <f>'4a - Funding Profiles'!F584</f>
        <v>0</v>
      </c>
      <c r="MP21" s="33">
        <f>'4a - Funding Profiles'!G584</f>
        <v>0</v>
      </c>
      <c r="MQ21" s="33">
        <f>'4a - Funding Profiles'!H584</f>
        <v>0</v>
      </c>
      <c r="MR21" s="33">
        <f>'4a - Funding Profiles'!I584</f>
        <v>0</v>
      </c>
      <c r="MS21" s="33">
        <f>'4a - Funding Profiles'!J584</f>
        <v>0</v>
      </c>
      <c r="MT21" s="33">
        <f>'4a - Funding Profiles'!K584</f>
        <v>0</v>
      </c>
      <c r="MU21" s="33">
        <f>'4a - Funding Profiles'!L584</f>
        <v>0</v>
      </c>
      <c r="MV21" s="33">
        <f>'4a - Funding Profiles'!M584</f>
        <v>0</v>
      </c>
      <c r="MW21" s="33">
        <f>'4a - Funding Profiles'!N584</f>
        <v>0</v>
      </c>
      <c r="MX21" s="33">
        <f>'4a - Funding Profiles'!O584</f>
        <v>0</v>
      </c>
      <c r="MY21" s="33">
        <f>'4a - Funding Profiles'!P584</f>
        <v>0</v>
      </c>
      <c r="MZ21" s="33">
        <f>'4a - Funding Profiles'!Q584</f>
        <v>0</v>
      </c>
      <c r="NA21" s="33">
        <f>'4a - Funding Profiles'!R584</f>
        <v>0</v>
      </c>
      <c r="NB21" s="33">
        <f>'4a - Funding Profiles'!S584</f>
        <v>0</v>
      </c>
      <c r="NC21" s="33">
        <f>'4a - Funding Profiles'!T584</f>
        <v>0</v>
      </c>
      <c r="ND21" s="33">
        <f>'4a - Funding Profiles'!U584</f>
        <v>0</v>
      </c>
      <c r="NE21" s="33">
        <f>'4a - Funding Profiles'!V584</f>
        <v>0</v>
      </c>
      <c r="NF21" s="33">
        <f>'4a - Funding Profiles'!W584</f>
        <v>0</v>
      </c>
      <c r="NG21" s="33">
        <f>'4a - Funding Profiles'!X584</f>
        <v>0</v>
      </c>
      <c r="NH21" s="33">
        <f>'4a - Funding Profiles'!Y584</f>
        <v>0</v>
      </c>
      <c r="NI21" s="33">
        <f>'4a - Funding Profiles'!Z584</f>
        <v>0</v>
      </c>
      <c r="NJ21" s="33">
        <f>'4a - Funding Profiles'!C585</f>
        <v>0</v>
      </c>
      <c r="NK21" s="33">
        <f>'4a - Funding Profiles'!D585</f>
        <v>0</v>
      </c>
      <c r="NL21" s="33">
        <f>'4a - Funding Profiles'!E585</f>
        <v>0</v>
      </c>
      <c r="NM21" s="33">
        <f>'4a - Funding Profiles'!F585</f>
        <v>0</v>
      </c>
      <c r="NN21" s="33">
        <f>'4a - Funding Profiles'!G585</f>
        <v>0</v>
      </c>
      <c r="NO21" s="33">
        <f>'4a - Funding Profiles'!H585</f>
        <v>0</v>
      </c>
      <c r="NP21" s="33">
        <f>'4a - Funding Profiles'!I585</f>
        <v>0</v>
      </c>
      <c r="NQ21" s="33">
        <f>'4a - Funding Profiles'!J585</f>
        <v>0</v>
      </c>
      <c r="NR21" s="33">
        <f>'4a - Funding Profiles'!K585</f>
        <v>0</v>
      </c>
      <c r="NS21" s="33">
        <f>'4a - Funding Profiles'!L585</f>
        <v>0</v>
      </c>
      <c r="NT21" s="33">
        <f>'4a - Funding Profiles'!M585</f>
        <v>0</v>
      </c>
      <c r="NU21" s="33">
        <f>'4a - Funding Profiles'!N585</f>
        <v>0</v>
      </c>
      <c r="NV21" s="33">
        <f>'4a - Funding Profiles'!O585</f>
        <v>0</v>
      </c>
      <c r="NW21" s="33">
        <f>'4a - Funding Profiles'!P585</f>
        <v>0</v>
      </c>
      <c r="NX21" s="33">
        <f>'4a - Funding Profiles'!Q585</f>
        <v>0</v>
      </c>
      <c r="NY21" s="33">
        <f>'4a - Funding Profiles'!R585</f>
        <v>0</v>
      </c>
      <c r="NZ21" s="33">
        <f>'4a - Funding Profiles'!S585</f>
        <v>0</v>
      </c>
      <c r="OA21" s="33">
        <f>'4a - Funding Profiles'!T585</f>
        <v>0</v>
      </c>
      <c r="OB21" s="33">
        <f>'4a - Funding Profiles'!U585</f>
        <v>0</v>
      </c>
      <c r="OC21" s="33">
        <f>'4a - Funding Profiles'!V585</f>
        <v>0</v>
      </c>
      <c r="OD21" s="33">
        <f>'4a - Funding Profiles'!W585</f>
        <v>0</v>
      </c>
      <c r="OE21" s="33">
        <f>'4a - Funding Profiles'!X585</f>
        <v>0</v>
      </c>
      <c r="OF21" s="33">
        <f>'4a - Funding Profiles'!Y585</f>
        <v>0</v>
      </c>
      <c r="OG21" s="33">
        <f>'4a - Funding Profiles'!Z585</f>
        <v>0</v>
      </c>
      <c r="OH21" s="33">
        <f>'4a - Funding Profiles'!C586</f>
        <v>0</v>
      </c>
      <c r="OI21" s="33">
        <f>'4a - Funding Profiles'!D586</f>
        <v>0</v>
      </c>
      <c r="OJ21" s="33">
        <f>'4a - Funding Profiles'!E586</f>
        <v>0</v>
      </c>
      <c r="OK21" s="33">
        <f>'4a - Funding Profiles'!F586</f>
        <v>0</v>
      </c>
      <c r="OL21" s="33">
        <f>'4a - Funding Profiles'!G586</f>
        <v>0</v>
      </c>
      <c r="OM21" s="33">
        <f>'4a - Funding Profiles'!H586</f>
        <v>0</v>
      </c>
      <c r="ON21" s="33">
        <f>'4a - Funding Profiles'!I586</f>
        <v>0</v>
      </c>
      <c r="OO21" s="33">
        <f>'4a - Funding Profiles'!J586</f>
        <v>0</v>
      </c>
      <c r="OP21" s="33">
        <f>'4a - Funding Profiles'!K586</f>
        <v>0</v>
      </c>
      <c r="OQ21" s="33">
        <f>'4a - Funding Profiles'!L586</f>
        <v>0</v>
      </c>
      <c r="OR21" s="33">
        <f>'4a - Funding Profiles'!M586</f>
        <v>0</v>
      </c>
      <c r="OS21" s="33">
        <f>'4a - Funding Profiles'!N586</f>
        <v>0</v>
      </c>
      <c r="OT21" s="33">
        <f>'4a - Funding Profiles'!O586</f>
        <v>0</v>
      </c>
      <c r="OU21" s="33">
        <f>'4a - Funding Profiles'!P586</f>
        <v>0</v>
      </c>
      <c r="OV21" s="33">
        <f>'4a - Funding Profiles'!Q586</f>
        <v>0</v>
      </c>
      <c r="OW21" s="33">
        <f>'4a - Funding Profiles'!R586</f>
        <v>0</v>
      </c>
      <c r="OX21" s="33">
        <f>'4a - Funding Profiles'!S586</f>
        <v>0</v>
      </c>
      <c r="OY21" s="33">
        <f>'4a - Funding Profiles'!T586</f>
        <v>0</v>
      </c>
      <c r="OZ21" s="33">
        <f>'4a - Funding Profiles'!U586</f>
        <v>0</v>
      </c>
      <c r="PA21" s="33">
        <f>'4a - Funding Profiles'!V586</f>
        <v>0</v>
      </c>
      <c r="PB21" s="33">
        <f>'4a - Funding Profiles'!W586</f>
        <v>0</v>
      </c>
      <c r="PC21" s="33">
        <f>'4a - Funding Profiles'!X586</f>
        <v>0</v>
      </c>
      <c r="PD21" s="33">
        <f>'4a - Funding Profiles'!Y586</f>
        <v>0</v>
      </c>
      <c r="PE21" s="33">
        <f>'4a - Funding Profiles'!Z586</f>
        <v>0</v>
      </c>
      <c r="PF21" s="33">
        <f>'4a - Funding Profiles'!F587</f>
        <v>0</v>
      </c>
      <c r="QA21" s="33">
        <f>'4a - Funding Profiles'!C591</f>
        <v>0</v>
      </c>
      <c r="QB21" s="33">
        <f>'4b - PSI'!E32</f>
        <v>0</v>
      </c>
      <c r="QC21" s="33">
        <f>'4b - PSI'!F32</f>
        <v>0</v>
      </c>
      <c r="QD21" s="33">
        <f>'4b - PSI'!G32</f>
        <v>0</v>
      </c>
      <c r="QE21" s="33">
        <f>'4b - PSI'!H32</f>
        <v>0</v>
      </c>
      <c r="QF21" s="33">
        <f>'4b - PSI'!I32</f>
        <v>0</v>
      </c>
      <c r="QG21" s="33">
        <f>'4b - PSI'!J32</f>
        <v>0</v>
      </c>
      <c r="QH21" s="33" t="str">
        <f>'5 - Project Outputs'!C739</f>
        <v>Project 20: Not Applicable</v>
      </c>
      <c r="QI21" s="33" t="str">
        <f>'5 - Project Outputs'!C746</f>
        <v># of temporary FT jobs supported</v>
      </c>
      <c r="QJ21" s="33" t="str">
        <f>'5 - Project Outputs'!D746</f>
        <v>Number</v>
      </c>
      <c r="QK21" s="33">
        <f>'5 - Project Outputs'!E746</f>
        <v>0</v>
      </c>
      <c r="QL21" s="33">
        <f>'5 - Project Outputs'!F746</f>
        <v>0</v>
      </c>
      <c r="QM21" s="33">
        <f>'5 - Project Outputs'!G746</f>
        <v>0</v>
      </c>
      <c r="QN21" s="33">
        <f>'5 - Project Outputs'!H746</f>
        <v>0</v>
      </c>
      <c r="QO21" s="33">
        <f>'5 - Project Outputs'!I746</f>
        <v>0</v>
      </c>
      <c r="QP21" s="33">
        <f>'5 - Project Outputs'!J746</f>
        <v>0</v>
      </c>
      <c r="QQ21" s="33">
        <f>'5 - Project Outputs'!K746</f>
        <v>0</v>
      </c>
      <c r="QR21" s="33">
        <f>'5 - Project Outputs'!L746</f>
        <v>0</v>
      </c>
      <c r="QS21" s="33">
        <f>'5 - Project Outputs'!M746</f>
        <v>0</v>
      </c>
      <c r="QT21" s="33">
        <f>'5 - Project Outputs'!N746</f>
        <v>0</v>
      </c>
      <c r="QU21" s="33">
        <f>'5 - Project Outputs'!O746</f>
        <v>0</v>
      </c>
      <c r="QV21" s="33">
        <f>'5 - Project Outputs'!P746</f>
        <v>0</v>
      </c>
      <c r="QW21" s="33">
        <f>'5 - Project Outputs'!Q746</f>
        <v>0</v>
      </c>
      <c r="QX21" s="33">
        <f>'5 - Project Outputs'!R746</f>
        <v>0</v>
      </c>
      <c r="QY21" s="33">
        <f>'5 - Project Outputs'!S746</f>
        <v>0</v>
      </c>
      <c r="QZ21" s="33">
        <f>'5 - Project Outputs'!T746</f>
        <v>0</v>
      </c>
      <c r="RA21" s="33">
        <f>'5 - Project Outputs'!U746</f>
        <v>0</v>
      </c>
      <c r="RB21" s="33">
        <f>'5 - Project Outputs'!V746</f>
        <v>0</v>
      </c>
      <c r="RC21" s="33">
        <f>'5 - Project Outputs'!W746</f>
        <v>0</v>
      </c>
      <c r="RD21" s="33">
        <f>'5 - Project Outputs'!X746</f>
        <v>0</v>
      </c>
      <c r="RE21" s="33" t="str">
        <f>'5 - Project Outputs'!C747</f>
        <v># of full-time equivalent (FTE) permanent jobs created through the project</v>
      </c>
      <c r="RF21" s="33" t="str">
        <f>'5 - Project Outputs'!D747</f>
        <v>Number of FTE jobs</v>
      </c>
      <c r="RG21" s="33">
        <f>'5 - Project Outputs'!E747</f>
        <v>0</v>
      </c>
      <c r="RH21" s="33">
        <f>'5 - Project Outputs'!F747</f>
        <v>0</v>
      </c>
      <c r="RI21" s="33">
        <f>'5 - Project Outputs'!G747</f>
        <v>0</v>
      </c>
      <c r="RJ21" s="33">
        <f>'5 - Project Outputs'!H747</f>
        <v>0</v>
      </c>
      <c r="RK21" s="33">
        <f>'5 - Project Outputs'!I747</f>
        <v>0</v>
      </c>
      <c r="RL21" s="33">
        <f>'5 - Project Outputs'!J747</f>
        <v>0</v>
      </c>
      <c r="RM21" s="33">
        <f>'5 - Project Outputs'!K747</f>
        <v>0</v>
      </c>
      <c r="RN21" s="33">
        <f>'5 - Project Outputs'!L747</f>
        <v>0</v>
      </c>
      <c r="RO21" s="33">
        <f>'5 - Project Outputs'!M747</f>
        <v>0</v>
      </c>
      <c r="RP21" s="33">
        <f>'5 - Project Outputs'!N747</f>
        <v>0</v>
      </c>
      <c r="RQ21" s="33">
        <f>'5 - Project Outputs'!O747</f>
        <v>0</v>
      </c>
      <c r="RR21" s="33">
        <f>'5 - Project Outputs'!P747</f>
        <v>0</v>
      </c>
      <c r="RS21" s="33">
        <f>'5 - Project Outputs'!Q747</f>
        <v>0</v>
      </c>
      <c r="RT21" s="33">
        <f>'5 - Project Outputs'!R747</f>
        <v>0</v>
      </c>
      <c r="RU21" s="33">
        <f>'5 - Project Outputs'!S747</f>
        <v>0</v>
      </c>
      <c r="RV21" s="33">
        <f>'5 - Project Outputs'!T747</f>
        <v>0</v>
      </c>
      <c r="RW21" s="33">
        <f>'5 - Project Outputs'!U747</f>
        <v>0</v>
      </c>
      <c r="RX21" s="33">
        <f>'5 - Project Outputs'!V747</f>
        <v>0</v>
      </c>
      <c r="RY21" s="33">
        <f>'5 - Project Outputs'!W747</f>
        <v>0</v>
      </c>
      <c r="RZ21" s="33">
        <f>'5 - Project Outputs'!X747</f>
        <v>0</v>
      </c>
      <c r="SA21" s="33" t="str">
        <f>'5 - Project Outputs'!C748</f>
        <v># of full-time equivalent (FTE) permanent jobs safeguarded through the project</v>
      </c>
      <c r="SB21" s="33" t="str">
        <f>'5 - Project Outputs'!D748</f>
        <v>Number of FTE jobs</v>
      </c>
      <c r="SC21" s="33">
        <f>'5 - Project Outputs'!E748</f>
        <v>0</v>
      </c>
      <c r="SD21" s="33">
        <f>'5 - Project Outputs'!F748</f>
        <v>0</v>
      </c>
      <c r="SE21" s="33">
        <f>'5 - Project Outputs'!G748</f>
        <v>0</v>
      </c>
      <c r="SF21" s="33">
        <f>'5 - Project Outputs'!H748</f>
        <v>0</v>
      </c>
      <c r="SG21" s="33">
        <f>'5 - Project Outputs'!I748</f>
        <v>0</v>
      </c>
      <c r="SH21" s="33">
        <f>'5 - Project Outputs'!J748</f>
        <v>0</v>
      </c>
      <c r="SI21" s="33">
        <f>'5 - Project Outputs'!K748</f>
        <v>0</v>
      </c>
      <c r="SJ21" s="33">
        <f>'5 - Project Outputs'!L748</f>
        <v>0</v>
      </c>
      <c r="SK21" s="33">
        <f>'5 - Project Outputs'!M748</f>
        <v>0</v>
      </c>
      <c r="SL21" s="33">
        <f>'5 - Project Outputs'!N748</f>
        <v>0</v>
      </c>
      <c r="SM21" s="33">
        <f>'5 - Project Outputs'!O748</f>
        <v>0</v>
      </c>
      <c r="SN21" s="33">
        <f>'5 - Project Outputs'!P748</f>
        <v>0</v>
      </c>
      <c r="SO21" s="33">
        <f>'5 - Project Outputs'!Q748</f>
        <v>0</v>
      </c>
      <c r="SP21" s="33">
        <f>'5 - Project Outputs'!R748</f>
        <v>0</v>
      </c>
      <c r="SQ21" s="33">
        <f>'5 - Project Outputs'!S748</f>
        <v>0</v>
      </c>
      <c r="SR21" s="33">
        <f>'5 - Project Outputs'!T748</f>
        <v>0</v>
      </c>
      <c r="SS21" s="33">
        <f>'5 - Project Outputs'!U748</f>
        <v>0</v>
      </c>
      <c r="ST21" s="33">
        <f>'5 - Project Outputs'!V748</f>
        <v>0</v>
      </c>
      <c r="SU21" s="33">
        <f>'5 - Project Outputs'!W748</f>
        <v>0</v>
      </c>
      <c r="SV21" s="33">
        <f>'5 - Project Outputs'!X748</f>
        <v>0</v>
      </c>
      <c r="SW21" s="33" t="str">
        <f>'5 - Project Outputs'!C750</f>
        <v>&lt; Select &gt;</v>
      </c>
      <c r="SX21" s="33" t="str">
        <f>'5 - Project Outputs'!D750</f>
        <v>N/A</v>
      </c>
      <c r="SY21" s="33">
        <f>'5 - Project Outputs'!E750</f>
        <v>0</v>
      </c>
      <c r="SZ21" s="33">
        <f>'5 - Project Outputs'!F750</f>
        <v>0</v>
      </c>
      <c r="TA21" s="33">
        <f>'5 - Project Outputs'!G750</f>
        <v>0</v>
      </c>
      <c r="TB21" s="33">
        <f>'5 - Project Outputs'!H750</f>
        <v>0</v>
      </c>
      <c r="TC21" s="33">
        <f>'5 - Project Outputs'!I750</f>
        <v>0</v>
      </c>
      <c r="TD21" s="33">
        <f>'5 - Project Outputs'!J750</f>
        <v>0</v>
      </c>
      <c r="TE21" s="33">
        <f>'5 - Project Outputs'!K750</f>
        <v>0</v>
      </c>
      <c r="TF21" s="33">
        <f>'5 - Project Outputs'!L750</f>
        <v>0</v>
      </c>
      <c r="TG21" s="33">
        <f>'5 - Project Outputs'!M750</f>
        <v>0</v>
      </c>
      <c r="TH21" s="33">
        <f>'5 - Project Outputs'!N750</f>
        <v>0</v>
      </c>
      <c r="TI21" s="33">
        <f>'5 - Project Outputs'!O750</f>
        <v>0</v>
      </c>
      <c r="TJ21" s="33">
        <f>'5 - Project Outputs'!P750</f>
        <v>0</v>
      </c>
      <c r="TK21" s="33">
        <f>'5 - Project Outputs'!Q750</f>
        <v>0</v>
      </c>
      <c r="TL21" s="33">
        <f>'5 - Project Outputs'!R750</f>
        <v>0</v>
      </c>
      <c r="TM21" s="33">
        <f>'5 - Project Outputs'!S750</f>
        <v>0</v>
      </c>
      <c r="TN21" s="33">
        <f>'5 - Project Outputs'!T750</f>
        <v>0</v>
      </c>
      <c r="TO21" s="33">
        <f>'5 - Project Outputs'!U750</f>
        <v>0</v>
      </c>
      <c r="TP21" s="33">
        <f>'5 - Project Outputs'!V750</f>
        <v>0</v>
      </c>
      <c r="TQ21" s="33">
        <f>'5 - Project Outputs'!W750</f>
        <v>0</v>
      </c>
      <c r="TR21" s="33">
        <f>'5 - Project Outputs'!X750</f>
        <v>0</v>
      </c>
      <c r="TS21" s="33">
        <f>'5 - Project Outputs'!Y750</f>
        <v>0</v>
      </c>
      <c r="TT21" s="33" t="str">
        <f>'5 - Project Outputs'!C751</f>
        <v>&lt; Select &gt;</v>
      </c>
      <c r="TU21" s="33" t="str">
        <f>'5 - Project Outputs'!D751</f>
        <v>N/A</v>
      </c>
      <c r="TV21" s="33">
        <f>'5 - Project Outputs'!E751</f>
        <v>0</v>
      </c>
      <c r="TW21" s="33">
        <f>'5 - Project Outputs'!F751</f>
        <v>0</v>
      </c>
      <c r="TX21" s="33">
        <f>'5 - Project Outputs'!G751</f>
        <v>0</v>
      </c>
      <c r="TY21" s="33">
        <f>'5 - Project Outputs'!H751</f>
        <v>0</v>
      </c>
      <c r="TZ21" s="33">
        <f>'5 - Project Outputs'!I751</f>
        <v>0</v>
      </c>
      <c r="UA21" s="33">
        <f>'5 - Project Outputs'!J751</f>
        <v>0</v>
      </c>
      <c r="UB21" s="33">
        <f>'5 - Project Outputs'!K751</f>
        <v>0</v>
      </c>
      <c r="UC21" s="33">
        <f>'5 - Project Outputs'!L751</f>
        <v>0</v>
      </c>
      <c r="UD21" s="33">
        <f>'5 - Project Outputs'!M751</f>
        <v>0</v>
      </c>
      <c r="UE21" s="33">
        <f>'5 - Project Outputs'!N751</f>
        <v>0</v>
      </c>
      <c r="UF21" s="33">
        <f>'5 - Project Outputs'!O751</f>
        <v>0</v>
      </c>
      <c r="UG21" s="33">
        <f>'5 - Project Outputs'!P751</f>
        <v>0</v>
      </c>
      <c r="UH21" s="33">
        <f>'5 - Project Outputs'!Q751</f>
        <v>0</v>
      </c>
      <c r="UI21" s="33">
        <f>'5 - Project Outputs'!R751</f>
        <v>0</v>
      </c>
      <c r="UJ21" s="33">
        <f>'5 - Project Outputs'!S751</f>
        <v>0</v>
      </c>
      <c r="UK21" s="33">
        <f>'5 - Project Outputs'!T751</f>
        <v>0</v>
      </c>
      <c r="UL21" s="33">
        <f>'5 - Project Outputs'!U751</f>
        <v>0</v>
      </c>
      <c r="UM21" s="33">
        <f>'5 - Project Outputs'!V751</f>
        <v>0</v>
      </c>
      <c r="UN21" s="33">
        <f>'5 - Project Outputs'!W751</f>
        <v>0</v>
      </c>
      <c r="UO21" s="33">
        <f>'5 - Project Outputs'!X751</f>
        <v>0</v>
      </c>
      <c r="UP21" s="33">
        <f>'5 - Project Outputs'!Y751</f>
        <v>0</v>
      </c>
      <c r="UQ21" s="33" t="str">
        <f>'5 - Project Outputs'!C752</f>
        <v>&lt; Select &gt;</v>
      </c>
      <c r="UR21" s="33" t="str">
        <f>'5 - Project Outputs'!D752</f>
        <v>N/A</v>
      </c>
      <c r="US21" s="33">
        <f>'5 - Project Outputs'!E752</f>
        <v>0</v>
      </c>
      <c r="UT21" s="33">
        <f>'5 - Project Outputs'!F752</f>
        <v>0</v>
      </c>
      <c r="UU21" s="33">
        <f>'5 - Project Outputs'!G752</f>
        <v>0</v>
      </c>
      <c r="UV21" s="33">
        <f>'5 - Project Outputs'!H752</f>
        <v>0</v>
      </c>
      <c r="UW21" s="33">
        <f>'5 - Project Outputs'!I752</f>
        <v>0</v>
      </c>
      <c r="UX21" s="33">
        <f>'5 - Project Outputs'!J752</f>
        <v>0</v>
      </c>
      <c r="UY21" s="33">
        <f>'5 - Project Outputs'!K752</f>
        <v>0</v>
      </c>
      <c r="UZ21" s="33">
        <f>'5 - Project Outputs'!L752</f>
        <v>0</v>
      </c>
      <c r="VA21" s="33">
        <f>'5 - Project Outputs'!M752</f>
        <v>0</v>
      </c>
      <c r="VB21" s="33">
        <f>'5 - Project Outputs'!N752</f>
        <v>0</v>
      </c>
      <c r="VC21" s="33">
        <f>'5 - Project Outputs'!O752</f>
        <v>0</v>
      </c>
      <c r="VD21" s="33">
        <f>'5 - Project Outputs'!P752</f>
        <v>0</v>
      </c>
      <c r="VE21" s="33">
        <f>'5 - Project Outputs'!Q752</f>
        <v>0</v>
      </c>
      <c r="VF21" s="33">
        <f>'5 - Project Outputs'!R752</f>
        <v>0</v>
      </c>
      <c r="VG21" s="33">
        <f>'5 - Project Outputs'!S752</f>
        <v>0</v>
      </c>
      <c r="VH21" s="33">
        <f>'5 - Project Outputs'!T752</f>
        <v>0</v>
      </c>
      <c r="VI21" s="33">
        <f>'5 - Project Outputs'!U752</f>
        <v>0</v>
      </c>
      <c r="VJ21" s="33">
        <f>'5 - Project Outputs'!V752</f>
        <v>0</v>
      </c>
      <c r="VK21" s="33">
        <f>'5 - Project Outputs'!W752</f>
        <v>0</v>
      </c>
      <c r="VL21" s="33">
        <f>'5 - Project Outputs'!X752</f>
        <v>0</v>
      </c>
      <c r="VM21" s="33">
        <f>'5 - Project Outputs'!Y752</f>
        <v>0</v>
      </c>
      <c r="VN21" s="33" t="str">
        <f>'5 - Project Outputs'!C753</f>
        <v>&lt; Select &gt;</v>
      </c>
      <c r="VO21" s="33" t="str">
        <f>'5 - Project Outputs'!D753</f>
        <v>N/A</v>
      </c>
      <c r="VP21" s="33">
        <f>'5 - Project Outputs'!E753</f>
        <v>0</v>
      </c>
      <c r="VQ21" s="33">
        <f>'5 - Project Outputs'!F753</f>
        <v>0</v>
      </c>
      <c r="VR21" s="33">
        <f>'5 - Project Outputs'!G753</f>
        <v>0</v>
      </c>
      <c r="VS21" s="33">
        <f>'5 - Project Outputs'!H753</f>
        <v>0</v>
      </c>
      <c r="VT21" s="33">
        <f>'5 - Project Outputs'!I753</f>
        <v>0</v>
      </c>
      <c r="VU21" s="33">
        <f>'5 - Project Outputs'!J753</f>
        <v>0</v>
      </c>
      <c r="VV21" s="33">
        <f>'5 - Project Outputs'!K753</f>
        <v>0</v>
      </c>
      <c r="VW21" s="33">
        <f>'5 - Project Outputs'!L753</f>
        <v>0</v>
      </c>
      <c r="VX21" s="33">
        <f>'5 - Project Outputs'!M753</f>
        <v>0</v>
      </c>
      <c r="VY21" s="33">
        <f>'5 - Project Outputs'!N753</f>
        <v>0</v>
      </c>
      <c r="VZ21" s="33">
        <f>'5 - Project Outputs'!O753</f>
        <v>0</v>
      </c>
      <c r="WA21" s="33">
        <f>'5 - Project Outputs'!P753</f>
        <v>0</v>
      </c>
      <c r="WB21" s="33">
        <f>'5 - Project Outputs'!Q753</f>
        <v>0</v>
      </c>
      <c r="WC21" s="33">
        <f>'5 - Project Outputs'!R753</f>
        <v>0</v>
      </c>
      <c r="WD21" s="33">
        <f>'5 - Project Outputs'!S753</f>
        <v>0</v>
      </c>
      <c r="WE21" s="33">
        <f>'5 - Project Outputs'!T753</f>
        <v>0</v>
      </c>
      <c r="WF21" s="33">
        <f>'5 - Project Outputs'!U753</f>
        <v>0</v>
      </c>
      <c r="WG21" s="33">
        <f>'5 - Project Outputs'!V753</f>
        <v>0</v>
      </c>
      <c r="WH21" s="33">
        <f>'5 - Project Outputs'!W753</f>
        <v>0</v>
      </c>
      <c r="WI21" s="33">
        <f>'5 - Project Outputs'!X753</f>
        <v>0</v>
      </c>
      <c r="WJ21" s="33">
        <f>'5 - Project Outputs'!Y753</f>
        <v>0</v>
      </c>
      <c r="WK21" s="33" t="str">
        <f>'5 - Project Outputs'!C754</f>
        <v>&lt; Select &gt;</v>
      </c>
      <c r="WL21" s="33" t="str">
        <f>'5 - Project Outputs'!D754</f>
        <v>N/A</v>
      </c>
      <c r="WM21" s="33">
        <f>'5 - Project Outputs'!E754</f>
        <v>0</v>
      </c>
      <c r="WN21" s="33">
        <f>'5 - Project Outputs'!F754</f>
        <v>0</v>
      </c>
      <c r="WO21" s="33">
        <f>'5 - Project Outputs'!G754</f>
        <v>0</v>
      </c>
      <c r="WP21" s="33">
        <f>'5 - Project Outputs'!H754</f>
        <v>0</v>
      </c>
      <c r="WQ21" s="33">
        <f>'5 - Project Outputs'!I754</f>
        <v>0</v>
      </c>
      <c r="WR21" s="33">
        <f>'5 - Project Outputs'!J754</f>
        <v>0</v>
      </c>
      <c r="WS21" s="33">
        <f>'5 - Project Outputs'!K754</f>
        <v>0</v>
      </c>
      <c r="WT21" s="33">
        <f>'5 - Project Outputs'!L754</f>
        <v>0</v>
      </c>
      <c r="WU21" s="33">
        <f>'5 - Project Outputs'!M754</f>
        <v>0</v>
      </c>
      <c r="WV21" s="33">
        <f>'5 - Project Outputs'!N754</f>
        <v>0</v>
      </c>
      <c r="WW21" s="33">
        <f>'5 - Project Outputs'!O754</f>
        <v>0</v>
      </c>
      <c r="WX21" s="33">
        <f>'5 - Project Outputs'!P754</f>
        <v>0</v>
      </c>
      <c r="WY21" s="33">
        <f>'5 - Project Outputs'!Q754</f>
        <v>0</v>
      </c>
      <c r="WZ21" s="33">
        <f>'5 - Project Outputs'!R754</f>
        <v>0</v>
      </c>
      <c r="XA21" s="33">
        <f>'5 - Project Outputs'!S754</f>
        <v>0</v>
      </c>
      <c r="XB21" s="33">
        <f>'5 - Project Outputs'!T754</f>
        <v>0</v>
      </c>
      <c r="XC21" s="33">
        <f>'5 - Project Outputs'!U754</f>
        <v>0</v>
      </c>
      <c r="XD21" s="33">
        <f>'5 - Project Outputs'!V754</f>
        <v>0</v>
      </c>
      <c r="XE21" s="33">
        <f>'5 - Project Outputs'!W754</f>
        <v>0</v>
      </c>
      <c r="XF21" s="33">
        <f>'5 - Project Outputs'!X754</f>
        <v>0</v>
      </c>
      <c r="XG21" s="33">
        <f>'5 - Project Outputs'!Y754</f>
        <v>0</v>
      </c>
      <c r="XH21" s="33" t="str">
        <f>'5 - Project Outputs'!C755</f>
        <v>&lt; Select &gt;</v>
      </c>
      <c r="XI21" s="33" t="str">
        <f>'5 - Project Outputs'!D755</f>
        <v>N/A</v>
      </c>
      <c r="XJ21" s="33">
        <f>'5 - Project Outputs'!E755</f>
        <v>0</v>
      </c>
      <c r="XK21" s="33">
        <f>'5 - Project Outputs'!F755</f>
        <v>0</v>
      </c>
      <c r="XL21" s="33">
        <f>'5 - Project Outputs'!G755</f>
        <v>0</v>
      </c>
      <c r="XM21" s="33">
        <f>'5 - Project Outputs'!H755</f>
        <v>0</v>
      </c>
      <c r="XN21" s="33">
        <f>'5 - Project Outputs'!I755</f>
        <v>0</v>
      </c>
      <c r="XO21" s="33">
        <f>'5 - Project Outputs'!J755</f>
        <v>0</v>
      </c>
      <c r="XP21" s="33">
        <f>'5 - Project Outputs'!K755</f>
        <v>0</v>
      </c>
      <c r="XQ21" s="33">
        <f>'5 - Project Outputs'!L755</f>
        <v>0</v>
      </c>
      <c r="XR21" s="33">
        <f>'5 - Project Outputs'!M755</f>
        <v>0</v>
      </c>
      <c r="XS21" s="33">
        <f>'5 - Project Outputs'!N755</f>
        <v>0</v>
      </c>
      <c r="XT21" s="33">
        <f>'5 - Project Outputs'!O755</f>
        <v>0</v>
      </c>
      <c r="XU21" s="33">
        <f>'5 - Project Outputs'!P755</f>
        <v>0</v>
      </c>
      <c r="XV21" s="33">
        <f>'5 - Project Outputs'!Q755</f>
        <v>0</v>
      </c>
      <c r="XW21" s="33">
        <f>'5 - Project Outputs'!R755</f>
        <v>0</v>
      </c>
      <c r="XX21" s="33">
        <f>'5 - Project Outputs'!S755</f>
        <v>0</v>
      </c>
      <c r="XY21" s="33">
        <f>'5 - Project Outputs'!T755</f>
        <v>0</v>
      </c>
      <c r="XZ21" s="33">
        <f>'5 - Project Outputs'!U755</f>
        <v>0</v>
      </c>
      <c r="YA21" s="33">
        <f>'5 - Project Outputs'!V755</f>
        <v>0</v>
      </c>
      <c r="YB21" s="33">
        <f>'5 - Project Outputs'!W755</f>
        <v>0</v>
      </c>
      <c r="YC21" s="33">
        <f>'5 - Project Outputs'!X755</f>
        <v>0</v>
      </c>
      <c r="YD21" s="33">
        <f>'5 - Project Outputs'!Y755</f>
        <v>0</v>
      </c>
      <c r="YE21" s="33" t="str">
        <f>'5 - Project Outputs'!C756</f>
        <v>&lt; Select &gt;</v>
      </c>
      <c r="YF21" s="33" t="str">
        <f>'5 - Project Outputs'!D756</f>
        <v>N/A</v>
      </c>
      <c r="YG21" s="33">
        <f>'5 - Project Outputs'!E756</f>
        <v>0</v>
      </c>
      <c r="YH21" s="33">
        <f>'5 - Project Outputs'!F756</f>
        <v>0</v>
      </c>
      <c r="YI21" s="33">
        <f>'5 - Project Outputs'!G756</f>
        <v>0</v>
      </c>
      <c r="YJ21" s="33">
        <f>'5 - Project Outputs'!H756</f>
        <v>0</v>
      </c>
      <c r="YK21" s="33">
        <f>'5 - Project Outputs'!I756</f>
        <v>0</v>
      </c>
      <c r="YL21" s="33">
        <f>'5 - Project Outputs'!J756</f>
        <v>0</v>
      </c>
      <c r="YM21" s="33">
        <f>'5 - Project Outputs'!K756</f>
        <v>0</v>
      </c>
      <c r="YN21" s="33">
        <f>'5 - Project Outputs'!L756</f>
        <v>0</v>
      </c>
      <c r="YO21" s="33">
        <f>'5 - Project Outputs'!M756</f>
        <v>0</v>
      </c>
      <c r="YP21" s="33">
        <f>'5 - Project Outputs'!N756</f>
        <v>0</v>
      </c>
      <c r="YQ21" s="33">
        <f>'5 - Project Outputs'!O756</f>
        <v>0</v>
      </c>
      <c r="YR21" s="33">
        <f>'5 - Project Outputs'!P756</f>
        <v>0</v>
      </c>
      <c r="YS21" s="33">
        <f>'5 - Project Outputs'!Q756</f>
        <v>0</v>
      </c>
      <c r="YT21" s="33">
        <f>'5 - Project Outputs'!R756</f>
        <v>0</v>
      </c>
      <c r="YU21" s="33">
        <f>'5 - Project Outputs'!S756</f>
        <v>0</v>
      </c>
      <c r="YV21" s="33">
        <f>'5 - Project Outputs'!T756</f>
        <v>0</v>
      </c>
      <c r="YW21" s="33">
        <f>'5 - Project Outputs'!U756</f>
        <v>0</v>
      </c>
      <c r="YX21" s="33">
        <f>'5 - Project Outputs'!V756</f>
        <v>0</v>
      </c>
      <c r="YY21" s="33">
        <f>'5 - Project Outputs'!W756</f>
        <v>0</v>
      </c>
      <c r="YZ21" s="33">
        <f>'5 - Project Outputs'!X756</f>
        <v>0</v>
      </c>
      <c r="ZA21" s="33">
        <f>'5 - Project Outputs'!Y756</f>
        <v>0</v>
      </c>
      <c r="ZB21" s="33" t="str">
        <f>'5 - Project Outputs'!C757</f>
        <v>&lt; Select &gt;</v>
      </c>
      <c r="ZC21" s="33" t="str">
        <f>'5 - Project Outputs'!D757</f>
        <v>N/A</v>
      </c>
      <c r="ZD21" s="33">
        <f>'5 - Project Outputs'!E757</f>
        <v>0</v>
      </c>
      <c r="ZE21" s="33">
        <f>'5 - Project Outputs'!F757</f>
        <v>0</v>
      </c>
      <c r="ZF21" s="33">
        <f>'5 - Project Outputs'!G757</f>
        <v>0</v>
      </c>
      <c r="ZG21" s="33">
        <f>'5 - Project Outputs'!H757</f>
        <v>0</v>
      </c>
      <c r="ZH21" s="33">
        <f>'5 - Project Outputs'!I757</f>
        <v>0</v>
      </c>
      <c r="ZI21" s="33">
        <f>'5 - Project Outputs'!J757</f>
        <v>0</v>
      </c>
      <c r="ZJ21" s="33">
        <f>'5 - Project Outputs'!K757</f>
        <v>0</v>
      </c>
      <c r="ZK21" s="33">
        <f>'5 - Project Outputs'!L757</f>
        <v>0</v>
      </c>
      <c r="ZL21" s="33">
        <f>'5 - Project Outputs'!M757</f>
        <v>0</v>
      </c>
      <c r="ZM21" s="33">
        <f>'5 - Project Outputs'!N757</f>
        <v>0</v>
      </c>
      <c r="ZN21" s="33">
        <f>'5 - Project Outputs'!O757</f>
        <v>0</v>
      </c>
      <c r="ZO21" s="33">
        <f>'5 - Project Outputs'!P757</f>
        <v>0</v>
      </c>
      <c r="ZP21" s="33">
        <f>'5 - Project Outputs'!Q757</f>
        <v>0</v>
      </c>
      <c r="ZQ21" s="33">
        <f>'5 - Project Outputs'!R757</f>
        <v>0</v>
      </c>
      <c r="ZR21" s="33">
        <f>'5 - Project Outputs'!S757</f>
        <v>0</v>
      </c>
      <c r="ZS21" s="33">
        <f>'5 - Project Outputs'!T757</f>
        <v>0</v>
      </c>
      <c r="ZT21" s="33">
        <f>'5 - Project Outputs'!U757</f>
        <v>0</v>
      </c>
      <c r="ZU21" s="33">
        <f>'5 - Project Outputs'!V757</f>
        <v>0</v>
      </c>
      <c r="ZV21" s="33">
        <f>'5 - Project Outputs'!W757</f>
        <v>0</v>
      </c>
      <c r="ZW21" s="33">
        <f>'5 - Project Outputs'!X757</f>
        <v>0</v>
      </c>
      <c r="ZX21" s="33">
        <f>'5 - Project Outputs'!Y757</f>
        <v>0</v>
      </c>
      <c r="ZY21" s="33" t="str">
        <f>'5 - Project Outputs'!C758</f>
        <v>&lt; Select &gt;</v>
      </c>
      <c r="ZZ21" s="33" t="str">
        <f>'5 - Project Outputs'!D758</f>
        <v>N/A</v>
      </c>
      <c r="AAA21" s="33">
        <f>'5 - Project Outputs'!E758</f>
        <v>0</v>
      </c>
      <c r="AAB21" s="33">
        <f>'5 - Project Outputs'!F758</f>
        <v>0</v>
      </c>
      <c r="AAC21" s="33">
        <f>'5 - Project Outputs'!G758</f>
        <v>0</v>
      </c>
      <c r="AAD21" s="33">
        <f>'5 - Project Outputs'!H758</f>
        <v>0</v>
      </c>
      <c r="AAE21" s="33">
        <f>'5 - Project Outputs'!I758</f>
        <v>0</v>
      </c>
      <c r="AAF21" s="33">
        <f>'5 - Project Outputs'!J758</f>
        <v>0</v>
      </c>
      <c r="AAG21" s="33">
        <f>'5 - Project Outputs'!K758</f>
        <v>0</v>
      </c>
      <c r="AAH21" s="33">
        <f>'5 - Project Outputs'!L758</f>
        <v>0</v>
      </c>
      <c r="AAI21" s="33">
        <f>'5 - Project Outputs'!M758</f>
        <v>0</v>
      </c>
      <c r="AAJ21" s="33">
        <f>'5 - Project Outputs'!N758</f>
        <v>0</v>
      </c>
      <c r="AAK21" s="33">
        <f>'5 - Project Outputs'!O758</f>
        <v>0</v>
      </c>
      <c r="AAL21" s="33">
        <f>'5 - Project Outputs'!P758</f>
        <v>0</v>
      </c>
      <c r="AAM21" s="33">
        <f>'5 - Project Outputs'!Q758</f>
        <v>0</v>
      </c>
      <c r="AAN21" s="33">
        <f>'5 - Project Outputs'!R758</f>
        <v>0</v>
      </c>
      <c r="AAO21" s="33">
        <f>'5 - Project Outputs'!S758</f>
        <v>0</v>
      </c>
      <c r="AAP21" s="33">
        <f>'5 - Project Outputs'!T758</f>
        <v>0</v>
      </c>
      <c r="AAQ21" s="33">
        <f>'5 - Project Outputs'!U758</f>
        <v>0</v>
      </c>
      <c r="AAR21" s="33">
        <f>'5 - Project Outputs'!V758</f>
        <v>0</v>
      </c>
      <c r="AAS21" s="33">
        <f>'5 - Project Outputs'!W758</f>
        <v>0</v>
      </c>
      <c r="AAT21" s="33">
        <f>'5 - Project Outputs'!X758</f>
        <v>0</v>
      </c>
      <c r="AAU21" s="33">
        <f>'5 - Project Outputs'!Y758</f>
        <v>0</v>
      </c>
      <c r="AAV21" s="33" t="str">
        <f>'5 - Project Outputs'!C759</f>
        <v>&lt; Select &gt;</v>
      </c>
      <c r="AAW21" s="33" t="str">
        <f>'5 - Project Outputs'!D759</f>
        <v>N/A</v>
      </c>
      <c r="AAX21" s="33">
        <f>'5 - Project Outputs'!E759</f>
        <v>0</v>
      </c>
      <c r="AAY21" s="33">
        <f>'5 - Project Outputs'!F759</f>
        <v>0</v>
      </c>
      <c r="AAZ21" s="33">
        <f>'5 - Project Outputs'!G759</f>
        <v>0</v>
      </c>
      <c r="ABA21" s="33">
        <f>'5 - Project Outputs'!H759</f>
        <v>0</v>
      </c>
      <c r="ABB21" s="33">
        <f>'5 - Project Outputs'!I759</f>
        <v>0</v>
      </c>
      <c r="ABC21" s="33">
        <f>'5 - Project Outputs'!J759</f>
        <v>0</v>
      </c>
      <c r="ABD21" s="33">
        <f>'5 - Project Outputs'!K759</f>
        <v>0</v>
      </c>
      <c r="ABE21" s="33">
        <f>'5 - Project Outputs'!L759</f>
        <v>0</v>
      </c>
      <c r="ABF21" s="33">
        <f>'5 - Project Outputs'!M759</f>
        <v>0</v>
      </c>
      <c r="ABG21" s="33">
        <f>'5 - Project Outputs'!N759</f>
        <v>0</v>
      </c>
      <c r="ABH21" s="33">
        <f>'5 - Project Outputs'!O759</f>
        <v>0</v>
      </c>
      <c r="ABI21" s="33">
        <f>'5 - Project Outputs'!P759</f>
        <v>0</v>
      </c>
      <c r="ABJ21" s="33">
        <f>'5 - Project Outputs'!Q759</f>
        <v>0</v>
      </c>
      <c r="ABK21" s="33">
        <f>'5 - Project Outputs'!R759</f>
        <v>0</v>
      </c>
      <c r="ABL21" s="33">
        <f>'5 - Project Outputs'!S759</f>
        <v>0</v>
      </c>
      <c r="ABM21" s="33">
        <f>'5 - Project Outputs'!T759</f>
        <v>0</v>
      </c>
      <c r="ABN21" s="33">
        <f>'5 - Project Outputs'!U759</f>
        <v>0</v>
      </c>
      <c r="ABO21" s="33">
        <f>'5 - Project Outputs'!V759</f>
        <v>0</v>
      </c>
      <c r="ABP21" s="33">
        <f>'5 - Project Outputs'!W759</f>
        <v>0</v>
      </c>
      <c r="ABQ21" s="33">
        <f>'5 - Project Outputs'!X759</f>
        <v>0</v>
      </c>
      <c r="ABR21" s="33">
        <f>'5 - Project Outputs'!Y759</f>
        <v>0</v>
      </c>
      <c r="ABS21" s="33" t="str">
        <f>'5 - Project Outputs'!C760</f>
        <v>&lt; Select &gt;</v>
      </c>
      <c r="ABT21" s="33" t="str">
        <f>'5 - Project Outputs'!D760</f>
        <v>N/A</v>
      </c>
      <c r="ABU21" s="33">
        <f>'5 - Project Outputs'!E760</f>
        <v>0</v>
      </c>
      <c r="ABV21" s="33">
        <f>'5 - Project Outputs'!F760</f>
        <v>0</v>
      </c>
      <c r="ABW21" s="33">
        <f>'5 - Project Outputs'!G760</f>
        <v>0</v>
      </c>
      <c r="ABX21" s="33">
        <f>'5 - Project Outputs'!H760</f>
        <v>0</v>
      </c>
      <c r="ABY21" s="33">
        <f>'5 - Project Outputs'!I760</f>
        <v>0</v>
      </c>
      <c r="ABZ21" s="33">
        <f>'5 - Project Outputs'!J760</f>
        <v>0</v>
      </c>
      <c r="ACA21" s="33">
        <f>'5 - Project Outputs'!K760</f>
        <v>0</v>
      </c>
      <c r="ACB21" s="33">
        <f>'5 - Project Outputs'!L760</f>
        <v>0</v>
      </c>
      <c r="ACC21" s="33">
        <f>'5 - Project Outputs'!M760</f>
        <v>0</v>
      </c>
      <c r="ACD21" s="33">
        <f>'5 - Project Outputs'!N760</f>
        <v>0</v>
      </c>
      <c r="ACE21" s="33">
        <f>'5 - Project Outputs'!O760</f>
        <v>0</v>
      </c>
      <c r="ACF21" s="33">
        <f>'5 - Project Outputs'!P760</f>
        <v>0</v>
      </c>
      <c r="ACG21" s="33">
        <f>'5 - Project Outputs'!Q760</f>
        <v>0</v>
      </c>
      <c r="ACH21" s="33">
        <f>'5 - Project Outputs'!R760</f>
        <v>0</v>
      </c>
      <c r="ACI21" s="33">
        <f>'5 - Project Outputs'!S760</f>
        <v>0</v>
      </c>
      <c r="ACJ21" s="33">
        <f>'5 - Project Outputs'!T760</f>
        <v>0</v>
      </c>
      <c r="ACK21" s="33">
        <f>'5 - Project Outputs'!U760</f>
        <v>0</v>
      </c>
      <c r="ACL21" s="33">
        <f>'5 - Project Outputs'!V760</f>
        <v>0</v>
      </c>
      <c r="ACM21" s="33">
        <f>'5 - Project Outputs'!W760</f>
        <v>0</v>
      </c>
      <c r="ACN21" s="33">
        <f>'5 - Project Outputs'!X760</f>
        <v>0</v>
      </c>
      <c r="ACO21" s="33">
        <f>'5 - Project Outputs'!Y760</f>
        <v>0</v>
      </c>
      <c r="ACP21" s="33" t="str">
        <f>'5 - Project Outputs'!C761</f>
        <v>&lt; Select &gt;</v>
      </c>
      <c r="ACQ21" s="33" t="str">
        <f>'5 - Project Outputs'!D761</f>
        <v>N/A</v>
      </c>
      <c r="ACR21" s="33">
        <f>'5 - Project Outputs'!E761</f>
        <v>0</v>
      </c>
      <c r="ACS21" s="33">
        <f>'5 - Project Outputs'!F761</f>
        <v>0</v>
      </c>
      <c r="ACT21" s="33">
        <f>'5 - Project Outputs'!G761</f>
        <v>0</v>
      </c>
      <c r="ACU21" s="33">
        <f>'5 - Project Outputs'!H761</f>
        <v>0</v>
      </c>
      <c r="ACV21" s="33">
        <f>'5 - Project Outputs'!I761</f>
        <v>0</v>
      </c>
      <c r="ACW21" s="33">
        <f>'5 - Project Outputs'!J761</f>
        <v>0</v>
      </c>
      <c r="ACX21" s="33">
        <f>'5 - Project Outputs'!K761</f>
        <v>0</v>
      </c>
      <c r="ACY21" s="33">
        <f>'5 - Project Outputs'!L761</f>
        <v>0</v>
      </c>
      <c r="ACZ21" s="33">
        <f>'5 - Project Outputs'!M761</f>
        <v>0</v>
      </c>
      <c r="ADA21" s="33">
        <f>'5 - Project Outputs'!N761</f>
        <v>0</v>
      </c>
      <c r="ADB21" s="33">
        <f>'5 - Project Outputs'!O761</f>
        <v>0</v>
      </c>
      <c r="ADC21" s="33">
        <f>'5 - Project Outputs'!P761</f>
        <v>0</v>
      </c>
      <c r="ADD21" s="33">
        <f>'5 - Project Outputs'!Q761</f>
        <v>0</v>
      </c>
      <c r="ADE21" s="33">
        <f>'5 - Project Outputs'!R761</f>
        <v>0</v>
      </c>
      <c r="ADF21" s="33">
        <f>'5 - Project Outputs'!S761</f>
        <v>0</v>
      </c>
      <c r="ADG21" s="33">
        <f>'5 - Project Outputs'!T761</f>
        <v>0</v>
      </c>
      <c r="ADH21" s="33">
        <f>'5 - Project Outputs'!U761</f>
        <v>0</v>
      </c>
      <c r="ADI21" s="33">
        <f>'5 - Project Outputs'!V761</f>
        <v>0</v>
      </c>
      <c r="ADJ21" s="33">
        <f>'5 - Project Outputs'!W761</f>
        <v>0</v>
      </c>
      <c r="ADK21" s="33">
        <f>'5 - Project Outputs'!X761</f>
        <v>0</v>
      </c>
      <c r="ADL21" s="33">
        <f>'5 - Project Outputs'!Y761</f>
        <v>0</v>
      </c>
      <c r="ADM21" s="33" t="str">
        <f>'5 - Project Outputs'!C762</f>
        <v>&lt; Select &gt;</v>
      </c>
      <c r="ADN21" s="33" t="str">
        <f>'5 - Project Outputs'!D762</f>
        <v>N/A</v>
      </c>
      <c r="ADO21" s="33">
        <f>'5 - Project Outputs'!E762</f>
        <v>0</v>
      </c>
      <c r="ADP21" s="33">
        <f>'5 - Project Outputs'!F762</f>
        <v>0</v>
      </c>
      <c r="ADQ21" s="33">
        <f>'5 - Project Outputs'!G762</f>
        <v>0</v>
      </c>
      <c r="ADR21" s="33">
        <f>'5 - Project Outputs'!H762</f>
        <v>0</v>
      </c>
      <c r="ADS21" s="33">
        <f>'5 - Project Outputs'!I762</f>
        <v>0</v>
      </c>
      <c r="ADT21" s="33">
        <f>'5 - Project Outputs'!J762</f>
        <v>0</v>
      </c>
      <c r="ADU21" s="33">
        <f>'5 - Project Outputs'!K762</f>
        <v>0</v>
      </c>
      <c r="ADV21" s="33">
        <f>'5 - Project Outputs'!L762</f>
        <v>0</v>
      </c>
      <c r="ADW21" s="33">
        <f>'5 - Project Outputs'!M762</f>
        <v>0</v>
      </c>
      <c r="ADX21" s="33">
        <f>'5 - Project Outputs'!N762</f>
        <v>0</v>
      </c>
      <c r="ADY21" s="33">
        <f>'5 - Project Outputs'!O762</f>
        <v>0</v>
      </c>
      <c r="ADZ21" s="33">
        <f>'5 - Project Outputs'!P762</f>
        <v>0</v>
      </c>
      <c r="AEA21" s="33">
        <f>'5 - Project Outputs'!Q762</f>
        <v>0</v>
      </c>
      <c r="AEB21" s="33">
        <f>'5 - Project Outputs'!R762</f>
        <v>0</v>
      </c>
      <c r="AEC21" s="33">
        <f>'5 - Project Outputs'!S762</f>
        <v>0</v>
      </c>
      <c r="AED21" s="33">
        <f>'5 - Project Outputs'!T762</f>
        <v>0</v>
      </c>
      <c r="AEE21" s="33">
        <f>'5 - Project Outputs'!U762</f>
        <v>0</v>
      </c>
      <c r="AEF21" s="33">
        <f>'5 - Project Outputs'!V762</f>
        <v>0</v>
      </c>
      <c r="AEG21" s="33">
        <f>'5 - Project Outputs'!W762</f>
        <v>0</v>
      </c>
      <c r="AEH21" s="33">
        <f>'5 - Project Outputs'!X762</f>
        <v>0</v>
      </c>
      <c r="AEI21" s="33">
        <f>'5 - Project Outputs'!Y762</f>
        <v>0</v>
      </c>
      <c r="AEJ21" s="33" t="str">
        <f>'5 - Project Outputs'!C763</f>
        <v>&lt; Select &gt;</v>
      </c>
      <c r="AEK21" s="33" t="str">
        <f>'5 - Project Outputs'!D763</f>
        <v>N/A</v>
      </c>
      <c r="AEL21" s="33">
        <f>'5 - Project Outputs'!E763</f>
        <v>0</v>
      </c>
      <c r="AEM21" s="33">
        <f>'5 - Project Outputs'!F763</f>
        <v>0</v>
      </c>
      <c r="AEN21" s="33">
        <f>'5 - Project Outputs'!G763</f>
        <v>0</v>
      </c>
      <c r="AEO21" s="33">
        <f>'5 - Project Outputs'!H763</f>
        <v>0</v>
      </c>
      <c r="AEP21" s="33">
        <f>'5 - Project Outputs'!I763</f>
        <v>0</v>
      </c>
      <c r="AEQ21" s="33">
        <f>'5 - Project Outputs'!J763</f>
        <v>0</v>
      </c>
      <c r="AER21" s="33">
        <f>'5 - Project Outputs'!K763</f>
        <v>0</v>
      </c>
      <c r="AES21" s="33">
        <f>'5 - Project Outputs'!L763</f>
        <v>0</v>
      </c>
      <c r="AET21" s="33">
        <f>'5 - Project Outputs'!M763</f>
        <v>0</v>
      </c>
      <c r="AEU21" s="33">
        <f>'5 - Project Outputs'!N763</f>
        <v>0</v>
      </c>
      <c r="AEV21" s="33">
        <f>'5 - Project Outputs'!O763</f>
        <v>0</v>
      </c>
      <c r="AEW21" s="33">
        <f>'5 - Project Outputs'!P763</f>
        <v>0</v>
      </c>
      <c r="AEX21" s="33">
        <f>'5 - Project Outputs'!Q763</f>
        <v>0</v>
      </c>
      <c r="AEY21" s="33">
        <f>'5 - Project Outputs'!R763</f>
        <v>0</v>
      </c>
      <c r="AEZ21" s="33">
        <f>'5 - Project Outputs'!S763</f>
        <v>0</v>
      </c>
      <c r="AFA21" s="33">
        <f>'5 - Project Outputs'!T763</f>
        <v>0</v>
      </c>
      <c r="AFB21" s="33">
        <f>'5 - Project Outputs'!U763</f>
        <v>0</v>
      </c>
      <c r="AFC21" s="33">
        <f>'5 - Project Outputs'!V763</f>
        <v>0</v>
      </c>
      <c r="AFD21" s="33">
        <f>'5 - Project Outputs'!W763</f>
        <v>0</v>
      </c>
      <c r="AFE21" s="33">
        <f>'5 - Project Outputs'!X763</f>
        <v>0</v>
      </c>
      <c r="AFF21" s="33">
        <f>'5 - Project Outputs'!Y763</f>
        <v>0</v>
      </c>
      <c r="AFG21" s="33" t="str">
        <f>'5 - Project Outputs'!C764</f>
        <v>&lt; Select &gt;</v>
      </c>
      <c r="AFH21" s="33" t="str">
        <f>'5 - Project Outputs'!D764</f>
        <v>N/A</v>
      </c>
      <c r="AFI21" s="33">
        <f>'5 - Project Outputs'!E764</f>
        <v>0</v>
      </c>
      <c r="AFJ21" s="33">
        <f>'5 - Project Outputs'!F764</f>
        <v>0</v>
      </c>
      <c r="AFK21" s="33">
        <f>'5 - Project Outputs'!G764</f>
        <v>0</v>
      </c>
      <c r="AFL21" s="33">
        <f>'5 - Project Outputs'!H764</f>
        <v>0</v>
      </c>
      <c r="AFM21" s="33">
        <f>'5 - Project Outputs'!I764</f>
        <v>0</v>
      </c>
      <c r="AFN21" s="33">
        <f>'5 - Project Outputs'!J764</f>
        <v>0</v>
      </c>
      <c r="AFO21" s="33">
        <f>'5 - Project Outputs'!K764</f>
        <v>0</v>
      </c>
      <c r="AFP21" s="33">
        <f>'5 - Project Outputs'!L764</f>
        <v>0</v>
      </c>
      <c r="AFQ21" s="33">
        <f>'5 - Project Outputs'!M764</f>
        <v>0</v>
      </c>
      <c r="AFR21" s="33">
        <f>'5 - Project Outputs'!N764</f>
        <v>0</v>
      </c>
      <c r="AFS21" s="33">
        <f>'5 - Project Outputs'!O764</f>
        <v>0</v>
      </c>
      <c r="AFT21" s="33">
        <f>'5 - Project Outputs'!P764</f>
        <v>0</v>
      </c>
      <c r="AFU21" s="33">
        <f>'5 - Project Outputs'!Q764</f>
        <v>0</v>
      </c>
      <c r="AFV21" s="33">
        <f>'5 - Project Outputs'!R764</f>
        <v>0</v>
      </c>
      <c r="AFW21" s="33">
        <f>'5 - Project Outputs'!S764</f>
        <v>0</v>
      </c>
      <c r="AFX21" s="33">
        <f>'5 - Project Outputs'!T764</f>
        <v>0</v>
      </c>
      <c r="AFY21" s="33">
        <f>'5 - Project Outputs'!U764</f>
        <v>0</v>
      </c>
      <c r="AFZ21" s="33">
        <f>'5 - Project Outputs'!V764</f>
        <v>0</v>
      </c>
      <c r="AGA21" s="33">
        <f>'5 - Project Outputs'!W764</f>
        <v>0</v>
      </c>
      <c r="AGB21" s="33">
        <f>'5 - Project Outputs'!X764</f>
        <v>0</v>
      </c>
      <c r="AGC21" s="33">
        <f>'5 - Project Outputs'!Y764</f>
        <v>0</v>
      </c>
      <c r="AGD21" s="33">
        <f>'5 - Project Outputs'!C766</f>
        <v>0</v>
      </c>
      <c r="AGE21" s="33">
        <f>'5 - Project Outputs'!D766</f>
        <v>0</v>
      </c>
      <c r="AGF21" s="33">
        <f>'5 - Project Outputs'!E766</f>
        <v>0</v>
      </c>
      <c r="AGG21" s="33">
        <f>'5 - Project Outputs'!F766</f>
        <v>0</v>
      </c>
      <c r="AGH21" s="33">
        <f>'5 - Project Outputs'!G766</f>
        <v>0</v>
      </c>
      <c r="AGI21" s="33">
        <f>'5 - Project Outputs'!H766</f>
        <v>0</v>
      </c>
      <c r="AGJ21" s="33">
        <f>'5 - Project Outputs'!I766</f>
        <v>0</v>
      </c>
      <c r="AGK21" s="33">
        <f>'5 - Project Outputs'!J766</f>
        <v>0</v>
      </c>
      <c r="AGL21" s="33">
        <f>'5 - Project Outputs'!K766</f>
        <v>0</v>
      </c>
      <c r="AGM21" s="33">
        <f>'5 - Project Outputs'!L766</f>
        <v>0</v>
      </c>
      <c r="AGN21" s="33">
        <f>'5 - Project Outputs'!M766</f>
        <v>0</v>
      </c>
      <c r="AGO21" s="33">
        <f>'5 - Project Outputs'!N766</f>
        <v>0</v>
      </c>
      <c r="AGP21" s="33">
        <f>'5 - Project Outputs'!O766</f>
        <v>0</v>
      </c>
      <c r="AGQ21" s="33">
        <f>'5 - Project Outputs'!P766</f>
        <v>0</v>
      </c>
      <c r="AGR21" s="33">
        <f>'5 - Project Outputs'!Q766</f>
        <v>0</v>
      </c>
      <c r="AGS21" s="33">
        <f>'5 - Project Outputs'!R766</f>
        <v>0</v>
      </c>
      <c r="AGT21" s="33">
        <f>'5 - Project Outputs'!S766</f>
        <v>0</v>
      </c>
      <c r="AGU21" s="33">
        <f>'5 - Project Outputs'!T766</f>
        <v>0</v>
      </c>
      <c r="AGV21" s="33">
        <f>'5 - Project Outputs'!U766</f>
        <v>0</v>
      </c>
      <c r="AGW21" s="33">
        <f>'5 - Project Outputs'!V766</f>
        <v>0</v>
      </c>
      <c r="AGX21" s="33">
        <f>'5 - Project Outputs'!W766</f>
        <v>0</v>
      </c>
      <c r="AGY21" s="33">
        <f>'5 - Project Outputs'!X766</f>
        <v>0</v>
      </c>
      <c r="AGZ21" s="33">
        <f>'5 - Project Outputs'!C767</f>
        <v>0</v>
      </c>
      <c r="AHA21" s="33">
        <f>'5 - Project Outputs'!D767</f>
        <v>0</v>
      </c>
      <c r="AHB21" s="33">
        <f>'5 - Project Outputs'!E767</f>
        <v>0</v>
      </c>
      <c r="AHC21" s="33">
        <f>'5 - Project Outputs'!F767</f>
        <v>0</v>
      </c>
      <c r="AHD21" s="33">
        <f>'5 - Project Outputs'!G767</f>
        <v>0</v>
      </c>
      <c r="AHE21" s="33">
        <f>'5 - Project Outputs'!H767</f>
        <v>0</v>
      </c>
      <c r="AHF21" s="33">
        <f>'5 - Project Outputs'!I767</f>
        <v>0</v>
      </c>
      <c r="AHG21" s="33">
        <f>'5 - Project Outputs'!J767</f>
        <v>0</v>
      </c>
      <c r="AHH21" s="33">
        <f>'5 - Project Outputs'!K767</f>
        <v>0</v>
      </c>
      <c r="AHI21" s="33">
        <f>'5 - Project Outputs'!L767</f>
        <v>0</v>
      </c>
      <c r="AHJ21" s="33">
        <f>'5 - Project Outputs'!M767</f>
        <v>0</v>
      </c>
      <c r="AHK21" s="33">
        <f>'5 - Project Outputs'!N767</f>
        <v>0</v>
      </c>
      <c r="AHL21" s="33">
        <f>'5 - Project Outputs'!O767</f>
        <v>0</v>
      </c>
      <c r="AHM21" s="33">
        <f>'5 - Project Outputs'!P767</f>
        <v>0</v>
      </c>
      <c r="AHN21" s="33">
        <f>'5 - Project Outputs'!Q767</f>
        <v>0</v>
      </c>
      <c r="AHO21" s="33">
        <f>'5 - Project Outputs'!R767</f>
        <v>0</v>
      </c>
      <c r="AHP21" s="33">
        <f>'5 - Project Outputs'!S767</f>
        <v>0</v>
      </c>
      <c r="AHQ21" s="33">
        <f>'5 - Project Outputs'!T767</f>
        <v>0</v>
      </c>
      <c r="AHR21" s="33">
        <f>'5 - Project Outputs'!U767</f>
        <v>0</v>
      </c>
      <c r="AHS21" s="33">
        <f>'5 - Project Outputs'!V767</f>
        <v>0</v>
      </c>
      <c r="AHT21" s="33">
        <f>'5 - Project Outputs'!W767</f>
        <v>0</v>
      </c>
      <c r="AHU21" s="33">
        <f>'5 - Project Outputs'!X767</f>
        <v>0</v>
      </c>
      <c r="AHV21" s="33">
        <f>'5 - Project Outputs'!C768</f>
        <v>0</v>
      </c>
      <c r="AHW21" s="33">
        <f>'5 - Project Outputs'!D768</f>
        <v>0</v>
      </c>
      <c r="AHX21" s="33">
        <f>'5 - Project Outputs'!E768</f>
        <v>0</v>
      </c>
      <c r="AHY21" s="33">
        <f>'5 - Project Outputs'!F768</f>
        <v>0</v>
      </c>
      <c r="AHZ21" s="33">
        <f>'5 - Project Outputs'!G768</f>
        <v>0</v>
      </c>
      <c r="AIA21" s="33">
        <f>'5 - Project Outputs'!H768</f>
        <v>0</v>
      </c>
      <c r="AIB21" s="33">
        <f>'5 - Project Outputs'!I768</f>
        <v>0</v>
      </c>
      <c r="AIC21" s="33">
        <f>'5 - Project Outputs'!J768</f>
        <v>0</v>
      </c>
      <c r="AID21" s="33">
        <f>'5 - Project Outputs'!K768</f>
        <v>0</v>
      </c>
      <c r="AIE21" s="33">
        <f>'5 - Project Outputs'!L768</f>
        <v>0</v>
      </c>
      <c r="AIF21" s="33">
        <f>'5 - Project Outputs'!M768</f>
        <v>0</v>
      </c>
      <c r="AIG21" s="33">
        <f>'5 - Project Outputs'!N768</f>
        <v>0</v>
      </c>
      <c r="AIH21" s="33">
        <f>'5 - Project Outputs'!O768</f>
        <v>0</v>
      </c>
      <c r="AII21" s="33">
        <f>'5 - Project Outputs'!P768</f>
        <v>0</v>
      </c>
      <c r="AIJ21" s="33">
        <f>'5 - Project Outputs'!Q768</f>
        <v>0</v>
      </c>
      <c r="AIK21" s="33">
        <f>'5 - Project Outputs'!R768</f>
        <v>0</v>
      </c>
      <c r="AIL21" s="33">
        <f>'5 - Project Outputs'!S768</f>
        <v>0</v>
      </c>
      <c r="AIM21" s="33">
        <f>'5 - Project Outputs'!T768</f>
        <v>0</v>
      </c>
      <c r="AIN21" s="33">
        <f>'5 - Project Outputs'!U768</f>
        <v>0</v>
      </c>
      <c r="AIO21" s="33">
        <f>'5 - Project Outputs'!V768</f>
        <v>0</v>
      </c>
      <c r="AIP21" s="33">
        <f>'5 - Project Outputs'!W768</f>
        <v>0</v>
      </c>
      <c r="AIQ21" s="33">
        <f>'5 - Project Outputs'!X768</f>
        <v>0</v>
      </c>
      <c r="AIR21" s="33">
        <f>'5 - Project Outputs'!C769</f>
        <v>0</v>
      </c>
      <c r="AIS21" s="33">
        <f>'5 - Project Outputs'!D769</f>
        <v>0</v>
      </c>
      <c r="AIT21" s="33">
        <f>'5 - Project Outputs'!E769</f>
        <v>0</v>
      </c>
      <c r="AIU21" s="33">
        <f>'5 - Project Outputs'!F769</f>
        <v>0</v>
      </c>
      <c r="AIV21" s="33">
        <f>'5 - Project Outputs'!G769</f>
        <v>0</v>
      </c>
      <c r="AIW21" s="33">
        <f>'5 - Project Outputs'!H769</f>
        <v>0</v>
      </c>
      <c r="AIX21" s="33">
        <f>'5 - Project Outputs'!I769</f>
        <v>0</v>
      </c>
      <c r="AIY21" s="33">
        <f>'5 - Project Outputs'!J769</f>
        <v>0</v>
      </c>
      <c r="AIZ21" s="33">
        <f>'5 - Project Outputs'!K769</f>
        <v>0</v>
      </c>
      <c r="AJA21" s="33">
        <f>'5 - Project Outputs'!L769</f>
        <v>0</v>
      </c>
      <c r="AJB21" s="33">
        <f>'5 - Project Outputs'!M769</f>
        <v>0</v>
      </c>
      <c r="AJC21" s="33">
        <f>'5 - Project Outputs'!N769</f>
        <v>0</v>
      </c>
      <c r="AJD21" s="33">
        <f>'5 - Project Outputs'!O769</f>
        <v>0</v>
      </c>
      <c r="AJE21" s="33">
        <f>'5 - Project Outputs'!P769</f>
        <v>0</v>
      </c>
      <c r="AJF21" s="33">
        <f>'5 - Project Outputs'!Q769</f>
        <v>0</v>
      </c>
      <c r="AJG21" s="33">
        <f>'5 - Project Outputs'!R769</f>
        <v>0</v>
      </c>
      <c r="AJH21" s="33">
        <f>'5 - Project Outputs'!S769</f>
        <v>0</v>
      </c>
      <c r="AJI21" s="33">
        <f>'5 - Project Outputs'!T769</f>
        <v>0</v>
      </c>
      <c r="AJJ21" s="33">
        <f>'5 - Project Outputs'!U769</f>
        <v>0</v>
      </c>
      <c r="AJK21" s="33">
        <f>'5 - Project Outputs'!V769</f>
        <v>0</v>
      </c>
      <c r="AJL21" s="33">
        <f>'5 - Project Outputs'!W769</f>
        <v>0</v>
      </c>
      <c r="AJM21" s="33">
        <f>'5 - Project Outputs'!X769</f>
        <v>0</v>
      </c>
      <c r="AJN21" s="33">
        <f>'5 - Project Outputs'!C770</f>
        <v>0</v>
      </c>
      <c r="AJO21" s="33">
        <f>'5 - Project Outputs'!D770</f>
        <v>0</v>
      </c>
      <c r="AJP21" s="33">
        <f>'5 - Project Outputs'!E770</f>
        <v>0</v>
      </c>
      <c r="AJQ21" s="33">
        <f>'5 - Project Outputs'!F770</f>
        <v>0</v>
      </c>
      <c r="AJR21" s="33">
        <f>'5 - Project Outputs'!G770</f>
        <v>0</v>
      </c>
      <c r="AJS21" s="33">
        <f>'5 - Project Outputs'!H770</f>
        <v>0</v>
      </c>
      <c r="AJT21" s="33">
        <f>'5 - Project Outputs'!I770</f>
        <v>0</v>
      </c>
      <c r="AJU21" s="33">
        <f>'5 - Project Outputs'!J770</f>
        <v>0</v>
      </c>
      <c r="AJV21" s="33">
        <f>'5 - Project Outputs'!K770</f>
        <v>0</v>
      </c>
      <c r="AJW21" s="33">
        <f>'5 - Project Outputs'!L770</f>
        <v>0</v>
      </c>
      <c r="AJX21" s="33">
        <f>'5 - Project Outputs'!M770</f>
        <v>0</v>
      </c>
      <c r="AJY21" s="33">
        <f>'5 - Project Outputs'!N770</f>
        <v>0</v>
      </c>
      <c r="AJZ21" s="33">
        <f>'5 - Project Outputs'!O770</f>
        <v>0</v>
      </c>
      <c r="AKA21" s="33">
        <f>'5 - Project Outputs'!P770</f>
        <v>0</v>
      </c>
      <c r="AKB21" s="33">
        <f>'5 - Project Outputs'!Q770</f>
        <v>0</v>
      </c>
      <c r="AKC21" s="33">
        <f>'5 - Project Outputs'!R770</f>
        <v>0</v>
      </c>
      <c r="AKD21" s="33">
        <f>'5 - Project Outputs'!S770</f>
        <v>0</v>
      </c>
      <c r="AKE21" s="33">
        <f>'5 - Project Outputs'!T770</f>
        <v>0</v>
      </c>
      <c r="AKF21" s="33">
        <f>'5 - Project Outputs'!U770</f>
        <v>0</v>
      </c>
      <c r="AKG21" s="33">
        <f>'5 - Project Outputs'!V770</f>
        <v>0</v>
      </c>
      <c r="AKH21" s="33">
        <f>'5 - Project Outputs'!W770</f>
        <v>0</v>
      </c>
      <c r="AKI21" s="33">
        <f>'5 - Project Outputs'!X770</f>
        <v>0</v>
      </c>
      <c r="AKJ21" s="33">
        <f>'5 - Project Outputs'!C771</f>
        <v>0</v>
      </c>
      <c r="AKK21" s="33">
        <f>'5 - Project Outputs'!D771</f>
        <v>0</v>
      </c>
      <c r="AKL21" s="33">
        <f>'5 - Project Outputs'!E771</f>
        <v>0</v>
      </c>
      <c r="AKM21" s="33">
        <f>'5 - Project Outputs'!F771</f>
        <v>0</v>
      </c>
      <c r="AKN21" s="33">
        <f>'5 - Project Outputs'!G771</f>
        <v>0</v>
      </c>
      <c r="AKO21" s="33">
        <f>'5 - Project Outputs'!H771</f>
        <v>0</v>
      </c>
      <c r="AKP21" s="33">
        <f>'5 - Project Outputs'!I771</f>
        <v>0</v>
      </c>
      <c r="AKQ21" s="33">
        <f>'5 - Project Outputs'!J771</f>
        <v>0</v>
      </c>
      <c r="AKR21" s="33">
        <f>'5 - Project Outputs'!K771</f>
        <v>0</v>
      </c>
      <c r="AKS21" s="33">
        <f>'5 - Project Outputs'!L771</f>
        <v>0</v>
      </c>
      <c r="AKT21" s="33">
        <f>'5 - Project Outputs'!M771</f>
        <v>0</v>
      </c>
      <c r="AKU21" s="33">
        <f>'5 - Project Outputs'!N771</f>
        <v>0</v>
      </c>
      <c r="AKV21" s="33">
        <f>'5 - Project Outputs'!O771</f>
        <v>0</v>
      </c>
      <c r="AKW21" s="33">
        <f>'5 - Project Outputs'!P771</f>
        <v>0</v>
      </c>
      <c r="AKX21" s="33">
        <f>'5 - Project Outputs'!Q771</f>
        <v>0</v>
      </c>
      <c r="AKY21" s="33">
        <f>'5 - Project Outputs'!R771</f>
        <v>0</v>
      </c>
      <c r="AKZ21" s="33">
        <f>'5 - Project Outputs'!S771</f>
        <v>0</v>
      </c>
      <c r="ALA21" s="33">
        <f>'5 - Project Outputs'!T771</f>
        <v>0</v>
      </c>
      <c r="ALB21" s="33">
        <f>'5 - Project Outputs'!U771</f>
        <v>0</v>
      </c>
      <c r="ALC21" s="33">
        <f>'5 - Project Outputs'!V771</f>
        <v>0</v>
      </c>
      <c r="ALD21" s="33">
        <f>'5 - Project Outputs'!W771</f>
        <v>0</v>
      </c>
      <c r="ALE21" s="33">
        <f>'5 - Project Outputs'!X771</f>
        <v>0</v>
      </c>
      <c r="ALF21" s="33">
        <f>'5 - Project Outputs'!C772</f>
        <v>0</v>
      </c>
      <c r="ALG21" s="33">
        <f>'5 - Project Outputs'!D772</f>
        <v>0</v>
      </c>
      <c r="ALH21" s="33">
        <f>'5 - Project Outputs'!E772</f>
        <v>0</v>
      </c>
      <c r="ALI21" s="33">
        <f>'5 - Project Outputs'!F772</f>
        <v>0</v>
      </c>
      <c r="ALJ21" s="33">
        <f>'5 - Project Outputs'!G772</f>
        <v>0</v>
      </c>
      <c r="ALK21" s="33">
        <f>'5 - Project Outputs'!H772</f>
        <v>0</v>
      </c>
      <c r="ALL21" s="33">
        <f>'5 - Project Outputs'!I772</f>
        <v>0</v>
      </c>
      <c r="ALM21" s="33">
        <f>'5 - Project Outputs'!J772</f>
        <v>0</v>
      </c>
      <c r="ALN21" s="33">
        <f>'5 - Project Outputs'!K772</f>
        <v>0</v>
      </c>
      <c r="ALO21" s="33">
        <f>'5 - Project Outputs'!L772</f>
        <v>0</v>
      </c>
      <c r="ALP21" s="33">
        <f>'5 - Project Outputs'!M772</f>
        <v>0</v>
      </c>
      <c r="ALQ21" s="33">
        <f>'5 - Project Outputs'!N772</f>
        <v>0</v>
      </c>
      <c r="ALR21" s="33">
        <f>'5 - Project Outputs'!O772</f>
        <v>0</v>
      </c>
      <c r="ALS21" s="33">
        <f>'5 - Project Outputs'!P772</f>
        <v>0</v>
      </c>
      <c r="ALT21" s="33">
        <f>'5 - Project Outputs'!Q772</f>
        <v>0</v>
      </c>
      <c r="ALU21" s="33">
        <f>'5 - Project Outputs'!R772</f>
        <v>0</v>
      </c>
      <c r="ALV21" s="33">
        <f>'5 - Project Outputs'!S772</f>
        <v>0</v>
      </c>
      <c r="ALW21" s="33">
        <f>'5 - Project Outputs'!T772</f>
        <v>0</v>
      </c>
      <c r="ALX21" s="33">
        <f>'5 - Project Outputs'!U772</f>
        <v>0</v>
      </c>
      <c r="ALY21" s="33">
        <f>'5 - Project Outputs'!V772</f>
        <v>0</v>
      </c>
      <c r="ALZ21" s="33">
        <f>'5 - Project Outputs'!W772</f>
        <v>0</v>
      </c>
      <c r="AMA21" s="33">
        <f>'5 - Project Outputs'!X772</f>
        <v>0</v>
      </c>
      <c r="AMB21" s="33">
        <f>'5 - Project Outputs'!C773</f>
        <v>0</v>
      </c>
      <c r="AMC21" s="33">
        <f>'5 - Project Outputs'!D773</f>
        <v>0</v>
      </c>
      <c r="AMD21" s="33">
        <f>'5 - Project Outputs'!E773</f>
        <v>0</v>
      </c>
      <c r="AME21" s="33">
        <f>'5 - Project Outputs'!F773</f>
        <v>0</v>
      </c>
      <c r="AMF21" s="33">
        <f>'5 - Project Outputs'!G773</f>
        <v>0</v>
      </c>
      <c r="AMG21" s="33">
        <f>'5 - Project Outputs'!H773</f>
        <v>0</v>
      </c>
      <c r="AMH21" s="33">
        <f>'5 - Project Outputs'!I773</f>
        <v>0</v>
      </c>
      <c r="AMI21" s="33">
        <f>'5 - Project Outputs'!J773</f>
        <v>0</v>
      </c>
      <c r="AMJ21" s="33">
        <f>'5 - Project Outputs'!K773</f>
        <v>0</v>
      </c>
      <c r="AMK21" s="33">
        <f>'5 - Project Outputs'!L773</f>
        <v>0</v>
      </c>
      <c r="AML21" s="33">
        <f>'5 - Project Outputs'!M773</f>
        <v>0</v>
      </c>
      <c r="AMM21" s="33">
        <f>'5 - Project Outputs'!N773</f>
        <v>0</v>
      </c>
      <c r="AMN21" s="33">
        <f>'5 - Project Outputs'!O773</f>
        <v>0</v>
      </c>
      <c r="AMO21" s="33">
        <f>'5 - Project Outputs'!P773</f>
        <v>0</v>
      </c>
      <c r="AMP21" s="33">
        <f>'5 - Project Outputs'!Q773</f>
        <v>0</v>
      </c>
      <c r="AMQ21" s="33">
        <f>'5 - Project Outputs'!R773</f>
        <v>0</v>
      </c>
      <c r="AMR21" s="33">
        <f>'5 - Project Outputs'!S773</f>
        <v>0</v>
      </c>
      <c r="AMS21" s="33">
        <f>'5 - Project Outputs'!T773</f>
        <v>0</v>
      </c>
      <c r="AMT21" s="33">
        <f>'5 - Project Outputs'!U773</f>
        <v>0</v>
      </c>
      <c r="AMU21" s="33">
        <f>'5 - Project Outputs'!V773</f>
        <v>0</v>
      </c>
      <c r="AMV21" s="33">
        <f>'5 - Project Outputs'!W773</f>
        <v>0</v>
      </c>
      <c r="AMW21" s="33">
        <f>'5 - Project Outputs'!X773</f>
        <v>0</v>
      </c>
      <c r="AMX21" s="33">
        <f>'5 - Project Outputs'!C774</f>
        <v>0</v>
      </c>
      <c r="AMY21" s="33">
        <f>'5 - Project Outputs'!D774</f>
        <v>0</v>
      </c>
      <c r="AMZ21" s="33">
        <f>'5 - Project Outputs'!E774</f>
        <v>0</v>
      </c>
      <c r="ANA21" s="33">
        <f>'5 - Project Outputs'!F774</f>
        <v>0</v>
      </c>
      <c r="ANB21" s="33">
        <f>'5 - Project Outputs'!G774</f>
        <v>0</v>
      </c>
      <c r="ANC21" s="33">
        <f>'5 - Project Outputs'!H774</f>
        <v>0</v>
      </c>
      <c r="AND21" s="33">
        <f>'5 - Project Outputs'!I774</f>
        <v>0</v>
      </c>
      <c r="ANE21" s="33">
        <f>'5 - Project Outputs'!J774</f>
        <v>0</v>
      </c>
      <c r="ANF21" s="33">
        <f>'5 - Project Outputs'!K774</f>
        <v>0</v>
      </c>
      <c r="ANG21" s="33">
        <f>'5 - Project Outputs'!L774</f>
        <v>0</v>
      </c>
      <c r="ANH21" s="33">
        <f>'5 - Project Outputs'!M774</f>
        <v>0</v>
      </c>
      <c r="ANI21" s="33">
        <f>'5 - Project Outputs'!N774</f>
        <v>0</v>
      </c>
      <c r="ANJ21" s="33">
        <f>'5 - Project Outputs'!O774</f>
        <v>0</v>
      </c>
      <c r="ANK21" s="33">
        <f>'5 - Project Outputs'!P774</f>
        <v>0</v>
      </c>
      <c r="ANL21" s="33">
        <f>'5 - Project Outputs'!Q774</f>
        <v>0</v>
      </c>
      <c r="ANM21" s="33">
        <f>'5 - Project Outputs'!R774</f>
        <v>0</v>
      </c>
      <c r="ANN21" s="33">
        <f>'5 - Project Outputs'!S774</f>
        <v>0</v>
      </c>
      <c r="ANO21" s="33">
        <f>'5 - Project Outputs'!T774</f>
        <v>0</v>
      </c>
      <c r="ANP21" s="33">
        <f>'5 - Project Outputs'!U774</f>
        <v>0</v>
      </c>
      <c r="ANQ21" s="33">
        <f>'5 - Project Outputs'!V774</f>
        <v>0</v>
      </c>
      <c r="ANR21" s="33">
        <f>'5 - Project Outputs'!W774</f>
        <v>0</v>
      </c>
      <c r="ANS21" s="33">
        <f>'5 - Project Outputs'!X774</f>
        <v>0</v>
      </c>
      <c r="ANT21" s="33">
        <f>'5 - Project Outputs'!C775</f>
        <v>0</v>
      </c>
      <c r="ANU21" s="33">
        <f>'5 - Project Outputs'!D775</f>
        <v>0</v>
      </c>
      <c r="ANV21" s="33">
        <f>'5 - Project Outputs'!E775</f>
        <v>0</v>
      </c>
      <c r="ANW21" s="33">
        <f>'5 - Project Outputs'!F775</f>
        <v>0</v>
      </c>
      <c r="ANX21" s="33">
        <f>'5 - Project Outputs'!G775</f>
        <v>0</v>
      </c>
      <c r="ANY21" s="33">
        <f>'5 - Project Outputs'!H775</f>
        <v>0</v>
      </c>
      <c r="ANZ21" s="33">
        <f>'5 - Project Outputs'!I775</f>
        <v>0</v>
      </c>
      <c r="AOA21" s="33">
        <f>'5 - Project Outputs'!J775</f>
        <v>0</v>
      </c>
      <c r="AOB21" s="33">
        <f>'5 - Project Outputs'!K775</f>
        <v>0</v>
      </c>
      <c r="AOC21" s="33">
        <f>'5 - Project Outputs'!L775</f>
        <v>0</v>
      </c>
      <c r="AOD21" s="33">
        <f>'5 - Project Outputs'!M775</f>
        <v>0</v>
      </c>
      <c r="AOE21" s="33">
        <f>'5 - Project Outputs'!N775</f>
        <v>0</v>
      </c>
      <c r="AOF21" s="33">
        <f>'5 - Project Outputs'!O775</f>
        <v>0</v>
      </c>
      <c r="AOG21" s="33">
        <f>'5 - Project Outputs'!P775</f>
        <v>0</v>
      </c>
      <c r="AOH21" s="33">
        <f>'5 - Project Outputs'!Q775</f>
        <v>0</v>
      </c>
      <c r="AOI21" s="33">
        <f>'5 - Project Outputs'!R775</f>
        <v>0</v>
      </c>
      <c r="AOJ21" s="33">
        <f>'5 - Project Outputs'!S775</f>
        <v>0</v>
      </c>
      <c r="AOK21" s="33">
        <f>'5 - Project Outputs'!T775</f>
        <v>0</v>
      </c>
      <c r="AOL21" s="33">
        <f>'5 - Project Outputs'!U775</f>
        <v>0</v>
      </c>
      <c r="AOM21" s="33">
        <f>'5 - Project Outputs'!V775</f>
        <v>0</v>
      </c>
      <c r="AON21" s="33">
        <f>'5 - Project Outputs'!W775</f>
        <v>0</v>
      </c>
      <c r="AOO21" s="33">
        <f>'5 - Project Outputs'!X775</f>
        <v>0</v>
      </c>
      <c r="CZK21" s="33">
        <f>'7 - Risk Register'!C176</f>
        <v>0</v>
      </c>
      <c r="CZL21" s="33">
        <f>'7 - Risk Register'!D176</f>
        <v>0</v>
      </c>
      <c r="CZM21" s="33">
        <f>'7 - Risk Register'!E176</f>
        <v>0</v>
      </c>
      <c r="CZN21" s="33">
        <f>'7 - Risk Register'!F176</f>
        <v>0</v>
      </c>
      <c r="CZO21" s="33">
        <f>'7 - Risk Register'!G176</f>
        <v>0</v>
      </c>
      <c r="CZP21" s="33">
        <f>'7 - Risk Register'!H176</f>
        <v>0</v>
      </c>
      <c r="CZQ21" s="33">
        <f>'7 - Risk Register'!I176</f>
        <v>0</v>
      </c>
      <c r="CZR21" s="33" t="str">
        <f>'7 - Risk Register'!J176</f>
        <v/>
      </c>
      <c r="CZS21" s="33">
        <f>'7 - Risk Register'!K176</f>
        <v>0</v>
      </c>
      <c r="CZT21" s="33">
        <f>'7 - Risk Register'!L176</f>
        <v>0</v>
      </c>
      <c r="CZU21" s="33">
        <f>'7 - Risk Register'!M176</f>
        <v>0</v>
      </c>
      <c r="CZV21" s="33" t="str">
        <f>'7 - Risk Register'!N176</f>
        <v/>
      </c>
      <c r="CZW21" s="33">
        <f>'7 - Risk Register'!O176</f>
        <v>0</v>
      </c>
      <c r="CZX21" s="33">
        <f>'7 - Risk Register'!P176</f>
        <v>0</v>
      </c>
      <c r="CZY21" s="33">
        <f>'7 - Risk Register'!C177</f>
        <v>0</v>
      </c>
      <c r="CZZ21" s="33">
        <f>'7 - Risk Register'!D177</f>
        <v>0</v>
      </c>
      <c r="DAA21" s="33">
        <f>'7 - Risk Register'!E177</f>
        <v>0</v>
      </c>
      <c r="DAB21" s="33">
        <f>'7 - Risk Register'!F177</f>
        <v>0</v>
      </c>
      <c r="DAC21" s="33">
        <f>'7 - Risk Register'!G177</f>
        <v>0</v>
      </c>
      <c r="DAD21" s="33">
        <f>'7 - Risk Register'!H177</f>
        <v>0</v>
      </c>
      <c r="DAE21" s="33">
        <f>'7 - Risk Register'!I177</f>
        <v>0</v>
      </c>
      <c r="DAF21" s="33" t="str">
        <f>'7 - Risk Register'!J177</f>
        <v/>
      </c>
      <c r="DAG21" s="33">
        <f>'7 - Risk Register'!K177</f>
        <v>0</v>
      </c>
      <c r="DAH21" s="33">
        <f>'7 - Risk Register'!L177</f>
        <v>0</v>
      </c>
      <c r="DAI21" s="33">
        <f>'7 - Risk Register'!M177</f>
        <v>0</v>
      </c>
      <c r="DAJ21" s="33" t="str">
        <f>'7 - Risk Register'!N177</f>
        <v/>
      </c>
      <c r="DAK21" s="33">
        <f>'7 - Risk Register'!O177</f>
        <v>0</v>
      </c>
      <c r="DAL21" s="33">
        <f>'7 - Risk Register'!P177</f>
        <v>0</v>
      </c>
      <c r="DAM21" s="33">
        <f>'7 - Risk Register'!C178</f>
        <v>0</v>
      </c>
      <c r="DAN21" s="33">
        <f>'7 - Risk Register'!D178</f>
        <v>0</v>
      </c>
      <c r="DAO21" s="33">
        <f>'7 - Risk Register'!E178</f>
        <v>0</v>
      </c>
      <c r="DAP21" s="33">
        <f>'7 - Risk Register'!F178</f>
        <v>0</v>
      </c>
      <c r="DAQ21" s="33">
        <f>'7 - Risk Register'!G178</f>
        <v>0</v>
      </c>
      <c r="DAR21" s="33">
        <f>'7 - Risk Register'!H178</f>
        <v>0</v>
      </c>
      <c r="DAS21" s="33">
        <f>'7 - Risk Register'!I178</f>
        <v>0</v>
      </c>
      <c r="DAT21" s="33" t="str">
        <f>'7 - Risk Register'!J178</f>
        <v/>
      </c>
      <c r="DAU21" s="33">
        <f>'7 - Risk Register'!K178</f>
        <v>0</v>
      </c>
      <c r="DAV21" s="33">
        <f>'7 - Risk Register'!L178</f>
        <v>0</v>
      </c>
      <c r="DAW21" s="33">
        <f>'7 - Risk Register'!M178</f>
        <v>0</v>
      </c>
      <c r="DAX21" s="33" t="str">
        <f>'7 - Risk Register'!N178</f>
        <v/>
      </c>
      <c r="DAY21" s="33">
        <f>'7 - Risk Register'!O178</f>
        <v>0</v>
      </c>
      <c r="DAZ21" s="33">
        <f>'7 - Risk Register'!P178</f>
        <v>0</v>
      </c>
    </row>
    <row r="22" spans="1:2762" s="33" customFormat="1" x14ac:dyDescent="0.35">
      <c r="A22" s="469"/>
      <c r="AU22" s="478"/>
      <c r="AV22" s="478"/>
      <c r="AW22" s="478"/>
      <c r="AX22" s="478"/>
      <c r="AY22" s="478"/>
      <c r="AZ22" s="478"/>
      <c r="BA22" s="478"/>
      <c r="BB22" s="478"/>
      <c r="BC22" s="478"/>
      <c r="BD22" s="478"/>
      <c r="BE22" s="478"/>
      <c r="BF22" s="478"/>
      <c r="BG22" s="478"/>
      <c r="BH22" s="478"/>
      <c r="BI22" s="478"/>
      <c r="BJ22" s="478"/>
      <c r="BK22" s="478"/>
      <c r="QK22" s="469"/>
      <c r="QL22" s="469"/>
      <c r="QM22" s="469"/>
      <c r="QN22" s="469"/>
      <c r="QO22" s="469"/>
      <c r="QP22" s="469"/>
      <c r="QQ22" s="469"/>
      <c r="QR22" s="469"/>
      <c r="QS22" s="469"/>
      <c r="QT22" s="469"/>
      <c r="QU22" s="469"/>
      <c r="QV22" s="469"/>
      <c r="QW22" s="469"/>
      <c r="QX22" s="469"/>
      <c r="QY22" s="469"/>
      <c r="QZ22" s="469"/>
      <c r="RA22" s="469"/>
      <c r="RB22" s="469"/>
      <c r="RC22" s="469"/>
      <c r="RD22" s="469"/>
      <c r="RG22" s="469"/>
      <c r="RH22" s="469"/>
      <c r="RI22" s="469"/>
      <c r="RJ22" s="469"/>
      <c r="RK22" s="469"/>
      <c r="RL22" s="469"/>
      <c r="RM22" s="469"/>
      <c r="RN22" s="469"/>
      <c r="RO22" s="469"/>
      <c r="RP22" s="469"/>
      <c r="RQ22" s="469"/>
      <c r="RR22" s="469"/>
      <c r="RS22" s="469"/>
      <c r="RT22" s="469"/>
      <c r="RU22" s="469"/>
      <c r="RV22" s="469"/>
      <c r="RW22" s="469"/>
      <c r="RX22" s="469"/>
      <c r="RY22" s="469"/>
      <c r="RZ22" s="469"/>
      <c r="SC22" s="469"/>
      <c r="SD22" s="469"/>
      <c r="SE22" s="469"/>
      <c r="SF22" s="469"/>
      <c r="SG22" s="469"/>
      <c r="SH22" s="469"/>
      <c r="SI22" s="469"/>
      <c r="SJ22" s="469"/>
      <c r="SK22" s="469"/>
      <c r="SL22" s="469"/>
      <c r="SM22" s="469"/>
      <c r="SN22" s="469"/>
      <c r="SO22" s="469"/>
      <c r="SP22" s="469"/>
      <c r="SQ22" s="469"/>
      <c r="SR22" s="469"/>
      <c r="SS22" s="469"/>
      <c r="ST22" s="469"/>
      <c r="SU22" s="469"/>
      <c r="SV22" s="469"/>
      <c r="DBC22" s="470"/>
      <c r="DBF22" s="470"/>
    </row>
    <row r="23" spans="1:2762" s="487" customFormat="1" x14ac:dyDescent="0.35">
      <c r="AU23" s="488"/>
      <c r="AV23" s="488"/>
      <c r="AW23" s="488"/>
      <c r="AX23" s="488"/>
      <c r="AY23" s="488"/>
      <c r="AZ23" s="488"/>
      <c r="BA23" s="488"/>
      <c r="BB23" s="488"/>
      <c r="BC23" s="488"/>
      <c r="BD23" s="488"/>
      <c r="BE23" s="488"/>
      <c r="BF23" s="488"/>
      <c r="BG23" s="488"/>
      <c r="BH23" s="488"/>
      <c r="BI23" s="488"/>
      <c r="BJ23" s="488"/>
      <c r="BK23" s="488"/>
    </row>
    <row r="24" spans="1:2762" ht="39.65" customHeight="1" x14ac:dyDescent="0.35">
      <c r="A24" s="11" t="s">
        <v>3435</v>
      </c>
      <c r="R24" s="486" t="s">
        <v>3436</v>
      </c>
      <c r="S24" s="486" t="s">
        <v>3436</v>
      </c>
    </row>
    <row r="25" spans="1:2762" s="36" customFormat="1" x14ac:dyDescent="0.35">
      <c r="B25" s="348"/>
      <c r="C25" s="348"/>
      <c r="D25" s="348"/>
      <c r="E25" s="348"/>
      <c r="F25" s="348"/>
      <c r="G25" s="348"/>
      <c r="H25" s="348"/>
      <c r="I25" s="348"/>
      <c r="J25" s="348"/>
      <c r="K25" s="348"/>
      <c r="L25" s="348"/>
      <c r="M25" s="348"/>
      <c r="N25" s="348"/>
      <c r="O25" s="348"/>
      <c r="P25" s="348"/>
      <c r="Q25" s="348"/>
      <c r="R25" s="348"/>
      <c r="S25" s="348"/>
      <c r="T25" s="348"/>
      <c r="U25" s="348"/>
      <c r="V25" s="348"/>
      <c r="W25" s="348"/>
      <c r="X25" s="348"/>
      <c r="Y25" s="348"/>
      <c r="Z25" s="348"/>
      <c r="AA25" s="348"/>
      <c r="AB25" s="348"/>
      <c r="AC25" s="348"/>
      <c r="AD25" s="348"/>
      <c r="AE25" s="348"/>
      <c r="AF25" s="348"/>
      <c r="AG25" s="348"/>
      <c r="AH25" s="348"/>
      <c r="AI25" s="348"/>
      <c r="AJ25" s="348"/>
      <c r="AK25" s="348"/>
      <c r="AL25" s="348"/>
      <c r="AM25" s="348"/>
      <c r="AN25" s="348"/>
      <c r="AO25" s="348"/>
      <c r="AP25" s="348"/>
      <c r="AQ25" s="348"/>
      <c r="AR25" s="348"/>
      <c r="AS25" s="348"/>
      <c r="AT25" s="348"/>
      <c r="AU25" s="348"/>
      <c r="AV25" s="348"/>
      <c r="AW25" s="348"/>
      <c r="AX25" s="348"/>
      <c r="AY25" s="348"/>
      <c r="AZ25" s="348"/>
      <c r="BA25" s="348"/>
      <c r="BB25" s="348"/>
      <c r="BC25" s="348"/>
      <c r="BD25" s="348"/>
      <c r="BE25" s="348"/>
      <c r="BF25" s="348"/>
      <c r="BG25" s="348"/>
      <c r="BH25" s="348"/>
      <c r="BI25" s="348"/>
      <c r="BJ25" s="348"/>
      <c r="BK25" s="348"/>
      <c r="BL25" s="348"/>
      <c r="BM25" s="348"/>
      <c r="BN25" s="348"/>
      <c r="BO25" s="348"/>
      <c r="BP25" s="348"/>
      <c r="BQ25" s="348"/>
      <c r="BR25" s="348"/>
      <c r="BS25" s="348"/>
      <c r="BT25" s="348"/>
      <c r="BU25" s="348"/>
      <c r="BV25" s="348"/>
      <c r="BW25" s="348"/>
      <c r="BX25" s="348"/>
      <c r="BY25" s="348"/>
      <c r="BZ25" s="348"/>
      <c r="CA25" s="348"/>
      <c r="CB25" s="348"/>
      <c r="CC25" s="348"/>
      <c r="CD25" s="348"/>
      <c r="CE25" s="348"/>
      <c r="CF25" s="348"/>
      <c r="CG25" s="348"/>
      <c r="CH25" s="348"/>
      <c r="CI25" s="348"/>
      <c r="CJ25" s="348"/>
      <c r="CK25" s="348"/>
      <c r="CL25" s="348"/>
      <c r="CM25" s="348"/>
      <c r="CN25" s="348"/>
      <c r="CO25" s="348"/>
      <c r="CP25" s="348"/>
      <c r="CQ25" s="348"/>
      <c r="CR25" s="348"/>
      <c r="CS25" s="348"/>
      <c r="CT25" s="348"/>
      <c r="CU25" s="348"/>
      <c r="CV25" s="348"/>
      <c r="CW25" s="348"/>
      <c r="CX25" s="348"/>
      <c r="CY25" s="348"/>
      <c r="CZ25" s="348"/>
      <c r="DA25" s="348"/>
      <c r="DB25" s="348"/>
      <c r="DC25" s="348"/>
      <c r="DD25" s="348"/>
      <c r="DE25" s="348"/>
      <c r="DF25" s="348"/>
      <c r="DG25" s="348"/>
      <c r="DH25" s="348"/>
      <c r="DI25" s="348"/>
      <c r="DJ25" s="348"/>
      <c r="DK25" s="348"/>
      <c r="DL25" s="348"/>
      <c r="DM25" s="348"/>
      <c r="DN25" s="348"/>
      <c r="DO25" s="348"/>
      <c r="DP25" s="348"/>
      <c r="DQ25" s="348"/>
      <c r="DR25" s="348"/>
      <c r="DS25" s="348"/>
      <c r="DT25" s="348"/>
      <c r="DU25" s="348"/>
      <c r="DV25" s="348"/>
      <c r="DW25" s="348"/>
      <c r="DX25" s="348"/>
      <c r="DY25" s="348"/>
      <c r="DZ25" s="348"/>
      <c r="EA25" s="348"/>
      <c r="EB25" s="348"/>
      <c r="EC25" s="348"/>
      <c r="ED25" s="348"/>
      <c r="EE25" s="348"/>
      <c r="EF25" s="348"/>
      <c r="EG25" s="348"/>
      <c r="EH25" s="348"/>
      <c r="EI25" s="348"/>
      <c r="EJ25" s="348"/>
      <c r="EK25" s="348"/>
      <c r="EL25" s="348"/>
      <c r="EM25" s="348"/>
      <c r="EN25" s="348"/>
      <c r="EO25" s="348"/>
      <c r="EP25" s="348"/>
      <c r="EQ25" s="348"/>
      <c r="ER25" s="348"/>
      <c r="ES25" s="348"/>
      <c r="ET25" s="348"/>
      <c r="EU25" s="348"/>
      <c r="EV25" s="348"/>
      <c r="EW25" s="348"/>
      <c r="EX25" s="348"/>
      <c r="EY25" s="348"/>
      <c r="EZ25" s="348"/>
      <c r="FA25" s="348"/>
      <c r="FB25" s="348"/>
      <c r="FC25" s="348"/>
      <c r="FD25" s="348"/>
      <c r="FE25" s="348"/>
      <c r="FF25" s="348"/>
      <c r="FG25" s="348"/>
      <c r="FH25" s="348"/>
      <c r="FI25" s="348"/>
      <c r="FJ25" s="348"/>
      <c r="FK25" s="348"/>
      <c r="FL25" s="348"/>
      <c r="FM25" s="348"/>
      <c r="FN25" s="348"/>
      <c r="FO25" s="348"/>
      <c r="FP25" s="348"/>
      <c r="FQ25" s="348"/>
      <c r="FR25" s="348"/>
      <c r="FS25" s="348"/>
      <c r="FT25" s="348"/>
      <c r="FU25" s="348"/>
      <c r="FV25" s="348"/>
      <c r="FW25" s="348"/>
      <c r="FX25" s="348"/>
      <c r="FY25" s="348"/>
      <c r="FZ25" s="348"/>
      <c r="GA25" s="348"/>
      <c r="GB25" s="348"/>
      <c r="GC25" s="348"/>
      <c r="GD25" s="348"/>
      <c r="GE25" s="348"/>
      <c r="GF25" s="348"/>
      <c r="GG25" s="348"/>
      <c r="GH25" s="348"/>
      <c r="GI25" s="348"/>
      <c r="GJ25" s="348"/>
      <c r="GK25" s="348"/>
      <c r="GL25" s="348"/>
      <c r="GM25" s="348"/>
      <c r="GN25" s="348"/>
      <c r="GO25" s="348"/>
      <c r="GP25" s="348"/>
      <c r="GQ25" s="348"/>
      <c r="GR25" s="348"/>
      <c r="GS25" s="348"/>
      <c r="GT25" s="348"/>
      <c r="GU25" s="348"/>
      <c r="GV25" s="348"/>
      <c r="GW25" s="348"/>
      <c r="GX25" s="348"/>
      <c r="GY25" s="348"/>
      <c r="GZ25" s="348"/>
      <c r="HA25" s="348"/>
      <c r="HB25" s="348"/>
      <c r="HC25" s="348"/>
      <c r="HD25" s="348"/>
      <c r="HE25" s="348"/>
      <c r="HF25" s="348"/>
      <c r="HG25" s="348"/>
      <c r="HH25" s="348"/>
      <c r="HI25" s="348"/>
      <c r="HJ25" s="348"/>
      <c r="HK25" s="348"/>
      <c r="HL25" s="348"/>
      <c r="HM25" s="348"/>
      <c r="HN25" s="348"/>
      <c r="HO25" s="348"/>
      <c r="HP25" s="348"/>
      <c r="HQ25" s="348"/>
      <c r="HR25" s="348"/>
      <c r="HS25" s="348"/>
      <c r="HT25" s="348"/>
      <c r="HU25" s="348"/>
      <c r="HV25" s="348"/>
      <c r="HW25" s="348"/>
      <c r="HX25" s="348"/>
      <c r="HY25" s="348"/>
      <c r="HZ25" s="348"/>
      <c r="IA25" s="348"/>
      <c r="IB25" s="348"/>
      <c r="IC25" s="348"/>
      <c r="ID25" s="348"/>
      <c r="IE25" s="348"/>
      <c r="IF25" s="348"/>
      <c r="IG25" s="348"/>
      <c r="IH25" s="348"/>
      <c r="II25" s="348"/>
      <c r="IJ25" s="348"/>
      <c r="IK25" s="348"/>
      <c r="IL25" s="348"/>
      <c r="IM25" s="348"/>
      <c r="IN25" s="348"/>
      <c r="IO25" s="348"/>
      <c r="IP25" s="348"/>
      <c r="IQ25" s="348"/>
      <c r="IR25" s="348"/>
      <c r="IS25" s="348"/>
      <c r="IT25" s="348"/>
      <c r="IU25" s="348"/>
      <c r="IV25" s="348"/>
      <c r="IW25" s="348"/>
      <c r="IX25" s="348"/>
      <c r="IY25" s="348"/>
      <c r="IZ25" s="348"/>
      <c r="JA25" s="348"/>
      <c r="JB25" s="348"/>
      <c r="JC25" s="348"/>
      <c r="JD25" s="348"/>
      <c r="JE25" s="348"/>
      <c r="JF25" s="348"/>
      <c r="JG25" s="348"/>
      <c r="JH25" s="348"/>
      <c r="JI25" s="348"/>
      <c r="JJ25" s="348"/>
      <c r="JK25" s="348"/>
      <c r="JL25" s="348"/>
      <c r="JM25" s="348"/>
      <c r="JN25" s="348"/>
      <c r="JO25" s="348"/>
      <c r="JP25" s="348"/>
      <c r="JQ25" s="348"/>
      <c r="JR25" s="348"/>
      <c r="JS25" s="348"/>
      <c r="JT25" s="348"/>
      <c r="JU25" s="348"/>
      <c r="JV25" s="348"/>
      <c r="JW25" s="348"/>
      <c r="JX25" s="348"/>
      <c r="JY25" s="348"/>
      <c r="JZ25" s="348"/>
      <c r="KA25" s="348"/>
      <c r="KB25" s="348"/>
      <c r="KC25" s="348"/>
      <c r="KD25" s="348"/>
      <c r="KE25" s="348"/>
      <c r="KF25" s="348"/>
      <c r="KG25" s="348"/>
      <c r="KH25" s="348"/>
      <c r="KI25" s="348"/>
      <c r="KJ25" s="348"/>
      <c r="KK25" s="348"/>
      <c r="KL25" s="348"/>
      <c r="KM25" s="348"/>
      <c r="KN25" s="348"/>
      <c r="KO25" s="348"/>
      <c r="KP25" s="348"/>
      <c r="KQ25" s="348"/>
      <c r="KR25" s="348"/>
      <c r="KS25" s="348"/>
      <c r="KT25" s="348"/>
      <c r="KU25" s="348"/>
      <c r="KV25" s="348"/>
      <c r="KW25" s="348"/>
      <c r="KX25" s="348"/>
      <c r="KY25" s="348"/>
      <c r="KZ25" s="348"/>
      <c r="LA25" s="348"/>
      <c r="LB25" s="348"/>
      <c r="LC25" s="348"/>
      <c r="LD25" s="348"/>
      <c r="LE25" s="348"/>
      <c r="LF25" s="348"/>
      <c r="LG25" s="348"/>
      <c r="LH25" s="348"/>
      <c r="LI25" s="348"/>
      <c r="LJ25" s="348"/>
      <c r="LK25" s="348"/>
      <c r="LL25" s="348"/>
      <c r="LM25" s="348"/>
      <c r="LN25" s="348"/>
      <c r="LO25" s="348"/>
      <c r="LP25" s="348"/>
      <c r="LQ25" s="348"/>
      <c r="LR25" s="348"/>
      <c r="LS25" s="348"/>
      <c r="LT25" s="348"/>
      <c r="LU25" s="348"/>
      <c r="LV25" s="348"/>
      <c r="LW25" s="348"/>
      <c r="LX25" s="348"/>
      <c r="LY25" s="348"/>
      <c r="LZ25" s="348"/>
      <c r="MA25" s="348"/>
      <c r="MB25" s="348"/>
      <c r="MC25" s="348"/>
      <c r="MD25" s="348"/>
      <c r="ME25" s="348"/>
      <c r="MF25" s="348"/>
      <c r="MG25" s="348"/>
      <c r="MH25" s="348"/>
      <c r="MI25" s="348"/>
      <c r="MJ25" s="348"/>
      <c r="MK25" s="348"/>
      <c r="ML25" s="348"/>
      <c r="MM25" s="348"/>
      <c r="MN25" s="348"/>
      <c r="MO25" s="348"/>
      <c r="MP25" s="348"/>
      <c r="MQ25" s="348"/>
      <c r="MR25" s="348"/>
      <c r="MS25" s="348"/>
      <c r="MT25" s="348"/>
      <c r="MU25" s="348"/>
      <c r="MV25" s="348"/>
      <c r="MW25" s="348"/>
      <c r="MX25" s="348"/>
      <c r="MY25" s="348"/>
      <c r="MZ25" s="348"/>
      <c r="NA25" s="348"/>
      <c r="NB25" s="348"/>
      <c r="NC25" s="348"/>
      <c r="ND25" s="348"/>
      <c r="NE25" s="348"/>
      <c r="NF25" s="348"/>
      <c r="NG25" s="348"/>
      <c r="NH25" s="348"/>
      <c r="NI25" s="348"/>
      <c r="NJ25" s="348"/>
      <c r="NK25" s="348"/>
      <c r="NL25" s="348"/>
      <c r="NM25" s="348"/>
      <c r="NN25" s="348"/>
      <c r="NO25" s="348"/>
      <c r="NP25" s="348"/>
      <c r="NQ25" s="348"/>
      <c r="NR25" s="348"/>
      <c r="NS25" s="348"/>
      <c r="NT25" s="348"/>
      <c r="NU25" s="348"/>
      <c r="NV25" s="348"/>
      <c r="NW25" s="348"/>
      <c r="NX25" s="348"/>
      <c r="NY25" s="348"/>
      <c r="NZ25" s="348"/>
      <c r="OA25" s="348"/>
      <c r="OB25" s="348"/>
      <c r="OC25" s="348"/>
      <c r="OD25" s="348"/>
      <c r="OE25" s="348"/>
      <c r="OF25" s="348"/>
      <c r="OG25" s="348"/>
      <c r="OH25" s="348"/>
      <c r="OI25" s="348"/>
      <c r="OJ25" s="348"/>
      <c r="OK25" s="348"/>
      <c r="OL25" s="348"/>
      <c r="OM25" s="348"/>
      <c r="ON25" s="348"/>
      <c r="OO25" s="348"/>
      <c r="OP25" s="348"/>
      <c r="OQ25" s="348"/>
      <c r="OR25" s="348"/>
      <c r="OS25" s="348"/>
      <c r="OT25" s="348"/>
      <c r="OU25" s="348"/>
      <c r="OV25" s="348"/>
      <c r="OW25" s="348"/>
      <c r="OX25" s="348"/>
      <c r="OY25" s="348"/>
      <c r="OZ25" s="348"/>
      <c r="PA25" s="348"/>
      <c r="PB25" s="348"/>
      <c r="PC25" s="348"/>
      <c r="PD25" s="348"/>
      <c r="PE25" s="348"/>
      <c r="PF25" s="348"/>
      <c r="PG25" s="348"/>
      <c r="PH25" s="348"/>
      <c r="PI25" s="348"/>
      <c r="PJ25" s="348"/>
      <c r="PK25" s="348"/>
      <c r="PL25" s="348"/>
      <c r="PM25" s="348"/>
      <c r="PN25" s="348"/>
      <c r="PO25" s="348"/>
      <c r="PP25" s="348"/>
      <c r="PQ25" s="348"/>
      <c r="PR25" s="348"/>
      <c r="PS25" s="348"/>
      <c r="PT25" s="348"/>
      <c r="PU25" s="348"/>
      <c r="PV25" s="348"/>
      <c r="PW25" s="348"/>
      <c r="PX25" s="348"/>
      <c r="PY25" s="348"/>
      <c r="PZ25" s="348"/>
      <c r="QA25" s="348"/>
      <c r="QB25" s="348"/>
      <c r="QC25" s="348"/>
      <c r="QD25" s="348"/>
      <c r="QE25" s="348"/>
      <c r="QF25" s="348"/>
      <c r="QG25" s="348"/>
      <c r="QH25" s="348"/>
      <c r="QI25" s="348"/>
      <c r="QJ25" s="348"/>
      <c r="QK25" s="348"/>
      <c r="QL25" s="348"/>
      <c r="QM25" s="348"/>
      <c r="QN25" s="348"/>
      <c r="QO25" s="348"/>
      <c r="QP25" s="348"/>
      <c r="QQ25" s="348"/>
      <c r="QR25" s="348"/>
      <c r="QS25" s="348"/>
      <c r="QT25" s="348"/>
      <c r="QU25" s="348"/>
      <c r="QV25" s="348"/>
      <c r="QW25" s="348"/>
      <c r="QX25" s="348"/>
      <c r="QY25" s="348"/>
      <c r="QZ25" s="348"/>
      <c r="RA25" s="348"/>
      <c r="RB25" s="348"/>
      <c r="RC25" s="348"/>
      <c r="RD25" s="348"/>
      <c r="RE25" s="348"/>
      <c r="RF25" s="348"/>
      <c r="RG25" s="348"/>
      <c r="RH25" s="348"/>
      <c r="RI25" s="348"/>
      <c r="RJ25" s="348"/>
      <c r="RK25" s="348"/>
      <c r="RL25" s="348"/>
      <c r="RM25" s="348"/>
      <c r="RN25" s="348"/>
      <c r="RO25" s="348"/>
      <c r="RP25" s="348"/>
      <c r="RQ25" s="348"/>
      <c r="RR25" s="348"/>
      <c r="RS25" s="348"/>
      <c r="RT25" s="348"/>
      <c r="RU25" s="348"/>
      <c r="RV25" s="348"/>
      <c r="RW25" s="348"/>
      <c r="RX25" s="348"/>
      <c r="RY25" s="348"/>
      <c r="RZ25" s="348"/>
      <c r="SA25" s="348"/>
      <c r="SB25" s="348"/>
      <c r="SC25" s="348"/>
      <c r="SD25" s="348"/>
      <c r="SE25" s="348"/>
      <c r="SF25" s="348"/>
      <c r="SG25" s="348"/>
      <c r="SH25" s="348"/>
      <c r="SI25" s="348"/>
      <c r="SJ25" s="348"/>
      <c r="SK25" s="348"/>
      <c r="SL25" s="348"/>
      <c r="SM25" s="348"/>
      <c r="SN25" s="348"/>
      <c r="SO25" s="348"/>
      <c r="SP25" s="348"/>
      <c r="SQ25" s="348"/>
      <c r="SR25" s="348"/>
      <c r="SS25" s="348"/>
      <c r="ST25" s="348"/>
      <c r="SU25" s="348"/>
      <c r="SV25" s="348"/>
      <c r="SW25" s="348"/>
      <c r="SX25" s="348"/>
      <c r="SY25" s="348"/>
      <c r="SZ25" s="348"/>
      <c r="TA25" s="348"/>
      <c r="TB25" s="348"/>
      <c r="TC25" s="348"/>
      <c r="TD25" s="348"/>
      <c r="TE25" s="348"/>
      <c r="TF25" s="348"/>
      <c r="TG25" s="348"/>
      <c r="TH25" s="348"/>
      <c r="TI25" s="348"/>
      <c r="TJ25" s="348"/>
      <c r="TK25" s="348"/>
      <c r="TL25" s="348"/>
      <c r="TM25" s="348"/>
      <c r="TN25" s="348"/>
      <c r="TO25" s="348"/>
      <c r="TP25" s="348"/>
      <c r="TQ25" s="348"/>
      <c r="TR25" s="348"/>
      <c r="TS25" s="348"/>
      <c r="TT25" s="348"/>
      <c r="TU25" s="348"/>
      <c r="TV25" s="348"/>
      <c r="TW25" s="348"/>
      <c r="TX25" s="348"/>
      <c r="TY25" s="348"/>
      <c r="TZ25" s="348"/>
      <c r="UA25" s="348"/>
      <c r="UB25" s="348"/>
      <c r="UC25" s="348"/>
      <c r="UD25" s="348"/>
      <c r="UE25" s="348"/>
      <c r="UF25" s="348"/>
      <c r="UG25" s="348"/>
      <c r="UH25" s="348"/>
      <c r="UI25" s="348"/>
      <c r="UJ25" s="348"/>
      <c r="UK25" s="348"/>
      <c r="UL25" s="348"/>
      <c r="UM25" s="348"/>
      <c r="UN25" s="348"/>
      <c r="UO25" s="348"/>
      <c r="UP25" s="348"/>
      <c r="UQ25" s="348"/>
      <c r="UR25" s="348"/>
      <c r="US25" s="348"/>
      <c r="UT25" s="348"/>
      <c r="UU25" s="348"/>
      <c r="UV25" s="348"/>
      <c r="UW25" s="348"/>
      <c r="UX25" s="348"/>
      <c r="UY25" s="348"/>
      <c r="UZ25" s="348"/>
      <c r="VA25" s="348"/>
      <c r="VB25" s="348"/>
      <c r="VC25" s="348"/>
      <c r="VD25" s="348"/>
      <c r="VE25" s="348"/>
      <c r="VF25" s="348"/>
      <c r="VG25" s="348"/>
      <c r="VH25" s="348"/>
      <c r="VI25" s="348"/>
      <c r="VJ25" s="348"/>
      <c r="VK25" s="348"/>
      <c r="VL25" s="348"/>
      <c r="VM25" s="348"/>
      <c r="VN25" s="348"/>
      <c r="VO25" s="348"/>
      <c r="VP25" s="348"/>
      <c r="VQ25" s="348"/>
      <c r="VR25" s="348"/>
      <c r="VS25" s="348"/>
      <c r="VT25" s="348"/>
      <c r="VU25" s="348"/>
      <c r="VV25" s="348"/>
      <c r="VW25" s="348"/>
      <c r="VX25" s="348"/>
      <c r="VY25" s="348"/>
      <c r="VZ25" s="348"/>
      <c r="WA25" s="348"/>
      <c r="WB25" s="348"/>
      <c r="WC25" s="348"/>
      <c r="WD25" s="348"/>
      <c r="WE25" s="348"/>
      <c r="WF25" s="348"/>
      <c r="WG25" s="348"/>
      <c r="WH25" s="348"/>
      <c r="WI25" s="348"/>
      <c r="WJ25" s="348"/>
      <c r="WK25" s="348"/>
      <c r="WL25" s="348"/>
      <c r="WM25" s="348"/>
      <c r="WN25" s="348"/>
      <c r="WO25" s="348"/>
      <c r="WP25" s="348"/>
      <c r="WQ25" s="348"/>
      <c r="WR25" s="348"/>
      <c r="WS25" s="348"/>
      <c r="WT25" s="348"/>
      <c r="WU25" s="348"/>
      <c r="WV25" s="348"/>
      <c r="WW25" s="348"/>
      <c r="WX25" s="348"/>
      <c r="WY25" s="348"/>
      <c r="WZ25" s="348"/>
      <c r="XA25" s="348"/>
      <c r="XB25" s="348"/>
      <c r="XC25" s="348"/>
      <c r="XD25" s="348"/>
      <c r="XE25" s="348"/>
      <c r="XF25" s="348"/>
      <c r="XG25" s="348"/>
      <c r="XH25" s="348"/>
      <c r="XI25" s="348"/>
      <c r="XJ25" s="348"/>
      <c r="XK25" s="348"/>
      <c r="XL25" s="348"/>
      <c r="XM25" s="348"/>
      <c r="XN25" s="348"/>
      <c r="XO25" s="348"/>
      <c r="XP25" s="348"/>
      <c r="XQ25" s="348"/>
      <c r="XR25" s="348"/>
      <c r="XS25" s="348"/>
      <c r="XT25" s="348"/>
      <c r="XU25" s="348"/>
      <c r="XV25" s="348"/>
      <c r="XW25" s="348"/>
      <c r="XX25" s="348"/>
      <c r="XY25" s="348"/>
      <c r="XZ25" s="348"/>
      <c r="YA25" s="348"/>
      <c r="YB25" s="348"/>
      <c r="YC25" s="348"/>
      <c r="YD25" s="348"/>
      <c r="YE25" s="348"/>
      <c r="YF25" s="348"/>
      <c r="YG25" s="348"/>
      <c r="YH25" s="348"/>
      <c r="YI25" s="348"/>
      <c r="YJ25" s="348"/>
      <c r="YK25" s="348"/>
      <c r="YL25" s="348"/>
      <c r="YM25" s="348"/>
      <c r="YN25" s="348"/>
      <c r="YO25" s="348"/>
      <c r="YP25" s="348"/>
      <c r="YQ25" s="348"/>
      <c r="YR25" s="348"/>
      <c r="YS25" s="348"/>
      <c r="YT25" s="348"/>
      <c r="YU25" s="348"/>
      <c r="YV25" s="348"/>
      <c r="YW25" s="348"/>
      <c r="YX25" s="348"/>
      <c r="YY25" s="348"/>
      <c r="YZ25" s="348"/>
      <c r="ZA25" s="348"/>
      <c r="ZB25" s="348"/>
      <c r="ZC25" s="348"/>
      <c r="ZD25" s="348"/>
      <c r="ZE25" s="348"/>
      <c r="ZF25" s="348"/>
      <c r="ZG25" s="348"/>
      <c r="ZH25" s="348"/>
      <c r="ZI25" s="348"/>
      <c r="ZJ25" s="348"/>
      <c r="ZK25" s="348"/>
      <c r="ZL25" s="348"/>
      <c r="ZM25" s="348"/>
      <c r="ZN25" s="348"/>
      <c r="ZO25" s="348"/>
      <c r="ZP25" s="348"/>
      <c r="ZQ25" s="348"/>
      <c r="ZR25" s="348"/>
      <c r="ZS25" s="348"/>
      <c r="ZT25" s="348"/>
      <c r="ZU25" s="348"/>
      <c r="ZV25" s="348"/>
      <c r="ZW25" s="348"/>
      <c r="ZX25" s="348"/>
      <c r="ZY25" s="348"/>
      <c r="ZZ25" s="348"/>
      <c r="AAA25" s="348"/>
      <c r="AAB25" s="348"/>
      <c r="AAC25" s="348"/>
      <c r="AAD25" s="348"/>
      <c r="AAE25" s="348"/>
      <c r="AAF25" s="348"/>
      <c r="AAG25" s="348"/>
      <c r="AAH25" s="348"/>
      <c r="AAI25" s="348"/>
      <c r="AAJ25" s="348"/>
      <c r="AAK25" s="348"/>
      <c r="AAL25" s="348"/>
      <c r="AAM25" s="348"/>
      <c r="AAN25" s="348"/>
      <c r="AAO25" s="348"/>
      <c r="AAP25" s="348"/>
      <c r="AAQ25" s="348"/>
      <c r="AAR25" s="348"/>
      <c r="AAS25" s="348"/>
      <c r="AAT25" s="348"/>
      <c r="AAU25" s="348"/>
      <c r="AAV25" s="348"/>
      <c r="AAW25" s="348"/>
      <c r="AAX25" s="348"/>
      <c r="AAY25" s="348"/>
      <c r="AAZ25" s="348"/>
      <c r="ABA25" s="348"/>
      <c r="ABB25" s="348"/>
      <c r="ABC25" s="348"/>
      <c r="ABD25" s="348"/>
      <c r="ABE25" s="348"/>
      <c r="ABF25" s="348"/>
      <c r="ABG25" s="348"/>
      <c r="ABH25" s="348"/>
      <c r="ABI25" s="348"/>
      <c r="ABJ25" s="348"/>
      <c r="ABK25" s="348"/>
      <c r="ABL25" s="348"/>
      <c r="ABM25" s="348"/>
      <c r="ABN25" s="348"/>
      <c r="ABO25" s="348"/>
      <c r="ABP25" s="348"/>
      <c r="ABQ25" s="348"/>
      <c r="ABR25" s="348"/>
      <c r="ABS25" s="348"/>
      <c r="ABT25" s="348"/>
      <c r="ABU25" s="348"/>
      <c r="ABV25" s="348"/>
      <c r="ABW25" s="348"/>
      <c r="ABX25" s="348"/>
      <c r="ABY25" s="348"/>
      <c r="ABZ25" s="348"/>
      <c r="ACA25" s="348"/>
      <c r="ACB25" s="348"/>
      <c r="ACC25" s="348"/>
      <c r="ACD25" s="348"/>
      <c r="ACE25" s="348"/>
      <c r="ACF25" s="348"/>
      <c r="ACG25" s="348"/>
      <c r="ACH25" s="348"/>
      <c r="ACI25" s="348"/>
      <c r="ACJ25" s="348"/>
      <c r="ACK25" s="348"/>
      <c r="ACL25" s="348"/>
      <c r="ACM25" s="348"/>
      <c r="ACN25" s="348"/>
      <c r="ACO25" s="348"/>
      <c r="ACP25" s="348"/>
      <c r="ACQ25" s="348"/>
      <c r="ACR25" s="348"/>
      <c r="ACS25" s="348"/>
      <c r="ACT25" s="348"/>
      <c r="ACU25" s="348"/>
      <c r="ACV25" s="348"/>
      <c r="ACW25" s="348"/>
      <c r="ACX25" s="348"/>
      <c r="ACY25" s="348"/>
      <c r="ACZ25" s="348"/>
      <c r="ADA25" s="348"/>
      <c r="ADB25" s="348"/>
      <c r="ADC25" s="348"/>
      <c r="ADD25" s="348"/>
      <c r="ADE25" s="348"/>
      <c r="ADF25" s="348"/>
      <c r="ADG25" s="348"/>
      <c r="ADH25" s="348"/>
      <c r="ADI25" s="348"/>
      <c r="ADJ25" s="348"/>
      <c r="ADK25" s="348"/>
      <c r="ADL25" s="348"/>
      <c r="ADM25" s="348"/>
      <c r="ADN25" s="348"/>
      <c r="ADO25" s="348"/>
      <c r="ADP25" s="348"/>
      <c r="ADQ25" s="348"/>
      <c r="ADR25" s="348"/>
      <c r="ADS25" s="348"/>
      <c r="ADT25" s="348"/>
      <c r="ADU25" s="348"/>
      <c r="ADV25" s="348"/>
      <c r="ADW25" s="348"/>
      <c r="ADX25" s="348"/>
      <c r="ADY25" s="348"/>
      <c r="ADZ25" s="348"/>
      <c r="AEA25" s="348"/>
      <c r="AEB25" s="348"/>
      <c r="AEC25" s="348"/>
      <c r="AED25" s="348"/>
      <c r="AEE25" s="348"/>
      <c r="AEF25" s="348"/>
      <c r="AEG25" s="348"/>
      <c r="AEH25" s="348"/>
      <c r="AEI25" s="348"/>
      <c r="AEJ25" s="348"/>
      <c r="AEK25" s="348"/>
      <c r="AEL25" s="348"/>
      <c r="AEM25" s="348"/>
      <c r="AEN25" s="348"/>
      <c r="AEO25" s="348"/>
      <c r="AEP25" s="348"/>
      <c r="AEQ25" s="348"/>
      <c r="AER25" s="348"/>
      <c r="AES25" s="348"/>
      <c r="AET25" s="348"/>
      <c r="AEU25" s="348"/>
      <c r="AEV25" s="348"/>
      <c r="AEW25" s="348"/>
      <c r="AEX25" s="348"/>
      <c r="AEY25" s="348"/>
      <c r="AEZ25" s="348"/>
      <c r="AFA25" s="348"/>
      <c r="AFB25" s="348"/>
      <c r="AFC25" s="348"/>
      <c r="AFD25" s="348"/>
      <c r="AFE25" s="348"/>
      <c r="AFF25" s="348"/>
      <c r="AFG25" s="348"/>
      <c r="AFH25" s="348"/>
      <c r="AFI25" s="348"/>
      <c r="AFJ25" s="348"/>
      <c r="AFK25" s="348"/>
      <c r="AFL25" s="348"/>
      <c r="AFM25" s="348"/>
      <c r="AFN25" s="348"/>
      <c r="AFO25" s="348"/>
      <c r="AFP25" s="348"/>
      <c r="AFQ25" s="348"/>
      <c r="AFR25" s="348"/>
      <c r="AFS25" s="348"/>
      <c r="AFT25" s="348"/>
      <c r="AFU25" s="348"/>
      <c r="AFV25" s="348"/>
      <c r="AFW25" s="348"/>
      <c r="AFX25" s="348"/>
      <c r="AFY25" s="348"/>
      <c r="AFZ25" s="348"/>
      <c r="AGA25" s="348"/>
      <c r="AGB25" s="348"/>
      <c r="AGC25" s="348"/>
      <c r="AGD25" s="348"/>
      <c r="AGE25" s="348"/>
      <c r="AGF25" s="348"/>
      <c r="AGG25" s="348"/>
      <c r="AGH25" s="348"/>
      <c r="AGI25" s="348"/>
      <c r="AGJ25" s="348"/>
      <c r="AGK25" s="348"/>
      <c r="AGL25" s="348"/>
      <c r="AGM25" s="348"/>
      <c r="AGN25" s="348"/>
      <c r="AGO25" s="348"/>
      <c r="AGP25" s="348"/>
      <c r="AGQ25" s="348"/>
      <c r="AGR25" s="348"/>
      <c r="AGS25" s="348"/>
      <c r="AGT25" s="348"/>
      <c r="AGU25" s="348"/>
      <c r="AGV25" s="348"/>
      <c r="AGW25" s="348"/>
      <c r="AGX25" s="348"/>
      <c r="AGY25" s="348"/>
      <c r="AGZ25" s="348"/>
      <c r="AHA25" s="348"/>
      <c r="AHB25" s="348"/>
      <c r="AHC25" s="348"/>
      <c r="AHD25" s="348"/>
      <c r="AHE25" s="348"/>
      <c r="AHF25" s="348"/>
      <c r="AHG25" s="348"/>
      <c r="AHH25" s="348"/>
      <c r="AHI25" s="348"/>
      <c r="AHJ25" s="348"/>
      <c r="AHK25" s="348"/>
      <c r="AHL25" s="348"/>
      <c r="AHM25" s="348"/>
      <c r="AHN25" s="348"/>
      <c r="AHO25" s="348"/>
      <c r="AHP25" s="348"/>
      <c r="AHQ25" s="348"/>
      <c r="AHR25" s="348"/>
      <c r="AHS25" s="348"/>
      <c r="AHT25" s="348"/>
      <c r="AHU25" s="348"/>
      <c r="AHV25" s="348"/>
      <c r="AHW25" s="348"/>
      <c r="AHX25" s="348"/>
      <c r="AHY25" s="348"/>
      <c r="AHZ25" s="348"/>
      <c r="AIA25" s="348"/>
      <c r="AIB25" s="348"/>
      <c r="AIC25" s="348"/>
      <c r="AID25" s="348"/>
      <c r="AIE25" s="348"/>
      <c r="AIF25" s="348"/>
      <c r="AIG25" s="348"/>
      <c r="AIH25" s="348"/>
      <c r="AII25" s="348"/>
      <c r="AIJ25" s="348"/>
      <c r="AIK25" s="348"/>
      <c r="AIL25" s="348"/>
      <c r="AIM25" s="348"/>
      <c r="AIN25" s="348"/>
      <c r="AIO25" s="348"/>
      <c r="AIP25" s="348"/>
      <c r="AIQ25" s="348"/>
      <c r="AIR25" s="348"/>
      <c r="AIS25" s="348"/>
      <c r="AIT25" s="348"/>
      <c r="AIU25" s="348"/>
      <c r="AIV25" s="348"/>
      <c r="AIW25" s="348"/>
      <c r="AIX25" s="348"/>
      <c r="AIY25" s="348"/>
      <c r="AIZ25" s="348"/>
      <c r="AJA25" s="348"/>
      <c r="AJB25" s="348"/>
      <c r="AJC25" s="348"/>
      <c r="AJD25" s="348"/>
      <c r="AJE25" s="348"/>
      <c r="AJF25" s="348"/>
      <c r="AJG25" s="348"/>
      <c r="AJH25" s="348"/>
      <c r="AJI25" s="348"/>
      <c r="AJJ25" s="348"/>
      <c r="AJK25" s="348"/>
      <c r="AJL25" s="348"/>
      <c r="AJM25" s="348"/>
      <c r="AJN25" s="348"/>
      <c r="AJO25" s="348"/>
      <c r="AJP25" s="348"/>
      <c r="AJQ25" s="348"/>
      <c r="AJR25" s="348"/>
      <c r="AJS25" s="348"/>
      <c r="AJT25" s="348"/>
      <c r="AJU25" s="348"/>
      <c r="AJV25" s="348"/>
      <c r="AJW25" s="348"/>
      <c r="AJX25" s="348"/>
      <c r="AJY25" s="348"/>
      <c r="AJZ25" s="348"/>
      <c r="AKA25" s="348"/>
      <c r="AKB25" s="348"/>
      <c r="AKC25" s="348"/>
      <c r="AKD25" s="348"/>
      <c r="AKE25" s="348"/>
      <c r="AKF25" s="348"/>
      <c r="AKG25" s="348"/>
      <c r="AKH25" s="348"/>
      <c r="AKI25" s="348"/>
      <c r="AKJ25" s="348"/>
      <c r="AKK25" s="348"/>
      <c r="AKL25" s="348"/>
      <c r="AKM25" s="348"/>
      <c r="AKN25" s="348"/>
      <c r="AKO25" s="348"/>
      <c r="AKP25" s="348"/>
      <c r="AKQ25" s="348"/>
      <c r="AKR25" s="348"/>
      <c r="AKS25" s="348"/>
      <c r="AKT25" s="348"/>
      <c r="AKU25" s="348"/>
      <c r="AKV25" s="348"/>
      <c r="AKW25" s="348"/>
      <c r="AKX25" s="348"/>
      <c r="AKY25" s="348"/>
      <c r="AKZ25" s="348"/>
      <c r="ALA25" s="348"/>
      <c r="ALB25" s="348"/>
      <c r="ALC25" s="348"/>
      <c r="ALD25" s="348"/>
      <c r="ALE25" s="348"/>
      <c r="ALF25" s="348"/>
      <c r="ALG25" s="348"/>
      <c r="ALH25" s="348"/>
      <c r="ALI25" s="348"/>
      <c r="ALJ25" s="348"/>
      <c r="ALK25" s="348"/>
      <c r="ALL25" s="348"/>
      <c r="ALM25" s="348"/>
      <c r="ALN25" s="348"/>
      <c r="ALO25" s="348"/>
      <c r="ALP25" s="348"/>
      <c r="ALQ25" s="348"/>
      <c r="ALR25" s="348"/>
      <c r="ALS25" s="348"/>
      <c r="ALT25" s="348"/>
      <c r="ALU25" s="348"/>
      <c r="ALV25" s="348"/>
      <c r="ALW25" s="348"/>
      <c r="ALX25" s="348"/>
      <c r="ALY25" s="348"/>
      <c r="ALZ25" s="348"/>
      <c r="AMA25" s="348"/>
      <c r="AMB25" s="348"/>
      <c r="AMC25" s="348"/>
      <c r="AMD25" s="348"/>
      <c r="AME25" s="348"/>
      <c r="AMF25" s="348"/>
      <c r="AMG25" s="348"/>
      <c r="AMH25" s="348"/>
      <c r="AMI25" s="348"/>
      <c r="AMJ25" s="348"/>
      <c r="AMK25" s="348"/>
      <c r="AML25" s="348"/>
      <c r="AMM25" s="348"/>
      <c r="AMN25" s="348"/>
      <c r="AMO25" s="348"/>
      <c r="AMP25" s="348"/>
      <c r="AMQ25" s="348"/>
      <c r="AMR25" s="348"/>
      <c r="AMS25" s="348"/>
      <c r="AMT25" s="348"/>
      <c r="AMU25" s="348"/>
      <c r="AMV25" s="348"/>
      <c r="AMW25" s="348"/>
      <c r="AMX25" s="348"/>
      <c r="AMY25" s="348"/>
      <c r="AMZ25" s="348"/>
      <c r="ANA25" s="348"/>
      <c r="ANB25" s="348"/>
      <c r="ANC25" s="348"/>
      <c r="AND25" s="348"/>
      <c r="ANE25" s="348"/>
      <c r="ANF25" s="348"/>
      <c r="ANG25" s="348"/>
      <c r="ANH25" s="348"/>
      <c r="ANI25" s="348"/>
      <c r="ANJ25" s="348"/>
      <c r="ANK25" s="348"/>
      <c r="ANL25" s="348"/>
      <c r="ANM25" s="348"/>
      <c r="ANN25" s="348"/>
      <c r="ANO25" s="348"/>
      <c r="ANP25" s="348"/>
      <c r="ANQ25" s="348"/>
      <c r="ANR25" s="348"/>
      <c r="ANS25" s="348"/>
      <c r="ANT25" s="348"/>
      <c r="ANU25" s="348"/>
      <c r="ANV25" s="348"/>
      <c r="ANW25" s="348"/>
      <c r="ANX25" s="348"/>
      <c r="ANY25" s="348"/>
      <c r="ANZ25" s="348"/>
      <c r="AOA25" s="348"/>
      <c r="AOB25" s="348"/>
      <c r="AOC25" s="348"/>
      <c r="AOD25" s="348"/>
      <c r="AOE25" s="348"/>
      <c r="AOF25" s="348"/>
      <c r="AOG25" s="348"/>
      <c r="AOH25" s="348"/>
      <c r="AOI25" s="348"/>
      <c r="AOJ25" s="348"/>
      <c r="AOK25" s="348"/>
      <c r="AOL25" s="348"/>
      <c r="AOM25" s="348"/>
      <c r="AON25" s="348"/>
      <c r="AOO25" s="348"/>
      <c r="AOP25" s="348"/>
      <c r="AOQ25" s="348"/>
      <c r="AOR25" s="348"/>
      <c r="AOS25" s="348"/>
      <c r="AOT25" s="348"/>
      <c r="AOU25" s="348"/>
      <c r="AOV25" s="348"/>
      <c r="AOW25" s="348"/>
      <c r="AOX25" s="348"/>
      <c r="AOY25" s="348"/>
      <c r="AOZ25" s="348"/>
      <c r="APA25" s="348"/>
      <c r="APB25" s="348"/>
      <c r="APC25" s="348"/>
      <c r="APD25" s="348"/>
      <c r="APE25" s="348"/>
      <c r="APF25" s="348"/>
      <c r="APG25" s="348"/>
      <c r="APH25" s="348"/>
      <c r="API25" s="348"/>
      <c r="APJ25" s="348"/>
      <c r="APK25" s="348"/>
      <c r="APL25" s="348"/>
      <c r="APM25" s="348"/>
      <c r="APN25" s="348"/>
      <c r="APO25" s="348"/>
      <c r="APP25" s="348"/>
      <c r="APQ25" s="348"/>
      <c r="APR25" s="348"/>
      <c r="APS25" s="348"/>
      <c r="APT25" s="348"/>
      <c r="APU25" s="348"/>
      <c r="APV25" s="348"/>
      <c r="APW25" s="348"/>
      <c r="APX25" s="348"/>
      <c r="APY25" s="348"/>
      <c r="APZ25" s="348"/>
      <c r="AQA25" s="348"/>
      <c r="AQB25" s="348"/>
      <c r="AQC25" s="348"/>
      <c r="AQD25" s="348"/>
      <c r="AQE25" s="348"/>
      <c r="AQF25" s="348"/>
      <c r="AQG25" s="348"/>
      <c r="AQH25" s="348"/>
      <c r="AQI25" s="348"/>
      <c r="AQJ25" s="348"/>
      <c r="AQK25" s="348"/>
      <c r="AQL25" s="348"/>
      <c r="AQM25" s="348"/>
      <c r="AQN25" s="348"/>
      <c r="AQO25" s="348"/>
      <c r="AQP25" s="348"/>
      <c r="AQQ25" s="348"/>
      <c r="AQR25" s="348"/>
      <c r="AQS25" s="348"/>
      <c r="AQT25" s="348"/>
      <c r="AQU25" s="348"/>
      <c r="AQV25" s="348"/>
      <c r="AQW25" s="348"/>
      <c r="AQX25" s="348"/>
      <c r="AQY25" s="348"/>
      <c r="AQZ25" s="348"/>
      <c r="ARA25" s="348"/>
      <c r="ARB25" s="348"/>
      <c r="ARC25" s="348"/>
      <c r="ARD25" s="348"/>
      <c r="ARE25" s="348"/>
      <c r="ARF25" s="348"/>
      <c r="ARG25" s="348"/>
      <c r="ARH25" s="348"/>
      <c r="ARI25" s="348"/>
      <c r="ARJ25" s="348"/>
      <c r="ARK25" s="348"/>
      <c r="ARL25" s="348"/>
      <c r="ARM25" s="348"/>
      <c r="ARN25" s="348"/>
      <c r="ARO25" s="348"/>
      <c r="ARP25" s="348"/>
      <c r="ARQ25" s="348"/>
      <c r="ARR25" s="348"/>
      <c r="ARS25" s="348"/>
      <c r="ART25" s="348"/>
      <c r="ARU25" s="348"/>
      <c r="ARV25" s="348"/>
      <c r="ARW25" s="348"/>
      <c r="ARX25" s="348"/>
      <c r="ARY25" s="348"/>
      <c r="ARZ25" s="348"/>
      <c r="ASA25" s="348"/>
      <c r="ASB25" s="348"/>
      <c r="ASC25" s="348"/>
      <c r="ASD25" s="348"/>
      <c r="ASE25" s="348"/>
      <c r="ASF25" s="348"/>
      <c r="ASG25" s="348"/>
      <c r="ASH25" s="348"/>
      <c r="ASI25" s="348"/>
      <c r="ASJ25" s="348"/>
      <c r="ASK25" s="348"/>
      <c r="ASL25" s="348"/>
      <c r="ASM25" s="348"/>
      <c r="ASN25" s="348"/>
      <c r="ASO25" s="348"/>
      <c r="ASP25" s="348"/>
      <c r="ASQ25" s="348"/>
      <c r="ASR25" s="348"/>
      <c r="ASS25" s="348"/>
      <c r="AST25" s="348"/>
      <c r="ASU25" s="348"/>
      <c r="ASV25" s="348"/>
      <c r="ASW25" s="348"/>
      <c r="ASX25" s="348"/>
      <c r="ASY25" s="348"/>
      <c r="ASZ25" s="348"/>
      <c r="ATA25" s="348"/>
      <c r="ATB25" s="348"/>
      <c r="ATC25" s="348"/>
      <c r="ATD25" s="348"/>
      <c r="ATE25" s="348"/>
      <c r="ATF25" s="348"/>
      <c r="ATG25" s="348"/>
      <c r="ATH25" s="348"/>
      <c r="ATI25" s="348"/>
      <c r="ATJ25" s="348"/>
      <c r="ATK25" s="348"/>
      <c r="ATL25" s="348"/>
      <c r="ATM25" s="348"/>
      <c r="ATN25" s="348"/>
      <c r="ATO25" s="348"/>
      <c r="ATP25" s="348"/>
      <c r="ATQ25" s="348"/>
      <c r="ATR25" s="348"/>
      <c r="ATS25" s="348"/>
      <c r="ATT25" s="348"/>
      <c r="ATU25" s="348"/>
      <c r="ATV25" s="348"/>
      <c r="ATW25" s="348"/>
      <c r="ATX25" s="348"/>
      <c r="ATY25" s="348"/>
      <c r="ATZ25" s="348"/>
      <c r="AUA25" s="348"/>
      <c r="AUB25" s="348"/>
      <c r="AUC25" s="348"/>
      <c r="AUD25" s="348"/>
      <c r="AUE25" s="348"/>
      <c r="AUF25" s="348"/>
      <c r="AUG25" s="348"/>
      <c r="AUH25" s="348"/>
      <c r="AUI25" s="348"/>
      <c r="AUJ25" s="348"/>
      <c r="AUK25" s="348"/>
      <c r="AUL25" s="348"/>
      <c r="AUM25" s="348"/>
      <c r="AUN25" s="348"/>
      <c r="AUO25" s="348"/>
      <c r="AUP25" s="348"/>
      <c r="AUQ25" s="348"/>
      <c r="AUR25" s="348"/>
      <c r="AUS25" s="348"/>
      <c r="AUT25" s="348"/>
      <c r="AUU25" s="348"/>
      <c r="AUV25" s="348"/>
      <c r="AUW25" s="348"/>
      <c r="AUX25" s="348"/>
      <c r="AUY25" s="348"/>
      <c r="AUZ25" s="348"/>
      <c r="AVA25" s="348"/>
      <c r="AVB25" s="348"/>
      <c r="AVC25" s="348"/>
      <c r="AVD25" s="348"/>
      <c r="AVE25" s="348"/>
      <c r="AVF25" s="348"/>
      <c r="AVG25" s="348"/>
      <c r="AVH25" s="348"/>
      <c r="AVI25" s="348"/>
      <c r="AVJ25" s="348"/>
      <c r="AVK25" s="348"/>
      <c r="AVL25" s="348"/>
      <c r="AVM25" s="348"/>
      <c r="AVN25" s="348"/>
      <c r="AVO25" s="348"/>
      <c r="AVP25" s="348"/>
      <c r="AVQ25" s="348"/>
      <c r="AVR25" s="348"/>
      <c r="AVS25" s="348"/>
      <c r="AVT25" s="348"/>
      <c r="AVU25" s="348"/>
      <c r="AVV25" s="348"/>
      <c r="AVW25" s="348"/>
      <c r="AVX25" s="348"/>
      <c r="AVY25" s="348"/>
      <c r="AVZ25" s="348"/>
      <c r="AWA25" s="348"/>
      <c r="AWB25" s="348"/>
      <c r="AWC25" s="348"/>
      <c r="AWD25" s="348"/>
      <c r="AWE25" s="348"/>
      <c r="AWF25" s="348"/>
      <c r="AWG25" s="348"/>
      <c r="AWH25" s="348"/>
      <c r="AWI25" s="348"/>
      <c r="AWJ25" s="348"/>
      <c r="AWK25" s="348"/>
      <c r="AWL25" s="348"/>
      <c r="AWM25" s="348"/>
      <c r="AWN25" s="348"/>
      <c r="AWO25" s="348"/>
      <c r="AWP25" s="348"/>
      <c r="AWQ25" s="348"/>
      <c r="AWR25" s="348"/>
      <c r="AWS25" s="348"/>
      <c r="AWT25" s="348"/>
      <c r="AWU25" s="348"/>
      <c r="AWV25" s="348"/>
      <c r="AWW25" s="348"/>
      <c r="AWX25" s="348"/>
      <c r="AWY25" s="348"/>
      <c r="AWZ25" s="348"/>
      <c r="AXA25" s="348"/>
      <c r="AXB25" s="348"/>
      <c r="AXC25" s="348"/>
      <c r="AXD25" s="348"/>
      <c r="AXE25" s="348"/>
      <c r="AXF25" s="348"/>
      <c r="AXG25" s="348"/>
      <c r="AXH25" s="348"/>
      <c r="AXI25" s="348"/>
      <c r="AXJ25" s="348"/>
      <c r="AXK25" s="348"/>
      <c r="AXL25" s="348"/>
      <c r="AXM25" s="348"/>
      <c r="AXN25" s="348"/>
      <c r="AXO25" s="348"/>
      <c r="AXP25" s="348"/>
      <c r="AXQ25" s="348"/>
      <c r="AXR25" s="348"/>
      <c r="AXS25" s="348"/>
      <c r="AXT25" s="348"/>
      <c r="AXU25" s="348"/>
      <c r="AXV25" s="348"/>
      <c r="AXW25" s="348"/>
      <c r="AXX25" s="348"/>
      <c r="AXY25" s="348"/>
      <c r="AXZ25" s="348"/>
      <c r="AYA25" s="348"/>
      <c r="AYB25" s="348"/>
      <c r="AYC25" s="348"/>
      <c r="AYD25" s="348"/>
      <c r="AYE25" s="348"/>
      <c r="AYF25" s="348"/>
      <c r="AYG25" s="348"/>
      <c r="AYH25" s="348"/>
      <c r="AYI25" s="348"/>
      <c r="AYJ25" s="348"/>
      <c r="AYK25" s="348"/>
      <c r="AYL25" s="348"/>
      <c r="AYM25" s="348"/>
      <c r="AYN25" s="348"/>
      <c r="AYO25" s="348"/>
      <c r="AYP25" s="348"/>
      <c r="AYQ25" s="348"/>
      <c r="AYR25" s="348"/>
      <c r="AYS25" s="348"/>
      <c r="AYT25" s="348"/>
      <c r="AYU25" s="348"/>
      <c r="AYV25" s="348"/>
      <c r="AYW25" s="348"/>
      <c r="AYX25" s="348"/>
      <c r="AYY25" s="348"/>
      <c r="AYZ25" s="348"/>
      <c r="AZA25" s="348"/>
      <c r="AZB25" s="348"/>
      <c r="AZC25" s="348"/>
      <c r="AZD25" s="348"/>
      <c r="AZE25" s="348"/>
      <c r="AZF25" s="348"/>
      <c r="AZG25" s="348"/>
      <c r="AZH25" s="348"/>
      <c r="AZI25" s="348"/>
      <c r="AZJ25" s="348"/>
      <c r="AZK25" s="348"/>
      <c r="AZL25" s="348"/>
      <c r="AZM25" s="348"/>
      <c r="AZN25" s="348"/>
      <c r="AZO25" s="348"/>
      <c r="AZP25" s="348"/>
      <c r="AZQ25" s="348"/>
      <c r="AZR25" s="348"/>
      <c r="AZS25" s="348"/>
      <c r="AZT25" s="348"/>
      <c r="AZU25" s="348"/>
      <c r="AZV25" s="348"/>
      <c r="AZW25" s="348"/>
      <c r="AZX25" s="348"/>
      <c r="AZY25" s="348"/>
      <c r="AZZ25" s="348"/>
      <c r="BAA25" s="348"/>
      <c r="BAB25" s="348"/>
      <c r="BAC25" s="348"/>
      <c r="BAD25" s="348"/>
      <c r="BAE25" s="348"/>
      <c r="BAF25" s="348"/>
      <c r="BAG25" s="348"/>
      <c r="BAH25" s="348"/>
      <c r="BAI25" s="348"/>
      <c r="BAJ25" s="348"/>
      <c r="BAK25" s="348"/>
      <c r="BAL25" s="348"/>
      <c r="BAM25" s="348"/>
      <c r="BAN25" s="348"/>
      <c r="BAO25" s="348"/>
      <c r="BAP25" s="348"/>
      <c r="BAQ25" s="348"/>
      <c r="BAR25" s="348"/>
      <c r="BAS25" s="348"/>
      <c r="BAT25" s="348"/>
      <c r="BAU25" s="348"/>
      <c r="BAV25" s="348"/>
      <c r="BAW25" s="348"/>
      <c r="BAX25" s="348"/>
      <c r="BAY25" s="348"/>
      <c r="BAZ25" s="348"/>
      <c r="BBA25" s="348"/>
      <c r="BBB25" s="348"/>
      <c r="BBC25" s="348"/>
      <c r="BBD25" s="348"/>
      <c r="BBE25" s="348"/>
      <c r="BBF25" s="348"/>
      <c r="BBG25" s="348"/>
      <c r="BBH25" s="348"/>
      <c r="BBI25" s="348"/>
      <c r="BBJ25" s="348"/>
      <c r="BBK25" s="348"/>
      <c r="BBL25" s="348"/>
      <c r="BBM25" s="348"/>
      <c r="BBN25" s="348"/>
      <c r="BBO25" s="348"/>
      <c r="BBP25" s="348"/>
      <c r="BBQ25" s="348"/>
      <c r="BBR25" s="348"/>
      <c r="BBS25" s="348"/>
      <c r="BBT25" s="348"/>
      <c r="BBU25" s="348"/>
      <c r="BBV25" s="348"/>
      <c r="BBW25" s="348"/>
      <c r="BBX25" s="348"/>
      <c r="BBY25" s="348"/>
      <c r="BBZ25" s="348"/>
      <c r="BCA25" s="348"/>
      <c r="BCB25" s="348"/>
      <c r="BCC25" s="348"/>
      <c r="BCD25" s="348"/>
      <c r="BCE25" s="348"/>
      <c r="BCF25" s="348"/>
      <c r="BCG25" s="348"/>
      <c r="BCH25" s="348"/>
      <c r="BCI25" s="348"/>
      <c r="BCJ25" s="348"/>
      <c r="BCK25" s="348"/>
      <c r="BCL25" s="348"/>
      <c r="BCM25" s="348"/>
      <c r="BCN25" s="348"/>
      <c r="BCO25" s="348"/>
      <c r="BCP25" s="348"/>
      <c r="BCQ25" s="348"/>
      <c r="BCR25" s="348"/>
      <c r="BCS25" s="348"/>
      <c r="BCT25" s="348"/>
      <c r="BCU25" s="348"/>
      <c r="BCV25" s="348"/>
      <c r="BCW25" s="348"/>
      <c r="BCX25" s="348"/>
      <c r="BCY25" s="348"/>
      <c r="BCZ25" s="348"/>
      <c r="BDA25" s="348"/>
      <c r="BDB25" s="348"/>
      <c r="BDC25" s="348"/>
      <c r="BDD25" s="348"/>
      <c r="BDE25" s="348"/>
      <c r="BDF25" s="348"/>
      <c r="BDG25" s="348"/>
      <c r="BDH25" s="348"/>
      <c r="BDI25" s="348"/>
      <c r="BDJ25" s="348"/>
      <c r="BDK25" s="348"/>
      <c r="BDL25" s="348"/>
      <c r="BDM25" s="348"/>
      <c r="BDN25" s="348"/>
      <c r="BDO25" s="348"/>
      <c r="BDP25" s="348"/>
      <c r="BDQ25" s="348"/>
      <c r="BDR25" s="348"/>
      <c r="BDS25" s="348"/>
      <c r="BDT25" s="348"/>
      <c r="BDU25" s="348"/>
      <c r="BDV25" s="348"/>
      <c r="BDW25" s="348"/>
      <c r="BDX25" s="348"/>
      <c r="BDY25" s="348"/>
      <c r="BDZ25" s="348"/>
      <c r="BEA25" s="348"/>
      <c r="BEB25" s="348"/>
      <c r="BEC25" s="348"/>
      <c r="BED25" s="348"/>
      <c r="BEE25" s="348"/>
      <c r="BEF25" s="348"/>
      <c r="BEG25" s="348"/>
      <c r="BEH25" s="348"/>
      <c r="BEI25" s="348"/>
      <c r="BEJ25" s="348"/>
      <c r="BEK25" s="348"/>
      <c r="BEL25" s="348"/>
      <c r="BEM25" s="348"/>
      <c r="BEN25" s="348"/>
      <c r="BEO25" s="348"/>
      <c r="BEP25" s="348"/>
      <c r="BEQ25" s="348"/>
      <c r="BER25" s="348"/>
      <c r="BES25" s="348"/>
      <c r="BET25" s="348"/>
      <c r="BEU25" s="348"/>
      <c r="BEV25" s="348"/>
      <c r="BEW25" s="348"/>
      <c r="BEX25" s="348"/>
      <c r="BEY25" s="348"/>
      <c r="BEZ25" s="348"/>
      <c r="BFA25" s="348"/>
      <c r="BFB25" s="348"/>
      <c r="BFC25" s="348"/>
      <c r="BFD25" s="348"/>
      <c r="BFE25" s="348"/>
      <c r="BFF25" s="348"/>
      <c r="BFG25" s="348"/>
      <c r="BFH25" s="348"/>
      <c r="BFI25" s="348"/>
      <c r="BFJ25" s="348"/>
      <c r="BFK25" s="348"/>
      <c r="BFL25" s="348"/>
      <c r="BFM25" s="348"/>
      <c r="BFN25" s="348"/>
      <c r="BFO25" s="348"/>
      <c r="BFP25" s="348"/>
      <c r="BFQ25" s="348"/>
      <c r="BFR25" s="348"/>
      <c r="BFS25" s="348"/>
      <c r="BFT25" s="348"/>
      <c r="BFU25" s="348"/>
      <c r="BFV25" s="348"/>
      <c r="BFW25" s="348"/>
      <c r="BFX25" s="348"/>
      <c r="BFY25" s="348"/>
      <c r="BFZ25" s="348"/>
      <c r="BGA25" s="348"/>
      <c r="BGB25" s="348"/>
      <c r="BGC25" s="348"/>
      <c r="BGD25" s="348"/>
      <c r="BGE25" s="348"/>
      <c r="BGF25" s="348"/>
      <c r="BGG25" s="348"/>
      <c r="BGH25" s="348"/>
      <c r="BGI25" s="348"/>
      <c r="BGJ25" s="348"/>
      <c r="BGK25" s="348"/>
      <c r="BGL25" s="348"/>
      <c r="BGM25" s="348"/>
      <c r="BGN25" s="348"/>
      <c r="BGO25" s="348"/>
      <c r="BGP25" s="348"/>
      <c r="BGQ25" s="348"/>
      <c r="BGR25" s="348"/>
      <c r="BGS25" s="348"/>
      <c r="BGT25" s="348"/>
      <c r="BGU25" s="348"/>
      <c r="BGV25" s="348"/>
      <c r="BGW25" s="348"/>
      <c r="BGX25" s="348"/>
      <c r="BGY25" s="348"/>
      <c r="BGZ25" s="348"/>
      <c r="BHA25" s="348"/>
      <c r="BHB25" s="348"/>
      <c r="BHC25" s="348"/>
      <c r="BHD25" s="348"/>
      <c r="BHE25" s="348"/>
      <c r="BHF25" s="348"/>
      <c r="BHG25" s="348"/>
      <c r="BHH25" s="348"/>
      <c r="BHI25" s="348"/>
      <c r="BHJ25" s="348"/>
      <c r="BHK25" s="348"/>
      <c r="BHL25" s="348"/>
      <c r="BHM25" s="348"/>
      <c r="BHN25" s="348"/>
      <c r="BHO25" s="348"/>
      <c r="BHP25" s="348"/>
      <c r="BHQ25" s="348"/>
      <c r="BHR25" s="348"/>
      <c r="BHS25" s="348"/>
      <c r="BHT25" s="348"/>
      <c r="BHU25" s="348"/>
      <c r="BHV25" s="348"/>
      <c r="BHW25" s="348"/>
      <c r="BHX25" s="348"/>
      <c r="BHY25" s="348"/>
      <c r="BHZ25" s="348"/>
      <c r="BIA25" s="348"/>
      <c r="BIB25" s="348"/>
      <c r="BIC25" s="348"/>
      <c r="BID25" s="348"/>
      <c r="BIE25" s="348"/>
      <c r="BIF25" s="348"/>
      <c r="BIG25" s="348"/>
      <c r="BIH25" s="348"/>
      <c r="BII25" s="348"/>
      <c r="BIJ25" s="348"/>
      <c r="BIK25" s="348"/>
      <c r="BIL25" s="348"/>
      <c r="BIM25" s="348"/>
      <c r="BIN25" s="348"/>
      <c r="BIO25" s="348"/>
      <c r="BIP25" s="348"/>
      <c r="BIQ25" s="348"/>
      <c r="BIR25" s="348"/>
      <c r="BIS25" s="348"/>
      <c r="BIT25" s="348"/>
      <c r="BIU25" s="348"/>
      <c r="BIV25" s="348"/>
      <c r="BIW25" s="348"/>
      <c r="BIX25" s="348"/>
      <c r="BIY25" s="348"/>
      <c r="BIZ25" s="348"/>
      <c r="BJA25" s="348"/>
      <c r="BJB25" s="348"/>
      <c r="BJC25" s="348"/>
      <c r="BJD25" s="348"/>
      <c r="BJE25" s="348"/>
      <c r="BJF25" s="348"/>
      <c r="BJG25" s="348"/>
      <c r="BJH25" s="348"/>
      <c r="BJI25" s="348"/>
      <c r="BJJ25" s="348"/>
      <c r="BJK25" s="348"/>
      <c r="BJL25" s="348"/>
      <c r="BJM25" s="348"/>
      <c r="BJN25" s="348"/>
      <c r="BJO25" s="348"/>
      <c r="BJP25" s="348"/>
      <c r="BJQ25" s="348"/>
      <c r="BJR25" s="348"/>
      <c r="BJS25" s="348"/>
      <c r="BJT25" s="348"/>
      <c r="BJU25" s="348"/>
      <c r="BJV25" s="348"/>
      <c r="BJW25" s="348"/>
      <c r="BJX25" s="348"/>
      <c r="BJY25" s="348"/>
      <c r="BJZ25" s="348"/>
      <c r="BKA25" s="348"/>
      <c r="BKB25" s="348"/>
      <c r="BKC25" s="348"/>
      <c r="BKD25" s="348"/>
      <c r="BKE25" s="348"/>
      <c r="BKF25" s="348"/>
      <c r="BKG25" s="348"/>
      <c r="BKH25" s="348"/>
      <c r="BKI25" s="348"/>
      <c r="BKJ25" s="348"/>
      <c r="BKK25" s="348"/>
      <c r="BKL25" s="348"/>
      <c r="BKM25" s="348"/>
      <c r="BKN25" s="348"/>
      <c r="BKO25" s="348"/>
      <c r="BKP25" s="348"/>
      <c r="BKQ25" s="348"/>
      <c r="BKR25" s="348"/>
      <c r="BKS25" s="348"/>
      <c r="BKT25" s="348"/>
      <c r="BKU25" s="348"/>
      <c r="BKV25" s="348"/>
      <c r="BKW25" s="348"/>
      <c r="BKX25" s="348"/>
      <c r="BKY25" s="348"/>
      <c r="BKZ25" s="348"/>
      <c r="BLA25" s="348"/>
      <c r="BLB25" s="348"/>
      <c r="BLC25" s="348"/>
      <c r="BLD25" s="348"/>
      <c r="BLE25" s="348"/>
      <c r="BLF25" s="348"/>
      <c r="BLG25" s="348"/>
      <c r="BLH25" s="348"/>
      <c r="BLI25" s="348"/>
      <c r="BLJ25" s="348"/>
      <c r="BLK25" s="348"/>
      <c r="BLL25" s="348"/>
      <c r="BLM25" s="348"/>
      <c r="BLN25" s="348"/>
      <c r="BLO25" s="348"/>
      <c r="BLP25" s="348"/>
      <c r="BLQ25" s="348"/>
      <c r="BLR25" s="348"/>
      <c r="BLS25" s="348"/>
      <c r="BLT25" s="348"/>
      <c r="BLU25" s="348"/>
      <c r="BLV25" s="348"/>
      <c r="BLW25" s="348"/>
      <c r="BLX25" s="348"/>
      <c r="BLY25" s="348"/>
      <c r="BLZ25" s="348"/>
      <c r="BMA25" s="348"/>
      <c r="BMB25" s="348"/>
      <c r="BMC25" s="348"/>
      <c r="BMD25" s="348"/>
      <c r="BME25" s="348"/>
      <c r="BMF25" s="348"/>
      <c r="BMG25" s="348"/>
      <c r="BMH25" s="348"/>
      <c r="BMI25" s="348"/>
      <c r="BMJ25" s="348"/>
      <c r="BMK25" s="348"/>
      <c r="BML25" s="348"/>
      <c r="BMM25" s="348"/>
      <c r="BMN25" s="348"/>
      <c r="BMO25" s="348"/>
      <c r="BMP25" s="348"/>
      <c r="BMQ25" s="348"/>
      <c r="BMR25" s="348"/>
      <c r="BMS25" s="348"/>
      <c r="BMT25" s="348"/>
      <c r="BMU25" s="348"/>
      <c r="BMV25" s="348"/>
      <c r="BMW25" s="348"/>
      <c r="BMX25" s="348"/>
      <c r="BMY25" s="348"/>
      <c r="BMZ25" s="348"/>
      <c r="BNA25" s="348"/>
      <c r="BNB25" s="348"/>
      <c r="BNC25" s="348"/>
      <c r="BND25" s="348"/>
      <c r="BNE25" s="348"/>
      <c r="BNF25" s="348"/>
      <c r="BNG25" s="348"/>
      <c r="BNH25" s="348"/>
      <c r="BNI25" s="348"/>
      <c r="BNJ25" s="348"/>
      <c r="BNK25" s="348"/>
      <c r="BNL25" s="348"/>
      <c r="BNM25" s="348"/>
      <c r="BNN25" s="348"/>
      <c r="BNO25" s="348"/>
      <c r="BNP25" s="348"/>
      <c r="BNQ25" s="348"/>
      <c r="BNR25" s="348"/>
      <c r="BNS25" s="348"/>
      <c r="BNT25" s="348"/>
      <c r="BNU25" s="348"/>
      <c r="BNV25" s="348"/>
      <c r="BNW25" s="348"/>
      <c r="BNX25" s="348"/>
      <c r="BNY25" s="348"/>
      <c r="BNZ25" s="348"/>
      <c r="BOA25" s="348"/>
      <c r="BOB25" s="348"/>
      <c r="BOC25" s="348"/>
      <c r="BOD25" s="348"/>
      <c r="BOE25" s="348"/>
      <c r="BOF25" s="348"/>
      <c r="BOG25" s="348"/>
      <c r="BOH25" s="348"/>
      <c r="BOI25" s="348"/>
      <c r="BOJ25" s="348"/>
      <c r="BOK25" s="348"/>
      <c r="BOL25" s="348"/>
      <c r="BOM25" s="348"/>
      <c r="BON25" s="348"/>
      <c r="BOO25" s="348"/>
      <c r="BOP25" s="348"/>
      <c r="BOQ25" s="348"/>
      <c r="BOR25" s="348"/>
      <c r="BOS25" s="348"/>
      <c r="BOT25" s="348"/>
      <c r="BOU25" s="348"/>
      <c r="BOV25" s="348"/>
      <c r="BOW25" s="348"/>
      <c r="BOX25" s="348"/>
      <c r="BOY25" s="348"/>
      <c r="BOZ25" s="348"/>
      <c r="BPA25" s="348"/>
      <c r="BPB25" s="348"/>
      <c r="BPC25" s="348"/>
      <c r="BPD25" s="348"/>
      <c r="BPE25" s="348"/>
      <c r="BPF25" s="348"/>
      <c r="BPG25" s="348"/>
      <c r="BPH25" s="348"/>
      <c r="BPI25" s="348"/>
      <c r="BPJ25" s="348"/>
      <c r="BPK25" s="348"/>
      <c r="BPL25" s="348"/>
      <c r="BPM25" s="348"/>
      <c r="BPN25" s="348"/>
      <c r="BPO25" s="348"/>
      <c r="BPP25" s="348"/>
      <c r="BPQ25" s="348"/>
      <c r="BPR25" s="348"/>
      <c r="BPS25" s="348"/>
      <c r="BPT25" s="348"/>
      <c r="BPU25" s="348"/>
      <c r="BPV25" s="348"/>
      <c r="BPW25" s="348"/>
      <c r="BPX25" s="348"/>
      <c r="BPY25" s="348"/>
      <c r="BPZ25" s="348"/>
      <c r="BQA25" s="348"/>
      <c r="BQB25" s="348"/>
      <c r="BQC25" s="348"/>
      <c r="BQD25" s="348"/>
      <c r="BQE25" s="348"/>
      <c r="BQF25" s="348"/>
      <c r="BQG25" s="348"/>
      <c r="BQH25" s="348"/>
      <c r="BQI25" s="348"/>
      <c r="BQJ25" s="348"/>
      <c r="BQK25" s="348"/>
      <c r="BQL25" s="348"/>
      <c r="BQM25" s="348"/>
      <c r="BQN25" s="348"/>
      <c r="BQO25" s="348"/>
      <c r="BQP25" s="348"/>
      <c r="BQQ25" s="348"/>
      <c r="BQR25" s="348"/>
      <c r="BQS25" s="348"/>
      <c r="BQT25" s="348"/>
      <c r="BQU25" s="348"/>
      <c r="BQV25" s="348"/>
      <c r="BQW25" s="348"/>
      <c r="BQX25" s="348"/>
      <c r="BQY25" s="348"/>
      <c r="BQZ25" s="348"/>
      <c r="BRA25" s="348"/>
      <c r="BRB25" s="348"/>
      <c r="BRC25" s="348"/>
      <c r="BRD25" s="348"/>
      <c r="BRE25" s="348"/>
      <c r="BRF25" s="348"/>
      <c r="BRG25" s="348"/>
      <c r="BRH25" s="348"/>
      <c r="BRI25" s="348"/>
      <c r="BRJ25" s="348"/>
      <c r="BRK25" s="348"/>
      <c r="BRL25" s="348"/>
      <c r="BRM25" s="348"/>
      <c r="BRN25" s="348"/>
      <c r="BRO25" s="348"/>
      <c r="BRP25" s="348"/>
      <c r="BRQ25" s="348"/>
      <c r="BRR25" s="348"/>
      <c r="BRS25" s="348"/>
      <c r="BRT25" s="348"/>
      <c r="BRU25" s="348"/>
      <c r="BRV25" s="348"/>
      <c r="BRW25" s="348"/>
      <c r="BRX25" s="348"/>
      <c r="BRY25" s="348"/>
      <c r="BRZ25" s="348"/>
      <c r="BSA25" s="348"/>
      <c r="BSB25" s="348"/>
      <c r="BSC25" s="348"/>
      <c r="BSD25" s="348"/>
      <c r="BSE25" s="348"/>
      <c r="BSF25" s="348"/>
      <c r="BSG25" s="348"/>
      <c r="BSH25" s="348"/>
      <c r="BSI25" s="348"/>
      <c r="BSJ25" s="348"/>
      <c r="BSK25" s="348"/>
      <c r="BSL25" s="348"/>
      <c r="BSM25" s="348"/>
      <c r="BSN25" s="348"/>
      <c r="BSO25" s="348"/>
      <c r="BSP25" s="348"/>
      <c r="BSQ25" s="348"/>
      <c r="BSR25" s="348"/>
      <c r="BSS25" s="348"/>
      <c r="BST25" s="348"/>
      <c r="BSU25" s="348"/>
      <c r="BSV25" s="348"/>
      <c r="BSW25" s="348"/>
      <c r="BSX25" s="348"/>
      <c r="BSY25" s="348"/>
      <c r="BSZ25" s="348"/>
      <c r="BTA25" s="348"/>
      <c r="BTB25" s="348"/>
      <c r="BTC25" s="348"/>
      <c r="BTD25" s="348"/>
      <c r="BTE25" s="348"/>
      <c r="BTF25" s="348"/>
      <c r="BTG25" s="348"/>
      <c r="BTH25" s="348"/>
      <c r="BTI25" s="348"/>
      <c r="BTJ25" s="348"/>
      <c r="BTK25" s="348"/>
      <c r="BTL25" s="348"/>
      <c r="BTM25" s="348"/>
      <c r="BTN25" s="348"/>
      <c r="BTO25" s="348"/>
      <c r="BTP25" s="348"/>
      <c r="BTQ25" s="348"/>
      <c r="BTR25" s="348"/>
      <c r="BTS25" s="348"/>
      <c r="BTT25" s="348"/>
      <c r="BTU25" s="348"/>
      <c r="BTV25" s="348"/>
      <c r="BTW25" s="348"/>
      <c r="BTX25" s="348"/>
      <c r="BTY25" s="348"/>
      <c r="BTZ25" s="348"/>
      <c r="BUA25" s="348"/>
      <c r="BUB25" s="348"/>
      <c r="BUC25" s="348"/>
      <c r="BUD25" s="348"/>
      <c r="BUE25" s="348"/>
      <c r="BUF25" s="348"/>
      <c r="BUG25" s="348"/>
      <c r="BUH25" s="348"/>
      <c r="BUI25" s="348"/>
      <c r="BUJ25" s="348"/>
      <c r="BUK25" s="348"/>
      <c r="BUL25" s="348"/>
      <c r="BUM25" s="348"/>
      <c r="BUN25" s="348"/>
      <c r="BUO25" s="348"/>
      <c r="BUP25" s="348"/>
      <c r="BUQ25" s="348"/>
      <c r="BUR25" s="348"/>
      <c r="BUS25" s="348"/>
      <c r="BUT25" s="348"/>
      <c r="BUU25" s="348"/>
      <c r="BUV25" s="348"/>
      <c r="BUW25" s="348"/>
      <c r="BUX25" s="348"/>
      <c r="BUY25" s="348"/>
      <c r="BUZ25" s="348"/>
      <c r="BVA25" s="348"/>
      <c r="BVB25" s="348"/>
      <c r="BVC25" s="348"/>
      <c r="BVD25" s="348"/>
      <c r="BVE25" s="348"/>
      <c r="BVF25" s="348"/>
      <c r="BVG25" s="348"/>
      <c r="BVH25" s="348"/>
      <c r="BVI25" s="348"/>
      <c r="BVJ25" s="348"/>
      <c r="BVK25" s="348"/>
      <c r="BVL25" s="348"/>
      <c r="BVM25" s="348"/>
      <c r="BVN25" s="348"/>
      <c r="BVO25" s="348"/>
      <c r="BVP25" s="348"/>
      <c r="BVQ25" s="348"/>
      <c r="BVR25" s="348"/>
      <c r="BVS25" s="348"/>
      <c r="BVT25" s="348"/>
      <c r="BVU25" s="348"/>
      <c r="BVV25" s="348"/>
      <c r="BVW25" s="348"/>
      <c r="BVX25" s="348"/>
      <c r="BVY25" s="348"/>
      <c r="BVZ25" s="348"/>
      <c r="BWA25" s="348"/>
      <c r="BWB25" s="348"/>
      <c r="BWC25" s="348"/>
      <c r="BWD25" s="348"/>
      <c r="BWE25" s="348"/>
      <c r="BWF25" s="348"/>
      <c r="BWG25" s="348"/>
      <c r="BWH25" s="348"/>
      <c r="BWI25" s="348"/>
      <c r="BWJ25" s="348"/>
      <c r="BWK25" s="348"/>
      <c r="BWL25" s="348"/>
      <c r="BWM25" s="348"/>
      <c r="BWN25" s="348"/>
      <c r="BWO25" s="348"/>
      <c r="BWP25" s="348"/>
      <c r="BWQ25" s="348"/>
      <c r="BWR25" s="348"/>
      <c r="BWS25" s="348"/>
      <c r="BWT25" s="348"/>
      <c r="BWU25" s="348"/>
      <c r="BWV25" s="348"/>
      <c r="BWW25" s="348"/>
      <c r="BWX25" s="348"/>
      <c r="BWY25" s="348"/>
      <c r="BWZ25" s="348"/>
      <c r="BXA25" s="348"/>
      <c r="BXB25" s="348"/>
      <c r="BXC25" s="348"/>
      <c r="BXD25" s="348"/>
      <c r="BXE25" s="348"/>
      <c r="BXF25" s="348"/>
      <c r="BXG25" s="348"/>
      <c r="BXH25" s="348"/>
      <c r="BXI25" s="348"/>
      <c r="BXJ25" s="348"/>
      <c r="BXK25" s="348"/>
      <c r="BXL25" s="348"/>
      <c r="BXM25" s="348"/>
      <c r="BXN25" s="348"/>
      <c r="BXO25" s="348"/>
      <c r="BXP25" s="348"/>
      <c r="BXQ25" s="348"/>
      <c r="BXR25" s="348"/>
      <c r="BXS25" s="348"/>
      <c r="BXT25" s="348"/>
      <c r="BXU25" s="348"/>
      <c r="BXV25" s="348"/>
      <c r="BXW25" s="348"/>
      <c r="BXX25" s="348"/>
      <c r="BXY25" s="348"/>
      <c r="BXZ25" s="348"/>
      <c r="BYA25" s="348"/>
      <c r="BYB25" s="348"/>
      <c r="BYC25" s="348"/>
      <c r="BYD25" s="348"/>
      <c r="BYE25" s="348"/>
      <c r="BYF25" s="348"/>
      <c r="BYG25" s="348"/>
      <c r="BYH25" s="348"/>
      <c r="BYI25" s="348"/>
      <c r="BYJ25" s="348"/>
      <c r="BYK25" s="348"/>
      <c r="BYL25" s="348"/>
      <c r="BYM25" s="348"/>
      <c r="BYN25" s="348"/>
      <c r="BYO25" s="348"/>
      <c r="BYP25" s="348"/>
      <c r="BYQ25" s="348"/>
      <c r="BYR25" s="348"/>
      <c r="BYS25" s="348"/>
      <c r="BYT25" s="348"/>
      <c r="BYU25" s="348"/>
      <c r="BYV25" s="348"/>
      <c r="BYW25" s="348"/>
      <c r="BYX25" s="348"/>
      <c r="BYY25" s="348"/>
      <c r="BYZ25" s="348"/>
      <c r="BZA25" s="348"/>
      <c r="BZB25" s="348"/>
      <c r="BZC25" s="348"/>
      <c r="BZD25" s="348"/>
      <c r="BZE25" s="348"/>
      <c r="BZF25" s="348"/>
      <c r="BZG25" s="348"/>
      <c r="BZH25" s="348"/>
      <c r="BZI25" s="348"/>
      <c r="BZJ25" s="348"/>
      <c r="BZK25" s="348"/>
      <c r="BZL25" s="348"/>
      <c r="BZM25" s="348"/>
      <c r="BZN25" s="348"/>
      <c r="BZO25" s="348"/>
      <c r="BZP25" s="348"/>
      <c r="BZQ25" s="348"/>
      <c r="BZR25" s="348"/>
      <c r="BZS25" s="348"/>
      <c r="BZT25" s="348"/>
      <c r="BZU25" s="348"/>
      <c r="BZV25" s="348"/>
      <c r="BZW25" s="348"/>
      <c r="BZX25" s="348"/>
      <c r="BZY25" s="348"/>
      <c r="BZZ25" s="348"/>
      <c r="CAA25" s="348"/>
      <c r="CAB25" s="348"/>
      <c r="CAC25" s="348"/>
      <c r="CAD25" s="348"/>
      <c r="CAE25" s="348"/>
      <c r="CAF25" s="348"/>
      <c r="CAG25" s="348"/>
      <c r="CAH25" s="348"/>
      <c r="CAI25" s="348"/>
      <c r="CAJ25" s="348"/>
      <c r="CAK25" s="348"/>
      <c r="CAL25" s="348"/>
      <c r="CAM25" s="348"/>
      <c r="CAN25" s="348"/>
      <c r="CAO25" s="348"/>
      <c r="CAP25" s="348"/>
      <c r="CAQ25" s="348"/>
      <c r="CAR25" s="348"/>
      <c r="CAS25" s="348"/>
      <c r="CAT25" s="348"/>
      <c r="CAU25" s="348"/>
      <c r="CAV25" s="348"/>
      <c r="CAW25" s="348"/>
      <c r="CAX25" s="348"/>
      <c r="CAY25" s="348"/>
      <c r="CAZ25" s="348"/>
      <c r="CBA25" s="348"/>
      <c r="CBB25" s="348"/>
      <c r="CBC25" s="348"/>
      <c r="CBD25" s="348"/>
      <c r="CBE25" s="348"/>
      <c r="CBF25" s="348"/>
      <c r="CBG25" s="348"/>
      <c r="CBH25" s="348"/>
      <c r="CBI25" s="348"/>
      <c r="CBJ25" s="348"/>
      <c r="CBK25" s="348"/>
      <c r="CBL25" s="348"/>
      <c r="CBM25" s="348"/>
      <c r="CBN25" s="348"/>
      <c r="CBO25" s="348"/>
      <c r="CBP25" s="348"/>
      <c r="CBQ25" s="348"/>
      <c r="CBR25" s="348"/>
      <c r="CBS25" s="348"/>
      <c r="CBT25" s="348"/>
      <c r="CBU25" s="348"/>
      <c r="CBV25" s="348"/>
      <c r="CBW25" s="348"/>
      <c r="CBX25" s="348"/>
      <c r="CBY25" s="348"/>
      <c r="CBZ25" s="348"/>
      <c r="CCA25" s="348"/>
      <c r="CCB25" s="348"/>
      <c r="CCC25" s="348"/>
      <c r="CCD25" s="348"/>
      <c r="CCE25" s="348"/>
      <c r="CCF25" s="348"/>
      <c r="CCG25" s="348"/>
      <c r="CCH25" s="348"/>
      <c r="CCI25" s="348"/>
      <c r="CCJ25" s="348"/>
      <c r="CCK25" s="348"/>
      <c r="CCL25" s="348"/>
      <c r="CCM25" s="348"/>
      <c r="CCN25" s="348"/>
      <c r="CCO25" s="348"/>
      <c r="CCP25" s="348"/>
      <c r="CCQ25" s="348"/>
      <c r="CCR25" s="348"/>
      <c r="CCS25" s="348"/>
      <c r="CCT25" s="348"/>
      <c r="CCU25" s="348"/>
      <c r="CCV25" s="348"/>
      <c r="CCW25" s="348"/>
      <c r="CCX25" s="348"/>
      <c r="CCY25" s="348"/>
      <c r="CCZ25" s="348"/>
      <c r="CDA25" s="348"/>
      <c r="CDB25" s="348"/>
      <c r="CDC25" s="348"/>
      <c r="CDD25" s="348"/>
      <c r="CDE25" s="348"/>
      <c r="CDF25" s="348"/>
      <c r="CDG25" s="348"/>
      <c r="CDH25" s="348"/>
      <c r="CDI25" s="348"/>
      <c r="CDJ25" s="348"/>
      <c r="CDK25" s="348"/>
      <c r="CDL25" s="348"/>
      <c r="CDM25" s="348"/>
      <c r="CDN25" s="348"/>
      <c r="CDO25" s="348"/>
      <c r="CDP25" s="348"/>
      <c r="CDQ25" s="348"/>
      <c r="CDR25" s="348"/>
      <c r="CDS25" s="348"/>
      <c r="CDT25" s="348"/>
      <c r="CDU25" s="348"/>
      <c r="CDV25" s="348"/>
      <c r="CDW25" s="348"/>
      <c r="CDX25" s="348"/>
      <c r="CDY25" s="348"/>
      <c r="CDZ25" s="348"/>
      <c r="CEA25" s="348"/>
      <c r="CEB25" s="348"/>
      <c r="CEC25" s="348"/>
      <c r="CED25" s="348"/>
      <c r="CEE25" s="348"/>
      <c r="CEF25" s="348"/>
      <c r="CEG25" s="348"/>
      <c r="CEH25" s="348"/>
      <c r="CEI25" s="348"/>
      <c r="CEJ25" s="348"/>
      <c r="CEK25" s="348"/>
      <c r="CEL25" s="348"/>
      <c r="CEM25" s="348"/>
      <c r="CEN25" s="348"/>
      <c r="CEO25" s="348"/>
      <c r="CEP25" s="348"/>
      <c r="CEQ25" s="348"/>
      <c r="CER25" s="348"/>
      <c r="CES25" s="348"/>
      <c r="CET25" s="348"/>
      <c r="CEU25" s="348"/>
      <c r="CEV25" s="348"/>
      <c r="CEW25" s="348"/>
      <c r="CEX25" s="348"/>
      <c r="CEY25" s="348"/>
      <c r="CEZ25" s="348"/>
      <c r="CFA25" s="348"/>
      <c r="CFB25" s="348"/>
      <c r="CFC25" s="348"/>
      <c r="CFD25" s="348"/>
      <c r="CFE25" s="348"/>
      <c r="CFF25" s="348"/>
      <c r="CFG25" s="348"/>
      <c r="CFH25" s="348"/>
      <c r="CFI25" s="348"/>
      <c r="CFJ25" s="348"/>
      <c r="CFK25" s="348"/>
      <c r="CFL25" s="348"/>
      <c r="CFM25" s="348"/>
      <c r="CFN25" s="348"/>
      <c r="CFO25" s="348"/>
      <c r="CFP25" s="348"/>
      <c r="CFQ25" s="348"/>
      <c r="CFR25" s="348"/>
      <c r="CFS25" s="348"/>
      <c r="CFT25" s="348"/>
      <c r="CFU25" s="348"/>
      <c r="CFV25" s="348"/>
      <c r="CFW25" s="348"/>
      <c r="CFX25" s="348"/>
      <c r="CFY25" s="348"/>
      <c r="CFZ25" s="348"/>
      <c r="CGA25" s="348"/>
      <c r="CGB25" s="348"/>
      <c r="CGC25" s="348"/>
      <c r="CGD25" s="348"/>
      <c r="CGE25" s="348"/>
      <c r="CGF25" s="348"/>
      <c r="CGG25" s="348"/>
      <c r="CGH25" s="348"/>
      <c r="CGI25" s="348"/>
      <c r="CGJ25" s="348"/>
      <c r="CGK25" s="348"/>
      <c r="CGL25" s="348"/>
      <c r="CGM25" s="348"/>
      <c r="CGN25" s="348"/>
      <c r="CGO25" s="348"/>
      <c r="CGP25" s="348"/>
      <c r="CGQ25" s="348"/>
      <c r="CGR25" s="348"/>
      <c r="CGS25" s="348"/>
      <c r="CGT25" s="348"/>
      <c r="CGU25" s="348"/>
      <c r="CGV25" s="348"/>
      <c r="CGW25" s="348"/>
      <c r="CGX25" s="348"/>
      <c r="CGY25" s="348"/>
      <c r="CGZ25" s="348"/>
      <c r="CHA25" s="348"/>
      <c r="CHB25" s="348"/>
      <c r="CHC25" s="348"/>
      <c r="CHD25" s="348"/>
      <c r="CHE25" s="348"/>
      <c r="CHF25" s="348"/>
      <c r="CHG25" s="348"/>
      <c r="CHH25" s="348"/>
      <c r="CHI25" s="348"/>
      <c r="CHJ25" s="348"/>
      <c r="CHK25" s="348"/>
      <c r="CHL25" s="348"/>
      <c r="CHM25" s="348"/>
      <c r="CHN25" s="348"/>
      <c r="CHO25" s="348"/>
      <c r="CHP25" s="348"/>
      <c r="CHQ25" s="348"/>
      <c r="CHR25" s="348"/>
      <c r="CHS25" s="348"/>
      <c r="CHT25" s="348"/>
      <c r="CHU25" s="348"/>
      <c r="CHV25" s="348"/>
      <c r="CHW25" s="348"/>
      <c r="CHX25" s="348"/>
      <c r="CHY25" s="348"/>
      <c r="CHZ25" s="348"/>
      <c r="CIA25" s="348"/>
      <c r="CIB25" s="348"/>
      <c r="CIC25" s="348"/>
      <c r="CID25" s="348"/>
      <c r="CIE25" s="348"/>
      <c r="CIF25" s="348"/>
      <c r="CIG25" s="348"/>
      <c r="CIH25" s="348"/>
      <c r="CII25" s="348"/>
      <c r="CIJ25" s="348"/>
      <c r="CIK25" s="348"/>
      <c r="CIL25" s="348"/>
      <c r="CIM25" s="348"/>
      <c r="CIN25" s="348"/>
      <c r="CIO25" s="348"/>
      <c r="CIP25" s="348"/>
      <c r="CIQ25" s="348"/>
      <c r="CIR25" s="348"/>
      <c r="CIS25" s="348"/>
      <c r="CIT25" s="348"/>
      <c r="CIU25" s="348"/>
      <c r="CIV25" s="348"/>
      <c r="CIW25" s="348"/>
      <c r="CIX25" s="348"/>
      <c r="CIY25" s="348"/>
      <c r="CIZ25" s="348"/>
      <c r="CJA25" s="348"/>
      <c r="CJB25" s="348"/>
      <c r="CJC25" s="348"/>
      <c r="CJD25" s="348"/>
      <c r="CJE25" s="348"/>
      <c r="CJF25" s="348"/>
      <c r="CJG25" s="348"/>
      <c r="CJH25" s="348"/>
      <c r="CJI25" s="348"/>
      <c r="CJJ25" s="348"/>
      <c r="CJK25" s="348"/>
      <c r="CJL25" s="348"/>
      <c r="CJM25" s="348"/>
      <c r="CJN25" s="348"/>
      <c r="CJO25" s="348"/>
      <c r="CJP25" s="348"/>
      <c r="CJQ25" s="348"/>
      <c r="CJR25" s="348"/>
      <c r="CJS25" s="348"/>
      <c r="CJT25" s="348"/>
      <c r="CJU25" s="348"/>
      <c r="CJV25" s="348"/>
      <c r="CJW25" s="348"/>
      <c r="CJX25" s="348"/>
      <c r="CJY25" s="348"/>
      <c r="CJZ25" s="348"/>
      <c r="CKA25" s="348"/>
      <c r="CKB25" s="348"/>
      <c r="CKC25" s="348"/>
      <c r="CKD25" s="348"/>
      <c r="CKE25" s="348"/>
      <c r="CKF25" s="348"/>
      <c r="CKG25" s="348"/>
      <c r="CKH25" s="348"/>
      <c r="CKI25" s="348"/>
      <c r="CKJ25" s="348"/>
      <c r="CKK25" s="348"/>
      <c r="CKL25" s="348"/>
      <c r="CKM25" s="348"/>
      <c r="CKN25" s="348"/>
      <c r="CKO25" s="348"/>
      <c r="CKP25" s="348"/>
      <c r="CKQ25" s="348"/>
      <c r="CKR25" s="348"/>
      <c r="CKS25" s="348"/>
      <c r="CKT25" s="348"/>
      <c r="CKU25" s="348"/>
      <c r="CKV25" s="348"/>
      <c r="CKW25" s="348"/>
      <c r="CKX25" s="348"/>
      <c r="CKY25" s="348"/>
      <c r="CKZ25" s="348"/>
      <c r="CLA25" s="348"/>
      <c r="CLB25" s="348"/>
      <c r="CLC25" s="348"/>
      <c r="CLD25" s="348"/>
      <c r="CLE25" s="348"/>
      <c r="CLF25" s="348"/>
      <c r="CLG25" s="348"/>
      <c r="CLH25" s="348"/>
      <c r="CLI25" s="348"/>
      <c r="CLJ25" s="348"/>
      <c r="CLK25" s="348"/>
      <c r="CLL25" s="348"/>
      <c r="CLM25" s="348"/>
      <c r="CLN25" s="348"/>
      <c r="CLO25" s="348"/>
      <c r="CLP25" s="348"/>
      <c r="CLQ25" s="348"/>
      <c r="CLR25" s="348"/>
      <c r="CLS25" s="348"/>
      <c r="CLT25" s="348"/>
      <c r="CLU25" s="348"/>
      <c r="CLV25" s="348"/>
      <c r="CLW25" s="348"/>
      <c r="CLX25" s="348"/>
      <c r="CLY25" s="348"/>
      <c r="CLZ25" s="348"/>
      <c r="CMA25" s="348"/>
      <c r="CMB25" s="348"/>
      <c r="CMC25" s="348"/>
      <c r="CMD25" s="348"/>
      <c r="CME25" s="348"/>
      <c r="CMF25" s="348"/>
      <c r="CMG25" s="348"/>
      <c r="CMH25" s="348"/>
      <c r="CMI25" s="348"/>
      <c r="CMJ25" s="348"/>
      <c r="CMK25" s="348"/>
      <c r="CML25" s="348"/>
      <c r="CMM25" s="348"/>
      <c r="CMN25" s="348"/>
      <c r="CMO25" s="348"/>
      <c r="CMP25" s="348"/>
      <c r="CMQ25" s="348"/>
      <c r="CMR25" s="348"/>
      <c r="CMS25" s="348"/>
      <c r="CMT25" s="348"/>
      <c r="CMU25" s="348"/>
      <c r="CMV25" s="348"/>
      <c r="CMW25" s="348"/>
      <c r="CMX25" s="348"/>
      <c r="CMY25" s="348"/>
      <c r="CMZ25" s="348"/>
      <c r="CNA25" s="348"/>
      <c r="CNB25" s="348"/>
      <c r="CNC25" s="348"/>
      <c r="CND25" s="348"/>
      <c r="CNE25" s="348"/>
      <c r="CNF25" s="348"/>
      <c r="CNG25" s="348"/>
      <c r="CNH25" s="348"/>
      <c r="CNI25" s="348"/>
      <c r="CNJ25" s="348"/>
      <c r="CNK25" s="348"/>
      <c r="CNL25" s="348"/>
      <c r="CNM25" s="348"/>
      <c r="CNN25" s="348"/>
      <c r="CNO25" s="348"/>
      <c r="CNP25" s="348"/>
      <c r="CNQ25" s="348"/>
      <c r="CNR25" s="348"/>
      <c r="CNS25" s="348"/>
      <c r="CNT25" s="348"/>
      <c r="CNU25" s="348"/>
      <c r="CNV25" s="348"/>
      <c r="CNW25" s="348"/>
      <c r="CNX25" s="348"/>
      <c r="CNY25" s="348"/>
      <c r="CNZ25" s="348"/>
      <c r="COA25" s="348"/>
      <c r="COB25" s="348"/>
      <c r="COC25" s="348"/>
      <c r="COD25" s="348"/>
      <c r="COE25" s="348"/>
      <c r="COF25" s="348"/>
      <c r="COG25" s="348"/>
      <c r="COH25" s="348"/>
      <c r="COI25" s="348"/>
      <c r="COJ25" s="348"/>
      <c r="COK25" s="348"/>
      <c r="COL25" s="348"/>
      <c r="COM25" s="348"/>
      <c r="CON25" s="348"/>
      <c r="COO25" s="348"/>
      <c r="COP25" s="348"/>
      <c r="COQ25" s="348"/>
      <c r="COR25" s="348"/>
      <c r="COS25" s="348"/>
      <c r="COT25" s="348"/>
      <c r="COU25" s="348"/>
      <c r="COV25" s="348"/>
      <c r="COW25" s="348"/>
      <c r="COX25" s="348"/>
      <c r="COY25" s="348"/>
      <c r="COZ25" s="348"/>
      <c r="CPA25" s="348"/>
      <c r="CPB25" s="348"/>
      <c r="CPC25" s="348"/>
      <c r="CPD25" s="348"/>
      <c r="CPE25" s="348"/>
      <c r="CPF25" s="348"/>
      <c r="CPG25" s="348"/>
      <c r="CPH25" s="348"/>
      <c r="CPI25" s="348"/>
      <c r="CPJ25" s="348"/>
      <c r="CPK25" s="348"/>
      <c r="CPL25" s="348"/>
      <c r="CPM25" s="348"/>
      <c r="CPN25" s="348"/>
      <c r="CPO25" s="348"/>
      <c r="CPP25" s="348"/>
      <c r="CPQ25" s="348"/>
      <c r="CPR25" s="348"/>
      <c r="CPS25" s="348"/>
      <c r="CPT25" s="348"/>
      <c r="CPU25" s="348"/>
      <c r="CPV25" s="348"/>
      <c r="CPW25" s="348"/>
      <c r="CPX25" s="348"/>
      <c r="CPY25" s="348"/>
      <c r="CPZ25" s="348"/>
      <c r="CQA25" s="348"/>
      <c r="CQB25" s="348"/>
      <c r="CQC25" s="348"/>
      <c r="CQD25" s="348"/>
      <c r="CQE25" s="348"/>
      <c r="CQF25" s="348"/>
      <c r="CQG25" s="348"/>
      <c r="CQH25" s="348"/>
      <c r="CQI25" s="348"/>
      <c r="CQJ25" s="348"/>
      <c r="CQK25" s="348"/>
      <c r="CQL25" s="348"/>
      <c r="CQM25" s="348"/>
      <c r="CQN25" s="348"/>
      <c r="CQO25" s="348"/>
      <c r="CQP25" s="348"/>
      <c r="CQQ25" s="348"/>
      <c r="CQR25" s="348"/>
      <c r="CQS25" s="348"/>
      <c r="CQT25" s="348"/>
      <c r="CQU25" s="348"/>
      <c r="CQV25" s="348"/>
      <c r="CQW25" s="348"/>
      <c r="CQX25" s="348"/>
      <c r="CQY25" s="348"/>
      <c r="CQZ25" s="348"/>
      <c r="CRA25" s="348"/>
      <c r="CRB25" s="348"/>
      <c r="CRC25" s="348"/>
      <c r="CRD25" s="348"/>
      <c r="CRE25" s="348"/>
      <c r="CRF25" s="348"/>
      <c r="CRG25" s="348"/>
      <c r="CRH25" s="348"/>
      <c r="CRI25" s="348"/>
      <c r="CRJ25" s="348"/>
      <c r="CRK25" s="348"/>
      <c r="CRL25" s="348"/>
      <c r="CRM25" s="348"/>
      <c r="CRN25" s="348"/>
      <c r="CRO25" s="348"/>
      <c r="CRP25" s="348"/>
      <c r="CRQ25" s="348"/>
      <c r="CRR25" s="348"/>
      <c r="CRS25" s="348"/>
      <c r="CRT25" s="348"/>
      <c r="CRU25" s="348"/>
      <c r="CRV25" s="348"/>
      <c r="CRW25" s="348"/>
      <c r="CRX25" s="348"/>
      <c r="CRY25" s="348"/>
      <c r="CRZ25" s="348"/>
      <c r="CSA25" s="348"/>
      <c r="CSB25" s="348"/>
      <c r="CSC25" s="348"/>
      <c r="CSD25" s="348"/>
      <c r="CSE25" s="348"/>
      <c r="CSF25" s="348"/>
      <c r="CSG25" s="348"/>
      <c r="CSH25" s="348"/>
      <c r="CSI25" s="348"/>
      <c r="CSJ25" s="348"/>
      <c r="CSK25" s="348"/>
      <c r="CSL25" s="348"/>
      <c r="CSM25" s="348"/>
      <c r="CSN25" s="348"/>
      <c r="CSO25" s="348"/>
      <c r="CSP25" s="348"/>
      <c r="CSQ25" s="348"/>
      <c r="CSR25" s="348"/>
      <c r="CSS25" s="348"/>
      <c r="CST25" s="348"/>
      <c r="CSU25" s="348"/>
      <c r="CSV25" s="348"/>
      <c r="CSW25" s="348"/>
      <c r="CSX25" s="348"/>
      <c r="CSY25" s="348"/>
      <c r="CSZ25" s="348"/>
      <c r="CTA25" s="348"/>
      <c r="CTB25" s="348"/>
      <c r="CTC25" s="348"/>
      <c r="CTD25" s="348"/>
      <c r="CTE25" s="348"/>
      <c r="CTF25" s="348"/>
      <c r="CTG25" s="348"/>
      <c r="CTH25" s="348"/>
      <c r="CTI25" s="348"/>
      <c r="CTJ25" s="348"/>
      <c r="CTK25" s="348"/>
      <c r="CTL25" s="348"/>
      <c r="CTM25" s="348"/>
      <c r="CTN25" s="348"/>
      <c r="CTO25" s="348"/>
      <c r="CTP25" s="348"/>
      <c r="CTQ25" s="348"/>
      <c r="CTR25" s="348"/>
      <c r="CTS25" s="348"/>
      <c r="CTT25" s="348"/>
      <c r="CTU25" s="348"/>
      <c r="CTV25" s="348"/>
      <c r="CTW25" s="348"/>
      <c r="CTX25" s="348"/>
      <c r="CTY25" s="348"/>
      <c r="CTZ25" s="348"/>
      <c r="CUA25" s="348"/>
      <c r="CUB25" s="348"/>
      <c r="CUC25" s="348"/>
      <c r="CUD25" s="348"/>
      <c r="CUE25" s="348"/>
      <c r="CUF25" s="348"/>
      <c r="CUG25" s="348"/>
      <c r="CUH25" s="348"/>
      <c r="CUI25" s="348"/>
      <c r="CUJ25" s="348"/>
      <c r="CUK25" s="348"/>
      <c r="CUL25" s="348"/>
      <c r="CUM25" s="348"/>
      <c r="CUN25" s="348"/>
      <c r="CUO25" s="348"/>
      <c r="CUP25" s="348"/>
      <c r="CUQ25" s="348"/>
      <c r="CUR25" s="348"/>
      <c r="CUS25" s="348"/>
      <c r="CUT25" s="348"/>
      <c r="CUU25" s="348"/>
      <c r="CUV25" s="348"/>
      <c r="CUW25" s="348"/>
      <c r="CUX25" s="348"/>
      <c r="CUY25" s="348"/>
      <c r="CUZ25" s="348"/>
      <c r="CVA25" s="348"/>
      <c r="CVB25" s="348"/>
      <c r="CVC25" s="348"/>
      <c r="CVD25" s="348"/>
      <c r="CVE25" s="348"/>
      <c r="CVF25" s="348"/>
      <c r="CVG25" s="348"/>
      <c r="CVH25" s="348"/>
      <c r="CVI25" s="348"/>
      <c r="CVJ25" s="348"/>
      <c r="CVK25" s="348"/>
      <c r="CVL25" s="348"/>
      <c r="CVM25" s="348"/>
      <c r="CVN25" s="348"/>
      <c r="CVO25" s="348"/>
      <c r="CVP25" s="348"/>
      <c r="CVQ25" s="348"/>
      <c r="CVR25" s="348"/>
      <c r="CVS25" s="348"/>
      <c r="CVT25" s="348"/>
      <c r="CVU25" s="348"/>
      <c r="CVV25" s="348"/>
      <c r="CVW25" s="348"/>
      <c r="CVX25" s="348"/>
      <c r="CVY25" s="348"/>
      <c r="CVZ25" s="348"/>
      <c r="CWA25" s="348"/>
      <c r="CWB25" s="348"/>
      <c r="CWC25" s="348"/>
      <c r="CWD25" s="348"/>
      <c r="CWE25" s="348"/>
      <c r="CWF25" s="348"/>
      <c r="CWG25" s="348"/>
      <c r="CWH25" s="348"/>
      <c r="CWI25" s="348"/>
      <c r="CWJ25" s="348"/>
      <c r="CWK25" s="348"/>
      <c r="CWL25" s="348"/>
      <c r="CWM25" s="348"/>
      <c r="CWN25" s="348"/>
      <c r="CWO25" s="348"/>
      <c r="CWP25" s="348"/>
      <c r="CWQ25" s="348"/>
      <c r="CWR25" s="348"/>
      <c r="CWS25" s="348"/>
      <c r="CWT25" s="348"/>
      <c r="CWU25" s="348"/>
      <c r="CWV25" s="348"/>
      <c r="CWW25" s="348"/>
      <c r="CWX25" s="348"/>
      <c r="CWY25" s="348"/>
      <c r="CWZ25" s="348"/>
      <c r="CXA25" s="348"/>
      <c r="CXB25" s="348"/>
      <c r="CXC25" s="348"/>
      <c r="CXD25" s="348"/>
      <c r="CXE25" s="348"/>
      <c r="CXF25" s="348"/>
      <c r="CXG25" s="348"/>
      <c r="CXH25" s="348"/>
      <c r="CXI25" s="348"/>
      <c r="CXJ25" s="348"/>
      <c r="CXK25" s="348"/>
      <c r="CXL25" s="348"/>
      <c r="CXM25" s="348"/>
      <c r="CXN25" s="348"/>
      <c r="CXO25" s="348"/>
      <c r="CXP25" s="348"/>
      <c r="CXQ25" s="348"/>
      <c r="CXR25" s="348"/>
      <c r="CXS25" s="348"/>
      <c r="CXT25" s="348"/>
      <c r="CXU25" s="348"/>
      <c r="CXV25" s="348"/>
      <c r="CXW25" s="348"/>
      <c r="CXX25" s="348"/>
      <c r="CXY25" s="348"/>
      <c r="CXZ25" s="348"/>
      <c r="CYA25" s="348"/>
      <c r="CYB25" s="348"/>
      <c r="CYC25" s="348"/>
      <c r="CYD25" s="348"/>
      <c r="CYE25" s="348"/>
      <c r="CYF25" s="348"/>
      <c r="CYG25" s="348"/>
      <c r="CYH25" s="348"/>
      <c r="CYI25" s="348"/>
      <c r="CYJ25" s="348"/>
      <c r="CYK25" s="348"/>
      <c r="CYL25" s="348"/>
      <c r="CYM25" s="348"/>
      <c r="CYN25" s="348"/>
      <c r="CYO25" s="348"/>
      <c r="CYP25" s="348"/>
      <c r="CYQ25" s="348"/>
      <c r="CYR25" s="348"/>
      <c r="CYS25" s="348"/>
      <c r="CYT25" s="348"/>
      <c r="CYU25" s="348"/>
      <c r="CYV25" s="348"/>
      <c r="CYW25" s="348"/>
      <c r="CYX25" s="348"/>
      <c r="CYY25" s="348"/>
      <c r="CYZ25" s="348"/>
      <c r="CZA25" s="348"/>
      <c r="CZB25" s="348"/>
      <c r="CZC25" s="348"/>
      <c r="CZD25" s="348"/>
      <c r="CZE25" s="348"/>
      <c r="CZF25" s="348"/>
      <c r="CZG25" s="348"/>
      <c r="CZH25" s="348"/>
      <c r="CZI25" s="348"/>
      <c r="CZJ25" s="348"/>
      <c r="CZK25" s="348"/>
      <c r="CZL25" s="348"/>
      <c r="CZM25" s="348"/>
      <c r="CZN25" s="348"/>
      <c r="CZO25" s="348"/>
      <c r="CZP25" s="348"/>
      <c r="CZQ25" s="348"/>
      <c r="CZR25" s="348"/>
      <c r="CZS25" s="348"/>
      <c r="CZT25" s="348"/>
      <c r="CZU25" s="348"/>
      <c r="CZV25" s="348"/>
      <c r="CZW25" s="348"/>
      <c r="CZX25" s="348"/>
      <c r="CZY25" s="348"/>
      <c r="CZZ25" s="348"/>
      <c r="DAA25" s="348"/>
      <c r="DAB25" s="348"/>
      <c r="DAC25" s="348"/>
      <c r="DAD25" s="348"/>
      <c r="DAE25" s="348"/>
      <c r="DAF25" s="348"/>
      <c r="DAG25" s="348"/>
      <c r="DAH25" s="348"/>
      <c r="DAI25" s="348"/>
      <c r="DAJ25" s="348"/>
      <c r="DAK25" s="348"/>
      <c r="DAL25" s="348"/>
      <c r="DAM25" s="348"/>
      <c r="DAN25" s="348"/>
      <c r="DAO25" s="348"/>
      <c r="DAP25" s="348"/>
      <c r="DAQ25" s="348"/>
      <c r="DAR25" s="348"/>
      <c r="DAS25" s="348"/>
      <c r="DAT25" s="348"/>
      <c r="DAU25" s="348"/>
      <c r="DAV25" s="348"/>
      <c r="DAW25" s="348"/>
      <c r="DAX25" s="348"/>
      <c r="DAY25" s="348"/>
      <c r="DAZ25" s="348"/>
      <c r="DBA25" s="348"/>
      <c r="DBB25" s="348"/>
      <c r="DBC25" s="348"/>
      <c r="DBD25" s="348"/>
      <c r="DBE25" s="348"/>
      <c r="DBF25" s="348"/>
    </row>
    <row r="26" spans="1:2762" ht="15.5" x14ac:dyDescent="0.35">
      <c r="L26" s="492"/>
      <c r="AC26" s="443"/>
      <c r="AD26" s="443"/>
      <c r="AE26" s="443"/>
      <c r="AF26" s="443"/>
      <c r="AG26" s="443"/>
      <c r="AK26" s="493"/>
      <c r="AL26" s="493"/>
      <c r="AM26" s="493"/>
      <c r="AN26" s="493"/>
      <c r="AO26" s="848"/>
      <c r="AP26" s="848"/>
      <c r="AV26" s="494"/>
      <c r="AW26" s="494"/>
      <c r="BA26" s="495"/>
      <c r="CN26">
        <v>39</v>
      </c>
      <c r="DI26">
        <f t="shared" ref="DI26:DI44" si="0">SUM(DI25+28)</f>
        <v>28</v>
      </c>
      <c r="ED26">
        <v>41</v>
      </c>
      <c r="EY26">
        <f t="shared" ref="EY26:EY44" si="1">SUM(EY25+28)</f>
        <v>28</v>
      </c>
      <c r="FT26">
        <v>43</v>
      </c>
      <c r="GO26">
        <v>44</v>
      </c>
      <c r="HJ26">
        <f>SUM(HJ25+28)</f>
        <v>28</v>
      </c>
      <c r="KP26">
        <f>SUM(KP25+28)</f>
        <v>28</v>
      </c>
      <c r="LN26">
        <f>SUM(LN25+28)</f>
        <v>28</v>
      </c>
      <c r="ML26">
        <f>SUM(ML25+28)</f>
        <v>28</v>
      </c>
      <c r="NJ26">
        <f>SUM(NJ25+28)</f>
        <v>28</v>
      </c>
      <c r="OH26">
        <f>SUM(OH25+28)</f>
        <v>28</v>
      </c>
      <c r="PF26">
        <f>SUM(PF25+28)</f>
        <v>28</v>
      </c>
    </row>
    <row r="27" spans="1:2762" ht="15.5" x14ac:dyDescent="0.35">
      <c r="L27" s="496"/>
      <c r="AC27" s="444"/>
      <c r="AD27" s="444"/>
      <c r="AE27" s="444"/>
      <c r="AF27" s="444"/>
      <c r="AG27" s="443"/>
      <c r="AU27" s="494"/>
      <c r="BA27" s="495"/>
      <c r="CN27">
        <f t="shared" ref="CN27:CN45" si="2">SUM(CN26+28)</f>
        <v>67</v>
      </c>
      <c r="DI27">
        <f t="shared" si="0"/>
        <v>56</v>
      </c>
      <c r="ED27">
        <f t="shared" ref="ED27:ED45" si="3">SUM(ED26+28)</f>
        <v>69</v>
      </c>
      <c r="EY27">
        <f t="shared" si="1"/>
        <v>56</v>
      </c>
      <c r="FT27">
        <f>SUM(FT26+28)</f>
        <v>71</v>
      </c>
      <c r="GO27">
        <f>SUM(GO26+28)</f>
        <v>72</v>
      </c>
      <c r="HJ27">
        <f t="shared" ref="HJ27:HJ44" si="4">SUM(HJ26+28)</f>
        <v>56</v>
      </c>
      <c r="KP27">
        <f t="shared" ref="KP27:KP46" si="5">SUM(KP26+28)</f>
        <v>56</v>
      </c>
      <c r="LN27">
        <f t="shared" ref="LN27:LN46" si="6">SUM(LN26+28)</f>
        <v>56</v>
      </c>
      <c r="ML27">
        <f t="shared" ref="ML27:ML44" si="7">SUM(ML26+28)</f>
        <v>56</v>
      </c>
      <c r="NJ27">
        <f t="shared" ref="NJ27:NJ44" si="8">SUM(NJ26+28)</f>
        <v>56</v>
      </c>
      <c r="OH27">
        <f t="shared" ref="OH27:OH44" si="9">SUM(OH26+28)</f>
        <v>56</v>
      </c>
      <c r="PF27">
        <f t="shared" ref="PF27:PF44" si="10">SUM(PF26+28)</f>
        <v>56</v>
      </c>
    </row>
    <row r="28" spans="1:2762" ht="15.5" x14ac:dyDescent="0.35">
      <c r="AC28" s="444"/>
      <c r="AD28" s="444"/>
      <c r="AE28" s="444"/>
      <c r="AF28" s="444"/>
      <c r="AG28" s="443"/>
      <c r="AU28" s="494"/>
      <c r="AV28" s="495"/>
      <c r="AW28" s="495"/>
      <c r="BA28" s="495"/>
      <c r="BS28">
        <v>38</v>
      </c>
      <c r="CN28">
        <f t="shared" si="2"/>
        <v>95</v>
      </c>
      <c r="DI28">
        <f t="shared" si="0"/>
        <v>84</v>
      </c>
      <c r="ED28">
        <f t="shared" si="3"/>
        <v>97</v>
      </c>
      <c r="EY28">
        <f t="shared" si="1"/>
        <v>84</v>
      </c>
      <c r="FT28">
        <f t="shared" ref="FT28:FT45" si="11">SUM(FT27+28)</f>
        <v>99</v>
      </c>
      <c r="GO28">
        <f t="shared" ref="GO28:GO49" si="12">SUM(GO27+28)</f>
        <v>100</v>
      </c>
      <c r="HJ28">
        <f t="shared" si="4"/>
        <v>84</v>
      </c>
      <c r="KP28">
        <f t="shared" si="5"/>
        <v>84</v>
      </c>
      <c r="LN28">
        <f t="shared" si="6"/>
        <v>84</v>
      </c>
      <c r="ML28">
        <f t="shared" si="7"/>
        <v>84</v>
      </c>
      <c r="NJ28">
        <f t="shared" si="8"/>
        <v>84</v>
      </c>
      <c r="OH28">
        <f t="shared" si="9"/>
        <v>84</v>
      </c>
      <c r="PF28">
        <f t="shared" si="10"/>
        <v>84</v>
      </c>
    </row>
    <row r="29" spans="1:2762" ht="15.5" x14ac:dyDescent="0.35">
      <c r="AC29" s="444"/>
      <c r="AD29" s="444"/>
      <c r="AE29" s="444"/>
      <c r="AF29" s="444"/>
      <c r="AG29" s="443"/>
      <c r="AU29" s="494"/>
      <c r="AV29" s="495"/>
      <c r="AW29" s="495"/>
      <c r="BA29" s="495"/>
      <c r="BS29">
        <v>66</v>
      </c>
      <c r="CN29">
        <f t="shared" si="2"/>
        <v>123</v>
      </c>
      <c r="DI29">
        <f t="shared" si="0"/>
        <v>112</v>
      </c>
      <c r="ED29">
        <f t="shared" si="3"/>
        <v>125</v>
      </c>
      <c r="EY29">
        <f t="shared" si="1"/>
        <v>112</v>
      </c>
      <c r="FT29">
        <f t="shared" si="11"/>
        <v>127</v>
      </c>
      <c r="GO29">
        <f t="shared" si="12"/>
        <v>128</v>
      </c>
      <c r="HJ29">
        <f t="shared" si="4"/>
        <v>112</v>
      </c>
      <c r="KP29">
        <f t="shared" si="5"/>
        <v>112</v>
      </c>
      <c r="LN29">
        <f t="shared" si="6"/>
        <v>112</v>
      </c>
      <c r="ML29">
        <f t="shared" si="7"/>
        <v>112</v>
      </c>
      <c r="NJ29">
        <f t="shared" si="8"/>
        <v>112</v>
      </c>
      <c r="OH29">
        <f t="shared" si="9"/>
        <v>112</v>
      </c>
      <c r="PF29">
        <f t="shared" si="10"/>
        <v>112</v>
      </c>
    </row>
    <row r="30" spans="1:2762" ht="15.5" x14ac:dyDescent="0.35">
      <c r="AC30" s="444"/>
      <c r="AD30" s="444"/>
      <c r="AE30" s="444"/>
      <c r="AF30" s="444"/>
      <c r="AG30" s="443"/>
      <c r="AU30" s="494"/>
      <c r="AV30" s="495"/>
      <c r="AW30" s="495"/>
      <c r="BA30" s="495"/>
      <c r="BS30">
        <v>94</v>
      </c>
      <c r="CN30">
        <f t="shared" si="2"/>
        <v>151</v>
      </c>
      <c r="DI30">
        <f t="shared" si="0"/>
        <v>140</v>
      </c>
      <c r="ED30">
        <f t="shared" si="3"/>
        <v>153</v>
      </c>
      <c r="EY30">
        <f t="shared" si="1"/>
        <v>140</v>
      </c>
      <c r="FT30">
        <f t="shared" si="11"/>
        <v>155</v>
      </c>
      <c r="GO30">
        <f t="shared" si="12"/>
        <v>156</v>
      </c>
      <c r="HJ30">
        <f t="shared" si="4"/>
        <v>140</v>
      </c>
      <c r="KP30">
        <f t="shared" si="5"/>
        <v>140</v>
      </c>
      <c r="LN30">
        <f t="shared" si="6"/>
        <v>140</v>
      </c>
      <c r="ML30">
        <f t="shared" si="7"/>
        <v>140</v>
      </c>
      <c r="NJ30">
        <f t="shared" si="8"/>
        <v>140</v>
      </c>
      <c r="OH30">
        <f t="shared" si="9"/>
        <v>140</v>
      </c>
      <c r="PF30">
        <f t="shared" si="10"/>
        <v>140</v>
      </c>
    </row>
    <row r="31" spans="1:2762" ht="15.5" x14ac:dyDescent="0.35">
      <c r="AC31" s="444"/>
      <c r="AD31" s="444"/>
      <c r="AE31" s="444"/>
      <c r="AF31" s="444"/>
      <c r="AG31" s="443"/>
      <c r="AU31" s="494"/>
      <c r="AV31" s="495"/>
      <c r="AW31" s="495"/>
      <c r="BA31" s="495"/>
      <c r="BS31">
        <v>122</v>
      </c>
      <c r="CN31">
        <f t="shared" si="2"/>
        <v>179</v>
      </c>
      <c r="DI31">
        <f t="shared" si="0"/>
        <v>168</v>
      </c>
      <c r="ED31">
        <f t="shared" si="3"/>
        <v>181</v>
      </c>
      <c r="EY31">
        <f t="shared" si="1"/>
        <v>168</v>
      </c>
      <c r="FT31">
        <f t="shared" si="11"/>
        <v>183</v>
      </c>
      <c r="GO31">
        <f t="shared" si="12"/>
        <v>184</v>
      </c>
      <c r="HJ31">
        <f t="shared" si="4"/>
        <v>168</v>
      </c>
      <c r="KP31">
        <f t="shared" si="5"/>
        <v>168</v>
      </c>
      <c r="LN31">
        <f t="shared" si="6"/>
        <v>168</v>
      </c>
      <c r="ML31">
        <f t="shared" si="7"/>
        <v>168</v>
      </c>
      <c r="NJ31">
        <f t="shared" si="8"/>
        <v>168</v>
      </c>
      <c r="OH31">
        <f t="shared" si="9"/>
        <v>168</v>
      </c>
      <c r="PF31">
        <f t="shared" si="10"/>
        <v>168</v>
      </c>
    </row>
    <row r="32" spans="1:2762" ht="43.5" x14ac:dyDescent="0.35">
      <c r="R32" s="454" t="s">
        <v>3437</v>
      </c>
      <c r="S32" s="467" t="s">
        <v>3438</v>
      </c>
      <c r="T32" s="455" t="s">
        <v>3439</v>
      </c>
      <c r="U32" s="456"/>
      <c r="V32" s="456"/>
      <c r="W32" s="457"/>
      <c r="AC32" s="444"/>
      <c r="AD32" s="444"/>
      <c r="AE32" s="444"/>
      <c r="AF32" s="444"/>
      <c r="AG32" s="443"/>
      <c r="AU32" s="494"/>
      <c r="AV32" s="495"/>
      <c r="AW32" s="495"/>
      <c r="BA32" s="495"/>
      <c r="BS32">
        <v>150</v>
      </c>
      <c r="CN32">
        <f t="shared" si="2"/>
        <v>207</v>
      </c>
      <c r="DI32">
        <f t="shared" si="0"/>
        <v>196</v>
      </c>
      <c r="ED32">
        <f t="shared" si="3"/>
        <v>209</v>
      </c>
      <c r="EY32">
        <f t="shared" si="1"/>
        <v>196</v>
      </c>
      <c r="FT32">
        <f t="shared" si="11"/>
        <v>211</v>
      </c>
      <c r="GO32">
        <f t="shared" si="12"/>
        <v>212</v>
      </c>
      <c r="HJ32">
        <f t="shared" si="4"/>
        <v>196</v>
      </c>
      <c r="KP32">
        <f t="shared" si="5"/>
        <v>196</v>
      </c>
      <c r="LN32">
        <f t="shared" si="6"/>
        <v>196</v>
      </c>
      <c r="ML32">
        <f t="shared" si="7"/>
        <v>196</v>
      </c>
      <c r="NJ32">
        <f t="shared" si="8"/>
        <v>196</v>
      </c>
      <c r="OH32">
        <f t="shared" si="9"/>
        <v>196</v>
      </c>
      <c r="PF32">
        <f t="shared" si="10"/>
        <v>196</v>
      </c>
    </row>
    <row r="33" spans="18:422" ht="15.5" x14ac:dyDescent="0.35">
      <c r="R33" s="458"/>
      <c r="S33" s="453"/>
      <c r="T33" s="453"/>
      <c r="U33" s="453"/>
      <c r="V33" s="453"/>
      <c r="W33" s="459"/>
      <c r="AC33" s="444"/>
      <c r="AD33" s="444"/>
      <c r="AE33" s="444"/>
      <c r="AF33" s="444"/>
      <c r="AG33" s="443"/>
      <c r="AK33" s="443"/>
      <c r="AL33" s="443"/>
      <c r="AU33" s="494"/>
      <c r="AV33" s="495"/>
      <c r="AW33" s="495"/>
      <c r="BS33">
        <v>178</v>
      </c>
      <c r="CN33">
        <f t="shared" si="2"/>
        <v>235</v>
      </c>
      <c r="DI33">
        <f t="shared" si="0"/>
        <v>224</v>
      </c>
      <c r="ED33">
        <f t="shared" si="3"/>
        <v>237</v>
      </c>
      <c r="EY33">
        <f t="shared" si="1"/>
        <v>224</v>
      </c>
      <c r="FT33">
        <f t="shared" si="11"/>
        <v>239</v>
      </c>
      <c r="GO33">
        <f t="shared" si="12"/>
        <v>240</v>
      </c>
      <c r="HJ33">
        <f t="shared" si="4"/>
        <v>224</v>
      </c>
      <c r="KP33">
        <f t="shared" si="5"/>
        <v>224</v>
      </c>
      <c r="LN33">
        <f t="shared" si="6"/>
        <v>224</v>
      </c>
      <c r="ML33">
        <f t="shared" si="7"/>
        <v>224</v>
      </c>
      <c r="NJ33">
        <f t="shared" si="8"/>
        <v>224</v>
      </c>
      <c r="OH33">
        <f t="shared" si="9"/>
        <v>224</v>
      </c>
      <c r="PF33">
        <f t="shared" si="10"/>
        <v>224</v>
      </c>
    </row>
    <row r="34" spans="18:422" x14ac:dyDescent="0.35">
      <c r="R34" s="458" t="str">
        <f>_xlfn.XLOOKUP(S34,S2:S13,R2:R13,"Not Found")</f>
        <v>HS-WRC-04</v>
      </c>
      <c r="S34" s="460" t="str">
        <f>'2 - Project Admin'!$E$29</f>
        <v>Vacant Premises Scheme</v>
      </c>
      <c r="T34" s="461" t="s">
        <v>3440</v>
      </c>
      <c r="U34" s="453"/>
      <c r="V34" s="453"/>
      <c r="W34" s="459"/>
      <c r="AC34" s="443"/>
      <c r="AD34" s="443"/>
      <c r="AE34" s="443"/>
      <c r="AF34" s="443"/>
      <c r="AG34" s="443"/>
      <c r="AU34" s="494"/>
      <c r="AV34" s="495"/>
      <c r="AW34" s="495"/>
      <c r="BS34">
        <v>206</v>
      </c>
      <c r="CN34">
        <f t="shared" si="2"/>
        <v>263</v>
      </c>
      <c r="DI34">
        <f t="shared" si="0"/>
        <v>252</v>
      </c>
      <c r="ED34">
        <f t="shared" si="3"/>
        <v>265</v>
      </c>
      <c r="EY34">
        <f t="shared" si="1"/>
        <v>252</v>
      </c>
      <c r="FT34">
        <f t="shared" si="11"/>
        <v>267</v>
      </c>
      <c r="GO34">
        <f t="shared" si="12"/>
        <v>268</v>
      </c>
      <c r="HJ34">
        <f t="shared" si="4"/>
        <v>252</v>
      </c>
      <c r="KP34">
        <f t="shared" si="5"/>
        <v>252</v>
      </c>
      <c r="LN34">
        <f t="shared" si="6"/>
        <v>252</v>
      </c>
      <c r="ML34">
        <f t="shared" si="7"/>
        <v>252</v>
      </c>
      <c r="NJ34">
        <f t="shared" si="8"/>
        <v>252</v>
      </c>
      <c r="OH34">
        <f t="shared" si="9"/>
        <v>252</v>
      </c>
      <c r="PF34">
        <f t="shared" si="10"/>
        <v>252</v>
      </c>
    </row>
    <row r="35" spans="18:422" x14ac:dyDescent="0.35">
      <c r="R35" s="462"/>
      <c r="S35" s="463"/>
      <c r="T35" s="463"/>
      <c r="U35" s="463"/>
      <c r="V35" s="463"/>
      <c r="W35" s="464"/>
      <c r="AC35" s="443"/>
      <c r="AD35" s="443"/>
      <c r="AE35" s="443"/>
      <c r="AF35" s="443"/>
      <c r="AG35" s="443"/>
      <c r="BS35">
        <v>234</v>
      </c>
      <c r="CN35">
        <f t="shared" si="2"/>
        <v>291</v>
      </c>
      <c r="DI35">
        <f t="shared" si="0"/>
        <v>280</v>
      </c>
      <c r="ED35">
        <f t="shared" si="3"/>
        <v>293</v>
      </c>
      <c r="EY35">
        <f t="shared" si="1"/>
        <v>280</v>
      </c>
      <c r="FT35">
        <f t="shared" si="11"/>
        <v>295</v>
      </c>
      <c r="GO35">
        <f t="shared" si="12"/>
        <v>296</v>
      </c>
      <c r="HJ35">
        <f t="shared" si="4"/>
        <v>280</v>
      </c>
      <c r="KP35">
        <f t="shared" si="5"/>
        <v>280</v>
      </c>
      <c r="LN35">
        <f t="shared" si="6"/>
        <v>280</v>
      </c>
      <c r="ML35">
        <f t="shared" si="7"/>
        <v>280</v>
      </c>
      <c r="NJ35">
        <f t="shared" si="8"/>
        <v>280</v>
      </c>
      <c r="OH35">
        <f t="shared" si="9"/>
        <v>280</v>
      </c>
      <c r="PF35">
        <f t="shared" si="10"/>
        <v>280</v>
      </c>
    </row>
    <row r="36" spans="18:422" x14ac:dyDescent="0.35">
      <c r="AC36" s="443"/>
      <c r="AD36" s="443"/>
      <c r="AE36" s="443"/>
      <c r="AF36" s="443"/>
      <c r="AG36" s="443"/>
      <c r="BS36">
        <v>262</v>
      </c>
      <c r="CN36">
        <f t="shared" si="2"/>
        <v>319</v>
      </c>
      <c r="DI36">
        <f t="shared" si="0"/>
        <v>308</v>
      </c>
      <c r="ED36">
        <f t="shared" si="3"/>
        <v>321</v>
      </c>
      <c r="EY36">
        <f t="shared" si="1"/>
        <v>308</v>
      </c>
      <c r="FT36">
        <f t="shared" si="11"/>
        <v>323</v>
      </c>
      <c r="GO36">
        <f t="shared" si="12"/>
        <v>324</v>
      </c>
      <c r="HJ36">
        <f t="shared" si="4"/>
        <v>308</v>
      </c>
      <c r="KP36">
        <f t="shared" si="5"/>
        <v>308</v>
      </c>
      <c r="LN36">
        <f t="shared" si="6"/>
        <v>308</v>
      </c>
      <c r="ML36">
        <f t="shared" si="7"/>
        <v>308</v>
      </c>
      <c r="NJ36">
        <f t="shared" si="8"/>
        <v>308</v>
      </c>
      <c r="OH36">
        <f t="shared" si="9"/>
        <v>308</v>
      </c>
      <c r="PF36">
        <f t="shared" si="10"/>
        <v>308</v>
      </c>
    </row>
    <row r="37" spans="18:422" x14ac:dyDescent="0.35">
      <c r="AC37" s="443"/>
      <c r="AD37" s="443"/>
      <c r="AE37" s="443"/>
      <c r="AF37" s="443"/>
      <c r="AG37" s="443"/>
      <c r="BS37">
        <v>290</v>
      </c>
      <c r="CN37">
        <f t="shared" si="2"/>
        <v>347</v>
      </c>
      <c r="DI37">
        <f t="shared" si="0"/>
        <v>336</v>
      </c>
      <c r="ED37">
        <f t="shared" si="3"/>
        <v>349</v>
      </c>
      <c r="EY37">
        <f t="shared" si="1"/>
        <v>336</v>
      </c>
      <c r="FT37">
        <f t="shared" si="11"/>
        <v>351</v>
      </c>
      <c r="GO37">
        <f t="shared" si="12"/>
        <v>352</v>
      </c>
      <c r="HJ37">
        <f t="shared" si="4"/>
        <v>336</v>
      </c>
      <c r="KP37">
        <f t="shared" si="5"/>
        <v>336</v>
      </c>
      <c r="LN37">
        <f t="shared" si="6"/>
        <v>336</v>
      </c>
      <c r="ML37">
        <f t="shared" si="7"/>
        <v>336</v>
      </c>
      <c r="NJ37">
        <f t="shared" si="8"/>
        <v>336</v>
      </c>
      <c r="OH37">
        <f t="shared" si="9"/>
        <v>336</v>
      </c>
      <c r="PF37">
        <f t="shared" si="10"/>
        <v>336</v>
      </c>
    </row>
    <row r="38" spans="18:422" x14ac:dyDescent="0.35">
      <c r="BS38">
        <v>318</v>
      </c>
      <c r="CN38">
        <f t="shared" si="2"/>
        <v>375</v>
      </c>
      <c r="DI38">
        <f t="shared" si="0"/>
        <v>364</v>
      </c>
      <c r="ED38">
        <f t="shared" si="3"/>
        <v>377</v>
      </c>
      <c r="EY38">
        <f t="shared" si="1"/>
        <v>364</v>
      </c>
      <c r="FT38">
        <f t="shared" si="11"/>
        <v>379</v>
      </c>
      <c r="GO38">
        <f t="shared" si="12"/>
        <v>380</v>
      </c>
      <c r="HJ38">
        <f t="shared" si="4"/>
        <v>364</v>
      </c>
      <c r="KP38">
        <f t="shared" si="5"/>
        <v>364</v>
      </c>
      <c r="LN38">
        <f t="shared" si="6"/>
        <v>364</v>
      </c>
      <c r="ML38">
        <f t="shared" si="7"/>
        <v>364</v>
      </c>
      <c r="NJ38">
        <f t="shared" si="8"/>
        <v>364</v>
      </c>
      <c r="OH38">
        <f t="shared" si="9"/>
        <v>364</v>
      </c>
      <c r="PF38">
        <f t="shared" si="10"/>
        <v>364</v>
      </c>
    </row>
    <row r="39" spans="18:422" x14ac:dyDescent="0.35">
      <c r="BS39">
        <f t="shared" ref="BS39:BS47" si="13">SUM(BS38+28)</f>
        <v>346</v>
      </c>
      <c r="CN39">
        <f t="shared" si="2"/>
        <v>403</v>
      </c>
      <c r="DI39">
        <f t="shared" si="0"/>
        <v>392</v>
      </c>
      <c r="ED39">
        <f t="shared" si="3"/>
        <v>405</v>
      </c>
      <c r="EY39">
        <f t="shared" si="1"/>
        <v>392</v>
      </c>
      <c r="FT39">
        <f t="shared" si="11"/>
        <v>407</v>
      </c>
      <c r="GO39">
        <f t="shared" si="12"/>
        <v>408</v>
      </c>
      <c r="HJ39">
        <f t="shared" si="4"/>
        <v>392</v>
      </c>
      <c r="KP39">
        <f t="shared" si="5"/>
        <v>392</v>
      </c>
      <c r="LN39">
        <f t="shared" si="6"/>
        <v>392</v>
      </c>
      <c r="ML39">
        <f t="shared" si="7"/>
        <v>392</v>
      </c>
      <c r="NJ39">
        <f t="shared" si="8"/>
        <v>392</v>
      </c>
      <c r="OH39">
        <f t="shared" si="9"/>
        <v>392</v>
      </c>
      <c r="PF39">
        <f t="shared" si="10"/>
        <v>392</v>
      </c>
    </row>
    <row r="40" spans="18:422" x14ac:dyDescent="0.35">
      <c r="BS40">
        <f t="shared" si="13"/>
        <v>374</v>
      </c>
      <c r="CN40">
        <f t="shared" si="2"/>
        <v>431</v>
      </c>
      <c r="DI40">
        <f t="shared" si="0"/>
        <v>420</v>
      </c>
      <c r="ED40">
        <f t="shared" si="3"/>
        <v>433</v>
      </c>
      <c r="EY40">
        <f t="shared" si="1"/>
        <v>420</v>
      </c>
      <c r="FT40">
        <f t="shared" si="11"/>
        <v>435</v>
      </c>
      <c r="GO40">
        <f t="shared" si="12"/>
        <v>436</v>
      </c>
      <c r="HJ40">
        <f t="shared" si="4"/>
        <v>420</v>
      </c>
      <c r="KP40">
        <f t="shared" si="5"/>
        <v>420</v>
      </c>
      <c r="LN40">
        <f t="shared" si="6"/>
        <v>420</v>
      </c>
      <c r="ML40">
        <f t="shared" si="7"/>
        <v>420</v>
      </c>
      <c r="NJ40">
        <f t="shared" si="8"/>
        <v>420</v>
      </c>
      <c r="OH40">
        <f t="shared" si="9"/>
        <v>420</v>
      </c>
      <c r="PF40">
        <f t="shared" si="10"/>
        <v>420</v>
      </c>
    </row>
    <row r="41" spans="18:422" x14ac:dyDescent="0.35">
      <c r="BS41">
        <f t="shared" si="13"/>
        <v>402</v>
      </c>
      <c r="CN41">
        <f t="shared" si="2"/>
        <v>459</v>
      </c>
      <c r="DI41">
        <f t="shared" si="0"/>
        <v>448</v>
      </c>
      <c r="ED41">
        <f t="shared" si="3"/>
        <v>461</v>
      </c>
      <c r="EY41">
        <f t="shared" si="1"/>
        <v>448</v>
      </c>
      <c r="FT41">
        <f t="shared" si="11"/>
        <v>463</v>
      </c>
      <c r="GO41">
        <f t="shared" si="12"/>
        <v>464</v>
      </c>
      <c r="HJ41">
        <f t="shared" si="4"/>
        <v>448</v>
      </c>
      <c r="KP41">
        <f t="shared" si="5"/>
        <v>448</v>
      </c>
      <c r="LN41">
        <f t="shared" si="6"/>
        <v>448</v>
      </c>
      <c r="ML41">
        <f t="shared" si="7"/>
        <v>448</v>
      </c>
      <c r="NJ41">
        <f t="shared" si="8"/>
        <v>448</v>
      </c>
      <c r="OH41">
        <f t="shared" si="9"/>
        <v>448</v>
      </c>
      <c r="PF41">
        <f t="shared" si="10"/>
        <v>448</v>
      </c>
    </row>
    <row r="42" spans="18:422" x14ac:dyDescent="0.35">
      <c r="BS42">
        <f t="shared" si="13"/>
        <v>430</v>
      </c>
      <c r="CN42">
        <f t="shared" si="2"/>
        <v>487</v>
      </c>
      <c r="DI42">
        <f t="shared" si="0"/>
        <v>476</v>
      </c>
      <c r="ED42">
        <f t="shared" si="3"/>
        <v>489</v>
      </c>
      <c r="EY42">
        <f t="shared" si="1"/>
        <v>476</v>
      </c>
      <c r="FT42">
        <f t="shared" si="11"/>
        <v>491</v>
      </c>
      <c r="GO42">
        <f t="shared" si="12"/>
        <v>492</v>
      </c>
      <c r="HJ42">
        <f t="shared" si="4"/>
        <v>476</v>
      </c>
      <c r="KP42">
        <f t="shared" si="5"/>
        <v>476</v>
      </c>
      <c r="LN42">
        <f t="shared" si="6"/>
        <v>476</v>
      </c>
      <c r="ML42">
        <f t="shared" si="7"/>
        <v>476</v>
      </c>
      <c r="NJ42">
        <f t="shared" si="8"/>
        <v>476</v>
      </c>
      <c r="OH42">
        <f t="shared" si="9"/>
        <v>476</v>
      </c>
      <c r="PF42">
        <f t="shared" si="10"/>
        <v>476</v>
      </c>
    </row>
    <row r="43" spans="18:422" x14ac:dyDescent="0.35">
      <c r="BS43">
        <f t="shared" si="13"/>
        <v>458</v>
      </c>
      <c r="CN43">
        <f t="shared" si="2"/>
        <v>515</v>
      </c>
      <c r="DI43">
        <f t="shared" si="0"/>
        <v>504</v>
      </c>
      <c r="ED43">
        <f t="shared" si="3"/>
        <v>517</v>
      </c>
      <c r="EY43">
        <f t="shared" si="1"/>
        <v>504</v>
      </c>
      <c r="FT43">
        <f t="shared" si="11"/>
        <v>519</v>
      </c>
      <c r="GO43">
        <f t="shared" si="12"/>
        <v>520</v>
      </c>
      <c r="HJ43">
        <f t="shared" si="4"/>
        <v>504</v>
      </c>
      <c r="KP43">
        <f t="shared" si="5"/>
        <v>504</v>
      </c>
      <c r="LN43">
        <f t="shared" si="6"/>
        <v>504</v>
      </c>
      <c r="ML43">
        <f t="shared" si="7"/>
        <v>504</v>
      </c>
      <c r="NJ43">
        <f t="shared" si="8"/>
        <v>504</v>
      </c>
      <c r="OH43">
        <f t="shared" si="9"/>
        <v>504</v>
      </c>
      <c r="PF43">
        <f t="shared" si="10"/>
        <v>504</v>
      </c>
    </row>
    <row r="44" spans="18:422" x14ac:dyDescent="0.35">
      <c r="BS44">
        <f t="shared" si="13"/>
        <v>486</v>
      </c>
      <c r="CN44">
        <f t="shared" si="2"/>
        <v>543</v>
      </c>
      <c r="DI44">
        <f t="shared" si="0"/>
        <v>532</v>
      </c>
      <c r="ED44">
        <f t="shared" si="3"/>
        <v>545</v>
      </c>
      <c r="EY44">
        <f t="shared" si="1"/>
        <v>532</v>
      </c>
      <c r="FT44">
        <f t="shared" si="11"/>
        <v>547</v>
      </c>
      <c r="GO44">
        <f t="shared" si="12"/>
        <v>548</v>
      </c>
      <c r="HJ44">
        <f t="shared" si="4"/>
        <v>532</v>
      </c>
      <c r="KP44">
        <f t="shared" si="5"/>
        <v>532</v>
      </c>
      <c r="LN44">
        <f t="shared" si="6"/>
        <v>532</v>
      </c>
      <c r="ML44">
        <f t="shared" si="7"/>
        <v>532</v>
      </c>
      <c r="NJ44">
        <f t="shared" si="8"/>
        <v>532</v>
      </c>
      <c r="OH44">
        <f t="shared" si="9"/>
        <v>532</v>
      </c>
      <c r="PF44">
        <f t="shared" si="10"/>
        <v>532</v>
      </c>
    </row>
    <row r="45" spans="18:422" x14ac:dyDescent="0.35">
      <c r="BS45">
        <f t="shared" si="13"/>
        <v>514</v>
      </c>
      <c r="CN45">
        <f t="shared" si="2"/>
        <v>571</v>
      </c>
      <c r="ED45">
        <f t="shared" si="3"/>
        <v>573</v>
      </c>
      <c r="FT45">
        <f t="shared" si="11"/>
        <v>575</v>
      </c>
      <c r="GO45">
        <f t="shared" si="12"/>
        <v>576</v>
      </c>
      <c r="KP45">
        <f t="shared" si="5"/>
        <v>560</v>
      </c>
      <c r="LN45">
        <f t="shared" si="6"/>
        <v>560</v>
      </c>
    </row>
    <row r="46" spans="18:422" x14ac:dyDescent="0.35">
      <c r="BS46">
        <f t="shared" si="13"/>
        <v>542</v>
      </c>
      <c r="GO46">
        <f t="shared" si="12"/>
        <v>604</v>
      </c>
      <c r="KP46">
        <f t="shared" si="5"/>
        <v>588</v>
      </c>
      <c r="LN46">
        <f t="shared" si="6"/>
        <v>588</v>
      </c>
    </row>
    <row r="47" spans="18:422" x14ac:dyDescent="0.35">
      <c r="BS47">
        <f t="shared" si="13"/>
        <v>570</v>
      </c>
      <c r="GO47">
        <f t="shared" si="12"/>
        <v>632</v>
      </c>
    </row>
    <row r="48" spans="18:422" x14ac:dyDescent="0.35">
      <c r="GO48">
        <f t="shared" si="12"/>
        <v>660</v>
      </c>
    </row>
    <row r="49" spans="197:197" x14ac:dyDescent="0.35">
      <c r="GO49">
        <f t="shared" si="12"/>
        <v>688</v>
      </c>
    </row>
  </sheetData>
  <protectedRanges>
    <protectedRange sqref="I2" name="Section_A_1_1"/>
    <protectedRange sqref="L26:L27" name="Section_A_1_2"/>
    <protectedRange sqref="AC27:AF33" name="Section_A_1_3"/>
  </protectedRanges>
  <mergeCells count="1">
    <mergeCell ref="AO26:AP26"/>
  </mergeCells>
  <phoneticPr fontId="14" type="noConversion"/>
  <dataValidations count="1">
    <dataValidation allowBlank="1" showInputMessage="1" showErrorMessage="1" error="Please enter a valid date in the following format:_x000a_mmm-yy" sqref="AK26:AN26" xr:uid="{BB3905DD-3DF7-4169-9125-665AD0896E62}"/>
  </dataValidations>
  <pageMargins left="0.7" right="0.7" top="0.75" bottom="0.75" header="0.3" footer="0.3"/>
  <pageSetup paperSize="9" orientation="portrait" r:id="rId1"/>
  <headerFooter>
    <oddFooter>&amp;L_x000D_&amp;1#&amp;"Calibri"&amp;6&amp;KFF0000 Classification: Controlled</oddFooter>
  </headerFooter>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51D6D5-944F-49DB-9AD8-D40AE61E7A8E}">
  <sheetPr codeName="Sheet8"/>
  <dimension ref="B2:F102"/>
  <sheetViews>
    <sheetView topLeftCell="A2" workbookViewId="0">
      <selection activeCell="E74" sqref="E3:E74"/>
    </sheetView>
  </sheetViews>
  <sheetFormatPr defaultRowHeight="14.5" x14ac:dyDescent="0.35"/>
  <cols>
    <col min="2" max="2" width="26.453125" bestFit="1" customWidth="1"/>
    <col min="5" max="5" width="37.1796875" bestFit="1" customWidth="1"/>
  </cols>
  <sheetData>
    <row r="2" spans="2:6" s="11" customFormat="1" x14ac:dyDescent="0.35">
      <c r="B2" s="11" t="s">
        <v>372</v>
      </c>
      <c r="E2" s="11" t="s">
        <v>3441</v>
      </c>
    </row>
    <row r="3" spans="2:6" x14ac:dyDescent="0.35">
      <c r="B3" t="s">
        <v>383</v>
      </c>
      <c r="C3" t="s">
        <v>3442</v>
      </c>
      <c r="E3" t="s">
        <v>377</v>
      </c>
      <c r="F3" t="s">
        <v>3442</v>
      </c>
    </row>
    <row r="4" spans="2:6" x14ac:dyDescent="0.35">
      <c r="B4" t="s">
        <v>385</v>
      </c>
      <c r="C4" t="s">
        <v>3443</v>
      </c>
      <c r="E4" t="s">
        <v>380</v>
      </c>
      <c r="F4" t="s">
        <v>3444</v>
      </c>
    </row>
    <row r="5" spans="2:6" x14ac:dyDescent="0.35">
      <c r="B5" t="s">
        <v>387</v>
      </c>
      <c r="C5" t="s">
        <v>3445</v>
      </c>
      <c r="E5" t="s">
        <v>387</v>
      </c>
      <c r="F5" t="s">
        <v>3445</v>
      </c>
    </row>
    <row r="6" spans="2:6" x14ac:dyDescent="0.35">
      <c r="B6" t="s">
        <v>391</v>
      </c>
      <c r="C6" t="s">
        <v>3446</v>
      </c>
      <c r="E6" t="s">
        <v>391</v>
      </c>
      <c r="F6" t="s">
        <v>3446</v>
      </c>
    </row>
    <row r="7" spans="2:6" x14ac:dyDescent="0.35">
      <c r="B7" t="s">
        <v>398</v>
      </c>
      <c r="C7" t="s">
        <v>3447</v>
      </c>
      <c r="E7" t="s">
        <v>395</v>
      </c>
      <c r="F7" s="201" t="s">
        <v>3448</v>
      </c>
    </row>
    <row r="8" spans="2:6" x14ac:dyDescent="0.35">
      <c r="B8" t="s">
        <v>400</v>
      </c>
      <c r="C8" t="s">
        <v>3449</v>
      </c>
      <c r="E8" t="s">
        <v>406</v>
      </c>
      <c r="F8" t="s">
        <v>3450</v>
      </c>
    </row>
    <row r="9" spans="2:6" x14ac:dyDescent="0.35">
      <c r="B9" t="s">
        <v>403</v>
      </c>
      <c r="C9" t="s">
        <v>3450</v>
      </c>
      <c r="E9" t="s">
        <v>417</v>
      </c>
      <c r="F9" s="201" t="s">
        <v>3451</v>
      </c>
    </row>
    <row r="10" spans="2:6" x14ac:dyDescent="0.35">
      <c r="B10" t="s">
        <v>408</v>
      </c>
      <c r="C10" t="s">
        <v>3452</v>
      </c>
      <c r="E10" t="s">
        <v>425</v>
      </c>
      <c r="F10" t="s">
        <v>3453</v>
      </c>
    </row>
    <row r="11" spans="2:6" x14ac:dyDescent="0.35">
      <c r="B11" t="s">
        <v>410</v>
      </c>
      <c r="C11" t="s">
        <v>3454</v>
      </c>
      <c r="E11" t="s">
        <v>432</v>
      </c>
      <c r="F11" t="s">
        <v>3455</v>
      </c>
    </row>
    <row r="12" spans="2:6" x14ac:dyDescent="0.35">
      <c r="B12" t="s">
        <v>412</v>
      </c>
      <c r="C12" t="s">
        <v>3456</v>
      </c>
      <c r="E12" t="s">
        <v>437</v>
      </c>
      <c r="F12" t="s">
        <v>3457</v>
      </c>
    </row>
    <row r="13" spans="2:6" x14ac:dyDescent="0.35">
      <c r="B13" t="s">
        <v>414</v>
      </c>
      <c r="C13" t="s">
        <v>3458</v>
      </c>
      <c r="E13" t="s">
        <v>448</v>
      </c>
      <c r="F13" s="201" t="s">
        <v>3459</v>
      </c>
    </row>
    <row r="14" spans="2:6" x14ac:dyDescent="0.35">
      <c r="B14" t="s">
        <v>420</v>
      </c>
      <c r="C14" t="s">
        <v>3460</v>
      </c>
      <c r="E14" t="s">
        <v>455</v>
      </c>
      <c r="F14" t="s">
        <v>3461</v>
      </c>
    </row>
    <row r="15" spans="2:6" x14ac:dyDescent="0.35">
      <c r="B15" t="s">
        <v>422</v>
      </c>
      <c r="C15" t="s">
        <v>3462</v>
      </c>
      <c r="E15" t="s">
        <v>462</v>
      </c>
      <c r="F15" t="s">
        <v>3463</v>
      </c>
    </row>
    <row r="16" spans="2:6" x14ac:dyDescent="0.35">
      <c r="B16" t="s">
        <v>428</v>
      </c>
      <c r="C16" t="s">
        <v>3464</v>
      </c>
      <c r="E16" t="s">
        <v>469</v>
      </c>
      <c r="F16" t="s">
        <v>3465</v>
      </c>
    </row>
    <row r="17" spans="2:6" x14ac:dyDescent="0.35">
      <c r="B17" t="s">
        <v>430</v>
      </c>
      <c r="C17" t="s">
        <v>3455</v>
      </c>
      <c r="E17" t="s">
        <v>473</v>
      </c>
      <c r="F17" t="s">
        <v>3466</v>
      </c>
    </row>
    <row r="18" spans="2:6" x14ac:dyDescent="0.35">
      <c r="B18" t="s">
        <v>434</v>
      </c>
      <c r="C18" t="s">
        <v>3467</v>
      </c>
      <c r="E18" t="s">
        <v>475</v>
      </c>
      <c r="F18" t="s">
        <v>3468</v>
      </c>
    </row>
    <row r="19" spans="2:6" x14ac:dyDescent="0.35">
      <c r="B19" t="s">
        <v>440</v>
      </c>
      <c r="C19" t="s">
        <v>3469</v>
      </c>
      <c r="E19" t="s">
        <v>477</v>
      </c>
      <c r="F19" t="s">
        <v>3470</v>
      </c>
    </row>
    <row r="20" spans="2:6" x14ac:dyDescent="0.35">
      <c r="B20" t="s">
        <v>443</v>
      </c>
      <c r="C20" t="s">
        <v>3471</v>
      </c>
      <c r="E20" t="s">
        <v>484</v>
      </c>
      <c r="F20" t="s">
        <v>3472</v>
      </c>
    </row>
    <row r="21" spans="2:6" x14ac:dyDescent="0.35">
      <c r="B21" t="s">
        <v>445</v>
      </c>
      <c r="C21" t="s">
        <v>3473</v>
      </c>
      <c r="E21" t="s">
        <v>489</v>
      </c>
      <c r="F21" t="s">
        <v>3474</v>
      </c>
    </row>
    <row r="22" spans="2:6" x14ac:dyDescent="0.35">
      <c r="B22" t="s">
        <v>446</v>
      </c>
      <c r="C22" t="s">
        <v>3475</v>
      </c>
      <c r="E22" t="s">
        <v>495</v>
      </c>
      <c r="F22" t="s">
        <v>3476</v>
      </c>
    </row>
    <row r="23" spans="2:6" x14ac:dyDescent="0.35">
      <c r="B23" t="s">
        <v>451</v>
      </c>
      <c r="C23" t="s">
        <v>3477</v>
      </c>
      <c r="E23" t="s">
        <v>496</v>
      </c>
      <c r="F23" t="s">
        <v>3478</v>
      </c>
    </row>
    <row r="24" spans="2:6" x14ac:dyDescent="0.35">
      <c r="B24" t="s">
        <v>453</v>
      </c>
      <c r="C24" t="s">
        <v>3479</v>
      </c>
      <c r="E24" t="s">
        <v>504</v>
      </c>
      <c r="F24" t="s">
        <v>3480</v>
      </c>
    </row>
    <row r="25" spans="2:6" x14ac:dyDescent="0.35">
      <c r="B25" t="s">
        <v>455</v>
      </c>
      <c r="C25" t="s">
        <v>3461</v>
      </c>
      <c r="E25" t="s">
        <v>506</v>
      </c>
      <c r="F25" t="s">
        <v>3481</v>
      </c>
    </row>
    <row r="26" spans="2:6" x14ac:dyDescent="0.35">
      <c r="B26" t="s">
        <v>458</v>
      </c>
      <c r="C26" t="s">
        <v>3482</v>
      </c>
      <c r="E26" t="s">
        <v>509</v>
      </c>
      <c r="F26" t="s">
        <v>3483</v>
      </c>
    </row>
    <row r="27" spans="2:6" x14ac:dyDescent="0.35">
      <c r="B27" t="s">
        <v>460</v>
      </c>
      <c r="C27" t="s">
        <v>3484</v>
      </c>
      <c r="E27" t="s">
        <v>515</v>
      </c>
      <c r="F27" t="s">
        <v>3485</v>
      </c>
    </row>
    <row r="28" spans="2:6" x14ac:dyDescent="0.35">
      <c r="B28" t="s">
        <v>464</v>
      </c>
      <c r="C28" t="s">
        <v>3486</v>
      </c>
      <c r="E28" t="s">
        <v>520</v>
      </c>
      <c r="F28" t="s">
        <v>3487</v>
      </c>
    </row>
    <row r="29" spans="2:6" x14ac:dyDescent="0.35">
      <c r="B29" t="s">
        <v>467</v>
      </c>
      <c r="C29" t="s">
        <v>3488</v>
      </c>
      <c r="E29" t="s">
        <v>522</v>
      </c>
      <c r="F29" t="s">
        <v>3489</v>
      </c>
    </row>
    <row r="30" spans="2:6" x14ac:dyDescent="0.35">
      <c r="B30" t="s">
        <v>471</v>
      </c>
      <c r="C30" t="s">
        <v>3451</v>
      </c>
      <c r="E30" t="s">
        <v>530</v>
      </c>
      <c r="F30" t="s">
        <v>3490</v>
      </c>
    </row>
    <row r="31" spans="2:6" x14ac:dyDescent="0.35">
      <c r="B31" t="s">
        <v>478</v>
      </c>
      <c r="C31" t="s">
        <v>3491</v>
      </c>
      <c r="E31" t="s">
        <v>541</v>
      </c>
      <c r="F31" t="s">
        <v>3492</v>
      </c>
    </row>
    <row r="32" spans="2:6" x14ac:dyDescent="0.35">
      <c r="B32" t="s">
        <v>480</v>
      </c>
      <c r="C32" t="s">
        <v>3493</v>
      </c>
      <c r="E32" t="s">
        <v>546</v>
      </c>
      <c r="F32" t="s">
        <v>3494</v>
      </c>
    </row>
    <row r="33" spans="2:6" x14ac:dyDescent="0.35">
      <c r="B33" t="s">
        <v>482</v>
      </c>
      <c r="C33" t="s">
        <v>3495</v>
      </c>
      <c r="E33" t="s">
        <v>550</v>
      </c>
      <c r="F33" t="s">
        <v>3496</v>
      </c>
    </row>
    <row r="34" spans="2:6" x14ac:dyDescent="0.35">
      <c r="B34" t="s">
        <v>487</v>
      </c>
      <c r="C34" t="s">
        <v>3472</v>
      </c>
      <c r="E34" t="s">
        <v>557</v>
      </c>
      <c r="F34" t="s">
        <v>3497</v>
      </c>
    </row>
    <row r="35" spans="2:6" x14ac:dyDescent="0.35">
      <c r="B35" t="s">
        <v>489</v>
      </c>
      <c r="C35" t="s">
        <v>3474</v>
      </c>
      <c r="E35" t="s">
        <v>563</v>
      </c>
      <c r="F35" t="s">
        <v>3498</v>
      </c>
    </row>
    <row r="36" spans="2:6" x14ac:dyDescent="0.35">
      <c r="B36" t="s">
        <v>492</v>
      </c>
      <c r="C36" t="s">
        <v>3476</v>
      </c>
      <c r="E36" t="s">
        <v>565</v>
      </c>
      <c r="F36" t="s">
        <v>3499</v>
      </c>
    </row>
    <row r="37" spans="2:6" x14ac:dyDescent="0.35">
      <c r="B37" t="s">
        <v>498</v>
      </c>
      <c r="C37" t="s">
        <v>3500</v>
      </c>
      <c r="E37" t="s">
        <v>567</v>
      </c>
      <c r="F37" t="s">
        <v>3501</v>
      </c>
    </row>
    <row r="38" spans="2:6" x14ac:dyDescent="0.35">
      <c r="B38" t="s">
        <v>500</v>
      </c>
      <c r="C38" t="s">
        <v>3502</v>
      </c>
      <c r="E38" t="s">
        <v>570</v>
      </c>
      <c r="F38" t="s">
        <v>3503</v>
      </c>
    </row>
    <row r="39" spans="2:6" x14ac:dyDescent="0.35">
      <c r="B39" t="s">
        <v>502</v>
      </c>
      <c r="C39" t="s">
        <v>3504</v>
      </c>
      <c r="E39" t="s">
        <v>572</v>
      </c>
      <c r="F39" t="s">
        <v>3505</v>
      </c>
    </row>
    <row r="40" spans="2:6" x14ac:dyDescent="0.35">
      <c r="B40" t="s">
        <v>505</v>
      </c>
      <c r="C40" t="s">
        <v>3506</v>
      </c>
      <c r="E40" t="s">
        <v>577</v>
      </c>
      <c r="F40" t="s">
        <v>3507</v>
      </c>
    </row>
    <row r="41" spans="2:6" x14ac:dyDescent="0.35">
      <c r="B41" t="s">
        <v>481</v>
      </c>
      <c r="C41" t="s">
        <v>3508</v>
      </c>
      <c r="E41" t="s">
        <v>580</v>
      </c>
      <c r="F41" t="s">
        <v>3509</v>
      </c>
    </row>
    <row r="42" spans="2:6" x14ac:dyDescent="0.35">
      <c r="B42" t="s">
        <v>508</v>
      </c>
      <c r="C42" t="s">
        <v>3510</v>
      </c>
      <c r="E42" t="s">
        <v>581</v>
      </c>
      <c r="F42" t="s">
        <v>3511</v>
      </c>
    </row>
    <row r="43" spans="2:6" x14ac:dyDescent="0.35">
      <c r="B43" t="s">
        <v>512</v>
      </c>
      <c r="C43" t="s">
        <v>3483</v>
      </c>
      <c r="E43" t="s">
        <v>584</v>
      </c>
      <c r="F43" t="s">
        <v>3512</v>
      </c>
    </row>
    <row r="44" spans="2:6" x14ac:dyDescent="0.35">
      <c r="B44" t="s">
        <v>513</v>
      </c>
      <c r="C44" t="s">
        <v>3485</v>
      </c>
      <c r="E44" t="s">
        <v>586</v>
      </c>
      <c r="F44" t="s">
        <v>3513</v>
      </c>
    </row>
    <row r="45" spans="2:6" x14ac:dyDescent="0.35">
      <c r="B45" t="s">
        <v>518</v>
      </c>
      <c r="C45" t="s">
        <v>3487</v>
      </c>
      <c r="E45" t="s">
        <v>587</v>
      </c>
      <c r="F45" t="s">
        <v>3514</v>
      </c>
    </row>
    <row r="46" spans="2:6" x14ac:dyDescent="0.35">
      <c r="B46" t="s">
        <v>525</v>
      </c>
      <c r="C46" t="s">
        <v>3515</v>
      </c>
      <c r="E46" t="s">
        <v>591</v>
      </c>
      <c r="F46" t="s">
        <v>3516</v>
      </c>
    </row>
    <row r="47" spans="2:6" x14ac:dyDescent="0.35">
      <c r="B47" t="s">
        <v>528</v>
      </c>
      <c r="C47" t="s">
        <v>3517</v>
      </c>
      <c r="E47" t="s">
        <v>593</v>
      </c>
      <c r="F47" s="201" t="s">
        <v>3518</v>
      </c>
    </row>
    <row r="48" spans="2:6" x14ac:dyDescent="0.35">
      <c r="B48" t="s">
        <v>533</v>
      </c>
      <c r="C48" t="s">
        <v>3519</v>
      </c>
      <c r="E48" t="s">
        <v>596</v>
      </c>
      <c r="F48" t="s">
        <v>3520</v>
      </c>
    </row>
    <row r="49" spans="2:6" x14ac:dyDescent="0.35">
      <c r="B49" t="s">
        <v>534</v>
      </c>
      <c r="C49" t="s">
        <v>3521</v>
      </c>
      <c r="E49" t="s">
        <v>601</v>
      </c>
      <c r="F49" t="s">
        <v>3522</v>
      </c>
    </row>
    <row r="50" spans="2:6" x14ac:dyDescent="0.35">
      <c r="B50" t="s">
        <v>536</v>
      </c>
      <c r="C50" t="s">
        <v>3523</v>
      </c>
      <c r="E50" t="s">
        <v>602</v>
      </c>
      <c r="F50" t="s">
        <v>3524</v>
      </c>
    </row>
    <row r="51" spans="2:6" x14ac:dyDescent="0.35">
      <c r="B51" t="s">
        <v>537</v>
      </c>
      <c r="C51" t="s">
        <v>3525</v>
      </c>
      <c r="E51" t="s">
        <v>605</v>
      </c>
      <c r="F51" t="s">
        <v>3526</v>
      </c>
    </row>
    <row r="52" spans="2:6" x14ac:dyDescent="0.35">
      <c r="B52" t="s">
        <v>539</v>
      </c>
      <c r="C52" t="s">
        <v>3527</v>
      </c>
      <c r="E52" t="s">
        <v>607</v>
      </c>
      <c r="F52" t="s">
        <v>3528</v>
      </c>
    </row>
    <row r="53" spans="2:6" x14ac:dyDescent="0.35">
      <c r="B53" t="s">
        <v>543</v>
      </c>
      <c r="C53" t="s">
        <v>3529</v>
      </c>
      <c r="E53" t="s">
        <v>608</v>
      </c>
      <c r="F53" t="s">
        <v>3530</v>
      </c>
    </row>
    <row r="54" spans="2:6" x14ac:dyDescent="0.35">
      <c r="B54" t="s">
        <v>548</v>
      </c>
      <c r="C54" t="s">
        <v>3496</v>
      </c>
      <c r="E54" t="s">
        <v>612</v>
      </c>
      <c r="F54" t="s">
        <v>3531</v>
      </c>
    </row>
    <row r="55" spans="2:6" x14ac:dyDescent="0.35">
      <c r="B55" t="s">
        <v>552</v>
      </c>
      <c r="C55" t="s">
        <v>3532</v>
      </c>
      <c r="E55" t="s">
        <v>616</v>
      </c>
      <c r="F55" t="s">
        <v>3533</v>
      </c>
    </row>
    <row r="56" spans="2:6" x14ac:dyDescent="0.35">
      <c r="B56" t="s">
        <v>553</v>
      </c>
      <c r="C56" t="s">
        <v>3534</v>
      </c>
      <c r="E56" t="s">
        <v>617</v>
      </c>
      <c r="F56" t="s">
        <v>3535</v>
      </c>
    </row>
    <row r="57" spans="2:6" x14ac:dyDescent="0.35">
      <c r="B57" t="s">
        <v>554</v>
      </c>
      <c r="C57" t="s">
        <v>3536</v>
      </c>
      <c r="E57" t="s">
        <v>622</v>
      </c>
      <c r="F57" t="s">
        <v>3537</v>
      </c>
    </row>
    <row r="58" spans="2:6" x14ac:dyDescent="0.35">
      <c r="B58" t="s">
        <v>556</v>
      </c>
      <c r="C58" t="s">
        <v>3538</v>
      </c>
      <c r="E58" t="s">
        <v>624</v>
      </c>
      <c r="F58" t="s">
        <v>3539</v>
      </c>
    </row>
    <row r="59" spans="2:6" x14ac:dyDescent="0.35">
      <c r="B59" t="s">
        <v>559</v>
      </c>
      <c r="C59" t="s">
        <v>3540</v>
      </c>
      <c r="E59" t="s">
        <v>625</v>
      </c>
      <c r="F59" t="s">
        <v>3541</v>
      </c>
    </row>
    <row r="60" spans="2:6" x14ac:dyDescent="0.35">
      <c r="B60" t="s">
        <v>561</v>
      </c>
      <c r="C60" t="s">
        <v>3498</v>
      </c>
      <c r="E60" t="s">
        <v>626</v>
      </c>
      <c r="F60" t="s">
        <v>3542</v>
      </c>
    </row>
    <row r="61" spans="2:6" x14ac:dyDescent="0.35">
      <c r="B61" t="s">
        <v>565</v>
      </c>
      <c r="C61" t="s">
        <v>3499</v>
      </c>
      <c r="E61" t="s">
        <v>627</v>
      </c>
      <c r="F61" t="s">
        <v>3543</v>
      </c>
    </row>
    <row r="62" spans="2:6" x14ac:dyDescent="0.35">
      <c r="B62" t="s">
        <v>572</v>
      </c>
      <c r="C62" t="s">
        <v>3505</v>
      </c>
      <c r="E62" t="s">
        <v>628</v>
      </c>
      <c r="F62" t="s">
        <v>3544</v>
      </c>
    </row>
    <row r="63" spans="2:6" x14ac:dyDescent="0.35">
      <c r="B63" t="s">
        <v>576</v>
      </c>
      <c r="C63" t="s">
        <v>3545</v>
      </c>
      <c r="E63" t="s">
        <v>629</v>
      </c>
      <c r="F63" t="s">
        <v>3546</v>
      </c>
    </row>
    <row r="64" spans="2:6" x14ac:dyDescent="0.35">
      <c r="B64" t="s">
        <v>579</v>
      </c>
      <c r="C64" t="s">
        <v>3509</v>
      </c>
      <c r="E64" t="s">
        <v>630</v>
      </c>
      <c r="F64" t="s">
        <v>3547</v>
      </c>
    </row>
    <row r="65" spans="2:6" x14ac:dyDescent="0.35">
      <c r="B65" t="s">
        <v>584</v>
      </c>
      <c r="C65" t="s">
        <v>3512</v>
      </c>
      <c r="E65" t="s">
        <v>631</v>
      </c>
      <c r="F65" t="s">
        <v>3548</v>
      </c>
    </row>
    <row r="66" spans="2:6" x14ac:dyDescent="0.35">
      <c r="B66" t="s">
        <v>587</v>
      </c>
      <c r="C66" t="s">
        <v>3514</v>
      </c>
      <c r="E66" t="s">
        <v>637</v>
      </c>
      <c r="F66" s="201" t="s">
        <v>3549</v>
      </c>
    </row>
    <row r="67" spans="2:6" x14ac:dyDescent="0.35">
      <c r="B67" t="s">
        <v>590</v>
      </c>
      <c r="C67" t="s">
        <v>3550</v>
      </c>
      <c r="E67" t="s">
        <v>639</v>
      </c>
      <c r="F67" t="s">
        <v>3551</v>
      </c>
    </row>
    <row r="68" spans="2:6" x14ac:dyDescent="0.35">
      <c r="B68" t="s">
        <v>592</v>
      </c>
      <c r="C68" t="s">
        <v>3552</v>
      </c>
      <c r="E68" t="s">
        <v>642</v>
      </c>
      <c r="F68" t="s">
        <v>3553</v>
      </c>
    </row>
    <row r="69" spans="2:6" x14ac:dyDescent="0.35">
      <c r="B69" t="s">
        <v>598</v>
      </c>
      <c r="C69" t="s">
        <v>3554</v>
      </c>
      <c r="E69" t="s">
        <v>644</v>
      </c>
      <c r="F69" t="s">
        <v>3555</v>
      </c>
    </row>
    <row r="70" spans="2:6" x14ac:dyDescent="0.35">
      <c r="B70" t="s">
        <v>599</v>
      </c>
      <c r="C70" t="s">
        <v>3556</v>
      </c>
      <c r="E70" t="s">
        <v>648</v>
      </c>
      <c r="F70" t="s">
        <v>3557</v>
      </c>
    </row>
    <row r="71" spans="2:6" x14ac:dyDescent="0.35">
      <c r="B71" t="s">
        <v>600</v>
      </c>
      <c r="C71" t="s">
        <v>3522</v>
      </c>
      <c r="E71" t="s">
        <v>649</v>
      </c>
      <c r="F71" t="s">
        <v>3558</v>
      </c>
    </row>
    <row r="72" spans="2:6" x14ac:dyDescent="0.35">
      <c r="B72" t="s">
        <v>602</v>
      </c>
      <c r="C72" t="s">
        <v>3524</v>
      </c>
      <c r="E72" t="s">
        <v>651</v>
      </c>
      <c r="F72" t="s">
        <v>3559</v>
      </c>
    </row>
    <row r="73" spans="2:6" x14ac:dyDescent="0.35">
      <c r="B73" t="s">
        <v>603</v>
      </c>
      <c r="C73" t="s">
        <v>3560</v>
      </c>
      <c r="E73" t="s">
        <v>652</v>
      </c>
      <c r="F73" s="201" t="s">
        <v>3561</v>
      </c>
    </row>
    <row r="74" spans="2:6" x14ac:dyDescent="0.35">
      <c r="B74" t="s">
        <v>604</v>
      </c>
      <c r="C74" t="s">
        <v>3562</v>
      </c>
      <c r="E74" t="s">
        <v>655</v>
      </c>
      <c r="F74" t="s">
        <v>3563</v>
      </c>
    </row>
    <row r="75" spans="2:6" x14ac:dyDescent="0.35">
      <c r="B75" t="s">
        <v>606</v>
      </c>
      <c r="C75" t="s">
        <v>3564</v>
      </c>
    </row>
    <row r="76" spans="2:6" x14ac:dyDescent="0.35">
      <c r="B76" t="s">
        <v>607</v>
      </c>
      <c r="C76" t="s">
        <v>3528</v>
      </c>
    </row>
    <row r="77" spans="2:6" x14ac:dyDescent="0.35">
      <c r="B77" t="s">
        <v>609</v>
      </c>
      <c r="C77" t="s">
        <v>3565</v>
      </c>
    </row>
    <row r="78" spans="2:6" x14ac:dyDescent="0.35">
      <c r="B78" t="s">
        <v>610</v>
      </c>
      <c r="C78" t="s">
        <v>3566</v>
      </c>
    </row>
    <row r="79" spans="2:6" x14ac:dyDescent="0.35">
      <c r="B79" t="s">
        <v>611</v>
      </c>
      <c r="C79" t="s">
        <v>3567</v>
      </c>
    </row>
    <row r="80" spans="2:6" x14ac:dyDescent="0.35">
      <c r="B80" t="s">
        <v>613</v>
      </c>
      <c r="C80" t="s">
        <v>3568</v>
      </c>
    </row>
    <row r="81" spans="2:3" x14ac:dyDescent="0.35">
      <c r="B81" t="s">
        <v>614</v>
      </c>
      <c r="C81" t="s">
        <v>3511</v>
      </c>
    </row>
    <row r="82" spans="2:3" x14ac:dyDescent="0.35">
      <c r="B82" t="s">
        <v>615</v>
      </c>
      <c r="C82" t="s">
        <v>3569</v>
      </c>
    </row>
    <row r="83" spans="2:3" x14ac:dyDescent="0.35">
      <c r="B83" t="s">
        <v>618</v>
      </c>
      <c r="C83" t="s">
        <v>3535</v>
      </c>
    </row>
    <row r="84" spans="2:3" x14ac:dyDescent="0.35">
      <c r="B84" t="s">
        <v>619</v>
      </c>
      <c r="C84" t="s">
        <v>3570</v>
      </c>
    </row>
    <row r="85" spans="2:3" x14ac:dyDescent="0.35">
      <c r="B85" t="s">
        <v>620</v>
      </c>
      <c r="C85" t="s">
        <v>3571</v>
      </c>
    </row>
    <row r="86" spans="2:3" x14ac:dyDescent="0.35">
      <c r="B86" t="s">
        <v>621</v>
      </c>
      <c r="C86" t="s">
        <v>3572</v>
      </c>
    </row>
    <row r="87" spans="2:3" x14ac:dyDescent="0.35">
      <c r="B87" t="s">
        <v>623</v>
      </c>
      <c r="C87" t="s">
        <v>3537</v>
      </c>
    </row>
    <row r="88" spans="2:3" x14ac:dyDescent="0.35">
      <c r="B88" t="s">
        <v>629</v>
      </c>
      <c r="C88" t="s">
        <v>3546</v>
      </c>
    </row>
    <row r="89" spans="2:3" x14ac:dyDescent="0.35">
      <c r="B89" t="s">
        <v>632</v>
      </c>
      <c r="C89" t="s">
        <v>3573</v>
      </c>
    </row>
    <row r="90" spans="2:3" x14ac:dyDescent="0.35">
      <c r="B90" t="s">
        <v>633</v>
      </c>
      <c r="C90" t="s">
        <v>3574</v>
      </c>
    </row>
    <row r="91" spans="2:3" x14ac:dyDescent="0.35">
      <c r="B91" t="s">
        <v>634</v>
      </c>
      <c r="C91" t="s">
        <v>3575</v>
      </c>
    </row>
    <row r="92" spans="2:3" x14ac:dyDescent="0.35">
      <c r="B92" t="s">
        <v>635</v>
      </c>
      <c r="C92" t="s">
        <v>3576</v>
      </c>
    </row>
    <row r="93" spans="2:3" x14ac:dyDescent="0.35">
      <c r="B93" t="s">
        <v>636</v>
      </c>
      <c r="C93" t="s">
        <v>3577</v>
      </c>
    </row>
    <row r="94" spans="2:3" x14ac:dyDescent="0.35">
      <c r="B94" t="s">
        <v>640</v>
      </c>
      <c r="C94" t="s">
        <v>3578</v>
      </c>
    </row>
    <row r="95" spans="2:3" x14ac:dyDescent="0.35">
      <c r="B95" t="s">
        <v>641</v>
      </c>
      <c r="C95" t="s">
        <v>3579</v>
      </c>
    </row>
    <row r="96" spans="2:3" x14ac:dyDescent="0.35">
      <c r="B96" t="s">
        <v>642</v>
      </c>
      <c r="C96" t="s">
        <v>3553</v>
      </c>
    </row>
    <row r="97" spans="2:3" x14ac:dyDescent="0.35">
      <c r="B97" t="s">
        <v>643</v>
      </c>
      <c r="C97" t="s">
        <v>3580</v>
      </c>
    </row>
    <row r="98" spans="2:3" x14ac:dyDescent="0.35">
      <c r="B98" t="s">
        <v>646</v>
      </c>
      <c r="C98" t="s">
        <v>3581</v>
      </c>
    </row>
    <row r="99" spans="2:3" x14ac:dyDescent="0.35">
      <c r="B99" t="s">
        <v>647</v>
      </c>
      <c r="C99" t="s">
        <v>3582</v>
      </c>
    </row>
    <row r="100" spans="2:3" x14ac:dyDescent="0.35">
      <c r="B100" t="s">
        <v>650</v>
      </c>
      <c r="C100" t="s">
        <v>3559</v>
      </c>
    </row>
    <row r="101" spans="2:3" x14ac:dyDescent="0.35">
      <c r="B101" t="s">
        <v>653</v>
      </c>
      <c r="C101" t="s">
        <v>3448</v>
      </c>
    </row>
    <row r="102" spans="2:3" x14ac:dyDescent="0.35">
      <c r="B102" t="s">
        <v>654</v>
      </c>
      <c r="C102" t="s">
        <v>3583</v>
      </c>
    </row>
  </sheetData>
  <sortState xmlns:xlrd2="http://schemas.microsoft.com/office/spreadsheetml/2017/richdata2" ref="E3:E74">
    <sortCondition ref="E3:E74"/>
  </sortState>
  <pageMargins left="0.7" right="0.7" top="0.75" bottom="0.75" header="0.3" footer="0.3"/>
  <headerFooter>
    <oddFooter>&amp;L_x000D_&amp;1#&amp;"Calibri"&amp;6&amp;KFF0000 Classification: Controlled</oddFooter>
  </headerFooter>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3B8CAD5-688F-4D45-936A-7E3E914DE674}">
  <sheetPr codeName="Sheet12"/>
  <dimension ref="B2:M690"/>
  <sheetViews>
    <sheetView zoomScaleNormal="100" workbookViewId="0">
      <selection activeCell="D273" sqref="D273"/>
    </sheetView>
  </sheetViews>
  <sheetFormatPr defaultRowHeight="14.5" x14ac:dyDescent="0.35"/>
  <cols>
    <col min="1" max="1" width="5.54296875" customWidth="1"/>
    <col min="2" max="2" width="12.1796875" bestFit="1" customWidth="1"/>
    <col min="3" max="3" width="26.453125" bestFit="1" customWidth="1"/>
    <col min="4" max="4" width="87.1796875" bestFit="1" customWidth="1"/>
    <col min="5" max="5" width="13.54296875" customWidth="1"/>
    <col min="6" max="6" width="14.1796875" bestFit="1" customWidth="1"/>
    <col min="7" max="7" width="15.81640625" customWidth="1"/>
    <col min="9" max="9" width="11.54296875" bestFit="1" customWidth="1"/>
    <col min="10" max="10" width="37.1796875" bestFit="1" customWidth="1"/>
    <col min="11" max="11" width="74.81640625" bestFit="1" customWidth="1"/>
    <col min="12" max="12" width="17.54296875" customWidth="1"/>
    <col min="13" max="13" width="23" customWidth="1"/>
  </cols>
  <sheetData>
    <row r="2" spans="2:13" x14ac:dyDescent="0.35">
      <c r="B2" s="849" t="s">
        <v>372</v>
      </c>
      <c r="C2" s="850"/>
      <c r="D2" s="850"/>
      <c r="E2" s="850"/>
      <c r="F2" s="850"/>
      <c r="G2" s="851"/>
      <c r="I2" s="852" t="s">
        <v>3441</v>
      </c>
      <c r="J2" s="853"/>
      <c r="K2" s="853"/>
      <c r="L2" s="853"/>
      <c r="M2" s="854"/>
    </row>
    <row r="3" spans="2:13" x14ac:dyDescent="0.35">
      <c r="B3" s="547" t="s">
        <v>3584</v>
      </c>
      <c r="C3" s="547" t="s">
        <v>3585</v>
      </c>
      <c r="D3" s="547" t="s">
        <v>3586</v>
      </c>
      <c r="E3" s="314" t="s">
        <v>3587</v>
      </c>
      <c r="F3" s="314" t="s">
        <v>3588</v>
      </c>
      <c r="G3" s="314" t="s">
        <v>3589</v>
      </c>
      <c r="I3" s="541" t="s">
        <v>3584</v>
      </c>
      <c r="J3" s="541" t="s">
        <v>3590</v>
      </c>
      <c r="K3" s="541" t="s">
        <v>36</v>
      </c>
      <c r="L3" s="315" t="s">
        <v>3588</v>
      </c>
      <c r="M3" s="315" t="s">
        <v>3589</v>
      </c>
    </row>
    <row r="4" spans="2:13" x14ac:dyDescent="0.35">
      <c r="B4" s="212" t="s">
        <v>3591</v>
      </c>
      <c r="C4" s="212" t="s">
        <v>383</v>
      </c>
      <c r="D4" s="212" t="s">
        <v>3592</v>
      </c>
      <c r="E4" s="543" t="s">
        <v>3593</v>
      </c>
      <c r="F4" s="212">
        <f>IF(RIGHT(B4,1)="p",0,IF(TRIM(C4)=TRIM('2 - Project Admin'!$E$8),1,0))</f>
        <v>0</v>
      </c>
      <c r="G4" s="212">
        <f>IF(F4=1,COUNTIF($C$4:C4,C4),0)</f>
        <v>0</v>
      </c>
      <c r="I4" s="212" t="s">
        <v>3594</v>
      </c>
      <c r="J4" s="212" t="s">
        <v>377</v>
      </c>
      <c r="K4" s="212" t="s">
        <v>3595</v>
      </c>
      <c r="L4" s="540">
        <f>IF(TRIM(J4)=TRIM('2 - Project Admin'!$E$8),1,0)</f>
        <v>0</v>
      </c>
      <c r="M4" s="212">
        <f>IF(L4=1,COUNTIF($J$4:J4,J4),0)</f>
        <v>0</v>
      </c>
    </row>
    <row r="5" spans="2:13" x14ac:dyDescent="0.35">
      <c r="B5" s="212" t="s">
        <v>3596</v>
      </c>
      <c r="C5" s="212" t="s">
        <v>383</v>
      </c>
      <c r="D5" s="212" t="s">
        <v>3597</v>
      </c>
      <c r="E5" s="543" t="s">
        <v>3593</v>
      </c>
      <c r="F5" s="212">
        <f>IF(RIGHT(B5,1)="p",0,IF(TRIM(C5)=TRIM('2 - Project Admin'!$E$8),1,0))</f>
        <v>0</v>
      </c>
      <c r="G5" s="212">
        <f>IF(F5=1,COUNTIF($C$4:C5,C5),0)</f>
        <v>0</v>
      </c>
      <c r="I5" s="212" t="s">
        <v>3598</v>
      </c>
      <c r="J5" s="212" t="s">
        <v>377</v>
      </c>
      <c r="K5" s="212" t="s">
        <v>3599</v>
      </c>
      <c r="L5" s="540">
        <f>IF(TRIM(J5)=TRIM('2 - Project Admin'!$E$8),1,0)</f>
        <v>0</v>
      </c>
      <c r="M5" s="212">
        <f>IF(L5=1,COUNTIF($J$4:J5,J5),0)</f>
        <v>0</v>
      </c>
    </row>
    <row r="6" spans="2:13" x14ac:dyDescent="0.35">
      <c r="B6" s="212" t="s">
        <v>3600</v>
      </c>
      <c r="C6" s="212" t="s">
        <v>383</v>
      </c>
      <c r="D6" s="212" t="s">
        <v>3601</v>
      </c>
      <c r="E6" s="543" t="s">
        <v>3593</v>
      </c>
      <c r="F6" s="212">
        <f>IF(RIGHT(B6,1)="p",0,IF(TRIM(C6)=TRIM('2 - Project Admin'!$E$8),1,0))</f>
        <v>0</v>
      </c>
      <c r="G6" s="212">
        <f>IF(F6=1,COUNTIF($C$4:C6,C6),0)</f>
        <v>0</v>
      </c>
      <c r="I6" s="212" t="s">
        <v>3602</v>
      </c>
      <c r="J6" s="212" t="s">
        <v>377</v>
      </c>
      <c r="K6" s="212" t="s">
        <v>3603</v>
      </c>
      <c r="L6" s="540">
        <f>IF(TRIM(J6)=TRIM('2 - Project Admin'!$E$8),1,0)</f>
        <v>0</v>
      </c>
      <c r="M6" s="212">
        <f>IF(L6=1,COUNTIF($J$4:J6,J6),0)</f>
        <v>0</v>
      </c>
    </row>
    <row r="7" spans="2:13" x14ac:dyDescent="0.35">
      <c r="B7" s="212" t="s">
        <v>3604</v>
      </c>
      <c r="C7" s="212" t="s">
        <v>383</v>
      </c>
      <c r="D7" s="212" t="s">
        <v>3605</v>
      </c>
      <c r="E7" s="543" t="s">
        <v>3593</v>
      </c>
      <c r="F7" s="212">
        <f>IF(RIGHT(B7,1)="p",0,IF(TRIM(C7)=TRIM('2 - Project Admin'!$E$8),1,0))</f>
        <v>0</v>
      </c>
      <c r="G7" s="212">
        <f>IF(F7=1,COUNTIF($C$4:C7,C7),0)</f>
        <v>0</v>
      </c>
      <c r="I7" s="212" t="s">
        <v>3606</v>
      </c>
      <c r="J7" s="212" t="s">
        <v>377</v>
      </c>
      <c r="K7" s="212" t="s">
        <v>3607</v>
      </c>
      <c r="L7" s="540">
        <f>IF(TRIM(J7)=TRIM('2 - Project Admin'!$E$8),1,0)</f>
        <v>0</v>
      </c>
      <c r="M7" s="212">
        <f>IF(L7=1,COUNTIF($J$4:J7,J7),0)</f>
        <v>0</v>
      </c>
    </row>
    <row r="8" spans="2:13" x14ac:dyDescent="0.35">
      <c r="B8" s="212" t="s">
        <v>3608</v>
      </c>
      <c r="C8" s="212" t="s">
        <v>383</v>
      </c>
      <c r="D8" s="212" t="s">
        <v>3609</v>
      </c>
      <c r="E8" s="543" t="s">
        <v>3593</v>
      </c>
      <c r="F8" s="212">
        <f>IF(RIGHT(B8,1)="p",0,IF(TRIM(C8)=TRIM('2 - Project Admin'!$E$8),1,0))</f>
        <v>0</v>
      </c>
      <c r="G8" s="212">
        <f>IF(F8=1,COUNTIF($C$4:C8,C8),0)</f>
        <v>0</v>
      </c>
      <c r="I8" s="212" t="s">
        <v>3610</v>
      </c>
      <c r="J8" s="212" t="s">
        <v>377</v>
      </c>
      <c r="K8" s="212" t="s">
        <v>3611</v>
      </c>
      <c r="L8" s="540">
        <f>IF(TRIM(J8)=TRIM('2 - Project Admin'!$E$8),1,0)</f>
        <v>0</v>
      </c>
      <c r="M8" s="212">
        <f>IF(L8=1,COUNTIF($J$4:J8,J8),0)</f>
        <v>0</v>
      </c>
    </row>
    <row r="9" spans="2:13" x14ac:dyDescent="0.35">
      <c r="B9" s="212" t="s">
        <v>3612</v>
      </c>
      <c r="C9" s="212" t="s">
        <v>383</v>
      </c>
      <c r="D9" s="212" t="s">
        <v>3613</v>
      </c>
      <c r="E9" s="543" t="s">
        <v>3593</v>
      </c>
      <c r="F9" s="212">
        <f>IF(RIGHT(B9,1)="p",0,IF(TRIM(C9)=TRIM('2 - Project Admin'!$E$8),1,0))</f>
        <v>0</v>
      </c>
      <c r="G9" s="212">
        <f>IF(F9=1,COUNTIF($C$4:C9,C9),0)</f>
        <v>0</v>
      </c>
      <c r="I9" s="212" t="s">
        <v>3614</v>
      </c>
      <c r="J9" s="212" t="s">
        <v>377</v>
      </c>
      <c r="K9" s="212" t="s">
        <v>3615</v>
      </c>
      <c r="L9" s="540">
        <f>IF(TRIM(J9)=TRIM('2 - Project Admin'!$E$8),1,0)</f>
        <v>0</v>
      </c>
      <c r="M9" s="212">
        <f>IF(L9=1,COUNTIF($J$4:J9,J9),0)</f>
        <v>0</v>
      </c>
    </row>
    <row r="10" spans="2:13" x14ac:dyDescent="0.35">
      <c r="B10" s="212" t="s">
        <v>3616</v>
      </c>
      <c r="C10" s="212" t="s">
        <v>383</v>
      </c>
      <c r="D10" s="212" t="s">
        <v>3617</v>
      </c>
      <c r="E10" s="543" t="s">
        <v>3593</v>
      </c>
      <c r="F10" s="212">
        <f>IF(RIGHT(B10,1)="p",0,IF(TRIM(C10)=TRIM('2 - Project Admin'!$E$8),1,0))</f>
        <v>0</v>
      </c>
      <c r="G10" s="212">
        <f>IF(F10=1,COUNTIF($C$4:C10,C10),0)</f>
        <v>0</v>
      </c>
      <c r="I10" s="212" t="s">
        <v>3618</v>
      </c>
      <c r="J10" s="212" t="s">
        <v>380</v>
      </c>
      <c r="K10" s="212" t="s">
        <v>3619</v>
      </c>
      <c r="L10" s="540">
        <f>IF(TRIM(J10)=TRIM('2 - Project Admin'!$E$8),1,0)</f>
        <v>0</v>
      </c>
      <c r="M10" s="212">
        <f>IF(L10=1,COUNTIF($J$4:J10,J10),0)</f>
        <v>0</v>
      </c>
    </row>
    <row r="11" spans="2:13" x14ac:dyDescent="0.35">
      <c r="B11" s="212" t="s">
        <v>3620</v>
      </c>
      <c r="C11" s="212" t="s">
        <v>383</v>
      </c>
      <c r="D11" s="212" t="s">
        <v>3621</v>
      </c>
      <c r="E11" s="543" t="s">
        <v>3593</v>
      </c>
      <c r="F11" s="212">
        <f>IF(RIGHT(B11,1)="p",0,IF(TRIM(C11)=TRIM('2 - Project Admin'!$E$8),1,0))</f>
        <v>0</v>
      </c>
      <c r="G11" s="212">
        <f>IF(F11=1,COUNTIF($C$4:C11,C11),0)</f>
        <v>0</v>
      </c>
      <c r="I11" s="212" t="s">
        <v>3622</v>
      </c>
      <c r="J11" s="212" t="s">
        <v>380</v>
      </c>
      <c r="K11" s="212" t="s">
        <v>3623</v>
      </c>
      <c r="L11" s="540">
        <f>IF(TRIM(J11)=TRIM('2 - Project Admin'!$E$8),1,0)</f>
        <v>0</v>
      </c>
      <c r="M11" s="212">
        <f>IF(L11=1,COUNTIF($J$4:J11,J11),0)</f>
        <v>0</v>
      </c>
    </row>
    <row r="12" spans="2:13" x14ac:dyDescent="0.35">
      <c r="B12" s="212" t="s">
        <v>3624</v>
      </c>
      <c r="C12" s="212" t="s">
        <v>385</v>
      </c>
      <c r="D12" s="212" t="s">
        <v>3625</v>
      </c>
      <c r="E12" s="543" t="s">
        <v>3593</v>
      </c>
      <c r="F12" s="212">
        <f>IF(RIGHT(B12,1)="p",0,IF(TRIM(C12)=TRIM('2 - Project Admin'!$E$8),1,0))</f>
        <v>0</v>
      </c>
      <c r="G12" s="212">
        <f>IF(F12=1,COUNTIF($C$4:C12,C12),0)</f>
        <v>0</v>
      </c>
      <c r="I12" s="212" t="s">
        <v>3626</v>
      </c>
      <c r="J12" s="212" t="s">
        <v>380</v>
      </c>
      <c r="K12" s="212" t="s">
        <v>3627</v>
      </c>
      <c r="L12" s="540">
        <f>IF(TRIM(J12)=TRIM('2 - Project Admin'!$E$8),1,0)</f>
        <v>0</v>
      </c>
      <c r="M12" s="212">
        <f>IF(L12=1,COUNTIF($J$4:J12,J12),0)</f>
        <v>0</v>
      </c>
    </row>
    <row r="13" spans="2:13" x14ac:dyDescent="0.35">
      <c r="B13" s="212" t="s">
        <v>3628</v>
      </c>
      <c r="C13" s="212" t="s">
        <v>385</v>
      </c>
      <c r="D13" s="212" t="s">
        <v>3629</v>
      </c>
      <c r="E13" s="543" t="s">
        <v>3593</v>
      </c>
      <c r="F13" s="212">
        <f>IF(RIGHT(B13,1)="p",0,IF(TRIM(C13)=TRIM('2 - Project Admin'!$E$8),1,0))</f>
        <v>0</v>
      </c>
      <c r="G13" s="212">
        <f>IF(F13=1,COUNTIF($C$4:C13,C13),0)</f>
        <v>0</v>
      </c>
      <c r="I13" s="212" t="s">
        <v>3630</v>
      </c>
      <c r="J13" s="212" t="s">
        <v>380</v>
      </c>
      <c r="K13" s="212" t="s">
        <v>3631</v>
      </c>
      <c r="L13" s="540">
        <f>IF(TRIM(J13)=TRIM('2 - Project Admin'!$E$8),1,0)</f>
        <v>0</v>
      </c>
      <c r="M13" s="212">
        <f>IF(L13=1,COUNTIF($J$4:J13,J13),0)</f>
        <v>0</v>
      </c>
    </row>
    <row r="14" spans="2:13" x14ac:dyDescent="0.35">
      <c r="B14" s="212" t="s">
        <v>3632</v>
      </c>
      <c r="C14" s="212" t="s">
        <v>385</v>
      </c>
      <c r="D14" s="212" t="s">
        <v>3633</v>
      </c>
      <c r="E14" s="543" t="s">
        <v>3593</v>
      </c>
      <c r="F14" s="212">
        <f>IF(RIGHT(B14,1)="p",0,IF(TRIM(C14)=TRIM('2 - Project Admin'!$E$8),1,0))</f>
        <v>0</v>
      </c>
      <c r="G14" s="212">
        <f>IF(F14=1,COUNTIF($C$4:C14,C14),0)</f>
        <v>0</v>
      </c>
      <c r="I14" s="212" t="s">
        <v>3634</v>
      </c>
      <c r="J14" s="212" t="s">
        <v>387</v>
      </c>
      <c r="K14" s="212" t="s">
        <v>3635</v>
      </c>
      <c r="L14" s="540">
        <f>IF(TRIM(J14)=TRIM('2 - Project Admin'!$E$8),1,0)</f>
        <v>0</v>
      </c>
      <c r="M14" s="212">
        <f>IF(L14=1,COUNTIF($J$4:J14,J14),0)</f>
        <v>0</v>
      </c>
    </row>
    <row r="15" spans="2:13" x14ac:dyDescent="0.35">
      <c r="B15" s="212" t="s">
        <v>3636</v>
      </c>
      <c r="C15" s="212" t="s">
        <v>385</v>
      </c>
      <c r="D15" s="212" t="s">
        <v>3637</v>
      </c>
      <c r="E15" s="543" t="s">
        <v>3593</v>
      </c>
      <c r="F15" s="212">
        <f>IF(RIGHT(B15,1)="p",0,IF(TRIM(C15)=TRIM('2 - Project Admin'!$E$8),1,0))</f>
        <v>0</v>
      </c>
      <c r="G15" s="212">
        <f>IF(F15=1,COUNTIF($C$4:C15,C15),0)</f>
        <v>0</v>
      </c>
      <c r="I15" s="212" t="s">
        <v>3638</v>
      </c>
      <c r="J15" s="212" t="s">
        <v>387</v>
      </c>
      <c r="K15" s="212" t="s">
        <v>3639</v>
      </c>
      <c r="L15" s="540">
        <f>IF(TRIM(J15)=TRIM('2 - Project Admin'!$E$8),1,0)</f>
        <v>0</v>
      </c>
      <c r="M15" s="212">
        <f>IF(L15=1,COUNTIF($J$4:J15,J15),0)</f>
        <v>0</v>
      </c>
    </row>
    <row r="16" spans="2:13" x14ac:dyDescent="0.35">
      <c r="B16" s="212" t="s">
        <v>3640</v>
      </c>
      <c r="C16" s="212" t="s">
        <v>385</v>
      </c>
      <c r="D16" s="212" t="s">
        <v>3641</v>
      </c>
      <c r="E16" s="543" t="s">
        <v>3593</v>
      </c>
      <c r="F16" s="212">
        <f>IF(RIGHT(B16,1)="p",0,IF(TRIM(C16)=TRIM('2 - Project Admin'!$E$8),1,0))</f>
        <v>0</v>
      </c>
      <c r="G16" s="212">
        <f>IF(F16=1,COUNTIF($C$4:C16,C16),0)</f>
        <v>0</v>
      </c>
      <c r="I16" s="212" t="s">
        <v>3642</v>
      </c>
      <c r="J16" s="212" t="s">
        <v>387</v>
      </c>
      <c r="K16" s="212" t="s">
        <v>3643</v>
      </c>
      <c r="L16" s="540">
        <f>IF(TRIM(J16)=TRIM('2 - Project Admin'!$E$8),1,0)</f>
        <v>0</v>
      </c>
      <c r="M16" s="212">
        <f>IF(L16=1,COUNTIF($J$4:J16,J16),0)</f>
        <v>0</v>
      </c>
    </row>
    <row r="17" spans="2:13" x14ac:dyDescent="0.35">
      <c r="B17" s="212" t="s">
        <v>3644</v>
      </c>
      <c r="C17" s="212" t="s">
        <v>385</v>
      </c>
      <c r="D17" s="212" t="s">
        <v>3645</v>
      </c>
      <c r="E17" s="543" t="s">
        <v>3593</v>
      </c>
      <c r="F17" s="212">
        <f>IF(RIGHT(B17,1)="p",0,IF(TRIM(C17)=TRIM('2 - Project Admin'!$E$8),1,0))</f>
        <v>0</v>
      </c>
      <c r="G17" s="212">
        <f>IF(F17=1,COUNTIF($C$4:C17,C17),0)</f>
        <v>0</v>
      </c>
      <c r="I17" s="212" t="s">
        <v>3646</v>
      </c>
      <c r="J17" s="212" t="s">
        <v>387</v>
      </c>
      <c r="K17" s="212" t="s">
        <v>3647</v>
      </c>
      <c r="L17" s="540">
        <f>IF(TRIM(J17)=TRIM('2 - Project Admin'!$E$8),1,0)</f>
        <v>0</v>
      </c>
      <c r="M17" s="212">
        <f>IF(L17=1,COUNTIF($J$4:J17,J17),0)</f>
        <v>0</v>
      </c>
    </row>
    <row r="18" spans="2:13" x14ac:dyDescent="0.35">
      <c r="B18" s="212" t="s">
        <v>3648</v>
      </c>
      <c r="C18" s="212" t="s">
        <v>385</v>
      </c>
      <c r="D18" s="212" t="s">
        <v>3649</v>
      </c>
      <c r="E18" s="543" t="s">
        <v>3593</v>
      </c>
      <c r="F18" s="212">
        <f>IF(RIGHT(B18,1)="p",0,IF(TRIM(C18)=TRIM('2 - Project Admin'!$E$8),1,0))</f>
        <v>0</v>
      </c>
      <c r="G18" s="212">
        <f>IF(F18=1,COUNTIF($C$4:C18,C18),0)</f>
        <v>0</v>
      </c>
      <c r="I18" s="212" t="s">
        <v>3650</v>
      </c>
      <c r="J18" s="212" t="s">
        <v>391</v>
      </c>
      <c r="K18" s="212" t="s">
        <v>3651</v>
      </c>
      <c r="L18" s="540">
        <f>IF(TRIM(J18)=TRIM('2 - Project Admin'!$E$8),1,0)</f>
        <v>0</v>
      </c>
      <c r="M18" s="212">
        <f>IF(L18=1,COUNTIF($J$4:J18,J18),0)</f>
        <v>0</v>
      </c>
    </row>
    <row r="19" spans="2:13" x14ac:dyDescent="0.35">
      <c r="B19" s="212" t="s">
        <v>3652</v>
      </c>
      <c r="C19" s="212" t="s">
        <v>387</v>
      </c>
      <c r="D19" s="212" t="s">
        <v>3653</v>
      </c>
      <c r="E19" s="543" t="s">
        <v>3593</v>
      </c>
      <c r="F19" s="212">
        <f>IF(RIGHT(B19,1)="p",0,IF(TRIM(C19)=TRIM('2 - Project Admin'!$E$8),1,0))</f>
        <v>0</v>
      </c>
      <c r="G19" s="212">
        <f>IF(F19=1,COUNTIF($C$4:C19,C19),0)</f>
        <v>0</v>
      </c>
      <c r="I19" s="212" t="s">
        <v>3654</v>
      </c>
      <c r="J19" s="212" t="s">
        <v>391</v>
      </c>
      <c r="K19" s="212" t="s">
        <v>3655</v>
      </c>
      <c r="L19" s="540">
        <f>IF(TRIM(J19)=TRIM('2 - Project Admin'!$E$8),1,0)</f>
        <v>0</v>
      </c>
      <c r="M19" s="212">
        <f>IF(L19=1,COUNTIF($J$4:J19,J19),0)</f>
        <v>0</v>
      </c>
    </row>
    <row r="20" spans="2:13" x14ac:dyDescent="0.35">
      <c r="B20" s="212" t="s">
        <v>3656</v>
      </c>
      <c r="C20" s="212" t="s">
        <v>387</v>
      </c>
      <c r="D20" s="212" t="s">
        <v>3657</v>
      </c>
      <c r="E20" s="543" t="s">
        <v>3593</v>
      </c>
      <c r="F20" s="212">
        <f>IF(RIGHT(B20,1)="p",0,IF(TRIM(C20)=TRIM('2 - Project Admin'!$E$8),1,0))</f>
        <v>0</v>
      </c>
      <c r="G20" s="212">
        <f>IF(F20=1,COUNTIF($C$4:C20,C20),0)</f>
        <v>0</v>
      </c>
      <c r="I20" s="212" t="s">
        <v>3658</v>
      </c>
      <c r="J20" s="212" t="s">
        <v>391</v>
      </c>
      <c r="K20" s="212" t="s">
        <v>3659</v>
      </c>
      <c r="L20" s="540">
        <f>IF(TRIM(J20)=TRIM('2 - Project Admin'!$E$8),1,0)</f>
        <v>0</v>
      </c>
      <c r="M20" s="212">
        <f>IF(L20=1,COUNTIF($J$4:J20,J20),0)</f>
        <v>0</v>
      </c>
    </row>
    <row r="21" spans="2:13" x14ac:dyDescent="0.35">
      <c r="B21" s="212" t="s">
        <v>3660</v>
      </c>
      <c r="C21" s="212" t="s">
        <v>387</v>
      </c>
      <c r="D21" s="212" t="s">
        <v>3661</v>
      </c>
      <c r="E21" s="543" t="s">
        <v>3593</v>
      </c>
      <c r="F21" s="212">
        <f>IF(RIGHT(B21,1)="p",0,IF(TRIM(C21)=TRIM('2 - Project Admin'!$E$8),1,0))</f>
        <v>0</v>
      </c>
      <c r="G21" s="212">
        <f>IF(F21=1,COUNTIF($C$4:C21,C21),0)</f>
        <v>0</v>
      </c>
      <c r="I21" s="212" t="s">
        <v>3662</v>
      </c>
      <c r="J21" s="212" t="s">
        <v>391</v>
      </c>
      <c r="K21" s="212" t="s">
        <v>3663</v>
      </c>
      <c r="L21" s="540">
        <f>IF(TRIM(J21)=TRIM('2 - Project Admin'!$E$8),1,0)</f>
        <v>0</v>
      </c>
      <c r="M21" s="212">
        <f>IF(L21=1,COUNTIF($J$4:J21,J21),0)</f>
        <v>0</v>
      </c>
    </row>
    <row r="22" spans="2:13" x14ac:dyDescent="0.35">
      <c r="B22" s="212" t="s">
        <v>3664</v>
      </c>
      <c r="C22" s="212" t="s">
        <v>387</v>
      </c>
      <c r="D22" s="212" t="s">
        <v>3665</v>
      </c>
      <c r="E22" s="543" t="s">
        <v>3593</v>
      </c>
      <c r="F22" s="212">
        <f>IF(RIGHT(B22,1)="p",0,IF(TRIM(C22)=TRIM('2 - Project Admin'!$E$8),1,0))</f>
        <v>0</v>
      </c>
      <c r="G22" s="212">
        <f>IF(F22=1,COUNTIF($C$4:C22,C22),0)</f>
        <v>0</v>
      </c>
      <c r="I22" s="212" t="s">
        <v>3666</v>
      </c>
      <c r="J22" s="212" t="s">
        <v>391</v>
      </c>
      <c r="K22" s="212" t="s">
        <v>3667</v>
      </c>
      <c r="L22" s="540">
        <f>IF(TRIM(J22)=TRIM('2 - Project Admin'!$E$8),1,0)</f>
        <v>0</v>
      </c>
      <c r="M22" s="212">
        <f>IF(L22=1,COUNTIF($J$4:J22,J22),0)</f>
        <v>0</v>
      </c>
    </row>
    <row r="23" spans="2:13" x14ac:dyDescent="0.35">
      <c r="B23" s="212" t="s">
        <v>3668</v>
      </c>
      <c r="C23" s="212" t="s">
        <v>387</v>
      </c>
      <c r="D23" s="212" t="s">
        <v>3669</v>
      </c>
      <c r="E23" s="543" t="s">
        <v>3593</v>
      </c>
      <c r="F23" s="212">
        <f>IF(RIGHT(B23,1)="p",0,IF(TRIM(C23)=TRIM('2 - Project Admin'!$E$8),1,0))</f>
        <v>0</v>
      </c>
      <c r="G23" s="212">
        <f>IF(F23=1,COUNTIF($C$4:C23,C23),0)</f>
        <v>0</v>
      </c>
      <c r="I23" s="212" t="s">
        <v>3670</v>
      </c>
      <c r="J23" s="212" t="s">
        <v>391</v>
      </c>
      <c r="K23" s="212" t="s">
        <v>3671</v>
      </c>
      <c r="L23" s="540">
        <f>IF(TRIM(J23)=TRIM('2 - Project Admin'!$E$8),1,0)</f>
        <v>0</v>
      </c>
      <c r="M23" s="212">
        <f>IF(L23=1,COUNTIF($J$4:J23,J23),0)</f>
        <v>0</v>
      </c>
    </row>
    <row r="24" spans="2:13" x14ac:dyDescent="0.35">
      <c r="B24" s="212" t="s">
        <v>3672</v>
      </c>
      <c r="C24" s="212" t="s">
        <v>387</v>
      </c>
      <c r="D24" s="212" t="s">
        <v>3673</v>
      </c>
      <c r="E24" s="543" t="s">
        <v>3593</v>
      </c>
      <c r="F24" s="212">
        <f>IF(RIGHT(B24,1)="p",0,IF(TRIM(C24)=TRIM('2 - Project Admin'!$E$8),1,0))</f>
        <v>0</v>
      </c>
      <c r="G24" s="212">
        <f>IF(F24=1,COUNTIF($C$4:C24,C24),0)</f>
        <v>0</v>
      </c>
      <c r="I24" s="212" t="s">
        <v>3674</v>
      </c>
      <c r="J24" s="212" t="s">
        <v>391</v>
      </c>
      <c r="K24" s="212" t="s">
        <v>3675</v>
      </c>
      <c r="L24" s="540">
        <f>IF(TRIM(J24)=TRIM('2 - Project Admin'!$E$8),1,0)</f>
        <v>0</v>
      </c>
      <c r="M24" s="212">
        <f>IF(L24=1,COUNTIF($J$4:J24,J24),0)</f>
        <v>0</v>
      </c>
    </row>
    <row r="25" spans="2:13" x14ac:dyDescent="0.35">
      <c r="B25" s="212" t="s">
        <v>3676</v>
      </c>
      <c r="C25" s="212" t="s">
        <v>387</v>
      </c>
      <c r="D25" s="212" t="s">
        <v>3677</v>
      </c>
      <c r="E25" s="543" t="s">
        <v>3593</v>
      </c>
      <c r="F25" s="212">
        <f>IF(RIGHT(B25,1)="p",0,IF(TRIM(C25)=TRIM('2 - Project Admin'!$E$8),1,0))</f>
        <v>0</v>
      </c>
      <c r="G25" s="212">
        <f>IF(F25=1,COUNTIF($C$4:C25,C25),0)</f>
        <v>0</v>
      </c>
      <c r="I25" s="212" t="s">
        <v>3678</v>
      </c>
      <c r="J25" s="212" t="s">
        <v>391</v>
      </c>
      <c r="K25" s="212" t="s">
        <v>3679</v>
      </c>
      <c r="L25" s="540">
        <f>IF(TRIM(J25)=TRIM('2 - Project Admin'!$E$8),1,0)</f>
        <v>0</v>
      </c>
      <c r="M25" s="212">
        <f>IF(L25=1,COUNTIF($J$4:J25,J25),0)</f>
        <v>0</v>
      </c>
    </row>
    <row r="26" spans="2:13" x14ac:dyDescent="0.35">
      <c r="B26" s="212" t="s">
        <v>3680</v>
      </c>
      <c r="C26" s="212" t="s">
        <v>387</v>
      </c>
      <c r="D26" s="212" t="s">
        <v>3681</v>
      </c>
      <c r="E26" s="543" t="s">
        <v>3593</v>
      </c>
      <c r="F26" s="212">
        <f>IF(RIGHT(B26,1)="p",0,IF(TRIM(C26)=TRIM('2 - Project Admin'!$E$8),1,0))</f>
        <v>0</v>
      </c>
      <c r="G26" s="212">
        <f>IF(F26=1,COUNTIF($C$4:C26,C26),0)</f>
        <v>0</v>
      </c>
      <c r="I26" s="212" t="s">
        <v>3682</v>
      </c>
      <c r="J26" s="212" t="s">
        <v>391</v>
      </c>
      <c r="K26" s="212" t="s">
        <v>3683</v>
      </c>
      <c r="L26" s="540">
        <f>IF(TRIM(J26)=TRIM('2 - Project Admin'!$E$8),1,0)</f>
        <v>0</v>
      </c>
      <c r="M26" s="212">
        <f>IF(L26=1,COUNTIF($J$4:J26,J26),0)</f>
        <v>0</v>
      </c>
    </row>
    <row r="27" spans="2:13" x14ac:dyDescent="0.35">
      <c r="B27" s="212" t="s">
        <v>3684</v>
      </c>
      <c r="C27" s="212" t="s">
        <v>387</v>
      </c>
      <c r="D27" s="212" t="s">
        <v>3685</v>
      </c>
      <c r="E27" s="543" t="s">
        <v>3593</v>
      </c>
      <c r="F27" s="212">
        <f>IF(RIGHT(B27,1)="p",0,IF(TRIM(C27)=TRIM('2 - Project Admin'!$E$8),1,0))</f>
        <v>0</v>
      </c>
      <c r="G27" s="212">
        <f>IF(F27=1,COUNTIF($C$4:C27,C27),0)</f>
        <v>0</v>
      </c>
      <c r="I27" s="212" t="s">
        <v>3686</v>
      </c>
      <c r="J27" s="212" t="s">
        <v>391</v>
      </c>
      <c r="K27" s="212" t="s">
        <v>3687</v>
      </c>
      <c r="L27" s="540">
        <f>IF(TRIM(J27)=TRIM('2 - Project Admin'!$E$8),1,0)</f>
        <v>0</v>
      </c>
      <c r="M27" s="212">
        <f>IF(L27=1,COUNTIF($J$4:J27,J27),0)</f>
        <v>0</v>
      </c>
    </row>
    <row r="28" spans="2:13" x14ac:dyDescent="0.35">
      <c r="B28" s="212" t="s">
        <v>3688</v>
      </c>
      <c r="C28" s="212" t="s">
        <v>387</v>
      </c>
      <c r="D28" s="212" t="s">
        <v>3689</v>
      </c>
      <c r="E28" s="543" t="s">
        <v>3593</v>
      </c>
      <c r="F28" s="212">
        <f>IF(RIGHT(B28,1)="p",0,IF(TRIM(C28)=TRIM('2 - Project Admin'!$E$8),1,0))</f>
        <v>0</v>
      </c>
      <c r="G28" s="212">
        <f>IF(F28=1,COUNTIF($C$4:C28,C28),0)</f>
        <v>0</v>
      </c>
      <c r="I28" s="212" t="s">
        <v>3690</v>
      </c>
      <c r="J28" s="212" t="s">
        <v>391</v>
      </c>
      <c r="K28" s="212" t="s">
        <v>3691</v>
      </c>
      <c r="L28" s="540">
        <f>IF(TRIM(J28)=TRIM('2 - Project Admin'!$E$8),1,0)</f>
        <v>0</v>
      </c>
      <c r="M28" s="212">
        <f>IF(L28=1,COUNTIF($J$4:J28,J28),0)</f>
        <v>0</v>
      </c>
    </row>
    <row r="29" spans="2:13" x14ac:dyDescent="0.35">
      <c r="B29" s="212" t="s">
        <v>3692</v>
      </c>
      <c r="C29" s="212" t="s">
        <v>387</v>
      </c>
      <c r="D29" s="212" t="s">
        <v>3693</v>
      </c>
      <c r="E29" s="543" t="s">
        <v>3593</v>
      </c>
      <c r="F29" s="212">
        <f>IF(RIGHT(B29,1)="p",0,IF(TRIM(C29)=TRIM('2 - Project Admin'!$E$8),1,0))</f>
        <v>0</v>
      </c>
      <c r="G29" s="212">
        <f>IF(F29=1,COUNTIF($C$4:C29,C29),0)</f>
        <v>0</v>
      </c>
      <c r="I29" s="212" t="s">
        <v>3694</v>
      </c>
      <c r="J29" s="212" t="s">
        <v>391</v>
      </c>
      <c r="K29" s="212" t="s">
        <v>3695</v>
      </c>
      <c r="L29" s="540">
        <f>IF(TRIM(J29)=TRIM('2 - Project Admin'!$E$8),1,0)</f>
        <v>0</v>
      </c>
      <c r="M29" s="212">
        <f>IF(L29=1,COUNTIF($J$4:J29,J29),0)</f>
        <v>0</v>
      </c>
    </row>
    <row r="30" spans="2:13" x14ac:dyDescent="0.35">
      <c r="B30" s="212" t="s">
        <v>3696</v>
      </c>
      <c r="C30" s="212" t="s">
        <v>387</v>
      </c>
      <c r="D30" s="212" t="s">
        <v>3697</v>
      </c>
      <c r="E30" s="543" t="s">
        <v>3593</v>
      </c>
      <c r="F30" s="212">
        <f>IF(RIGHT(B30,1)="p",0,IF(TRIM(C30)=TRIM('2 - Project Admin'!$E$8),1,0))</f>
        <v>0</v>
      </c>
      <c r="G30" s="212">
        <f>IF(F30=1,COUNTIF($C$4:C30,C30),0)</f>
        <v>0</v>
      </c>
      <c r="I30" s="212" t="s">
        <v>3698</v>
      </c>
      <c r="J30" s="212" t="s">
        <v>391</v>
      </c>
      <c r="K30" s="212" t="s">
        <v>3699</v>
      </c>
      <c r="L30" s="540">
        <f>IF(TRIM(J30)=TRIM('2 - Project Admin'!$E$8),1,0)</f>
        <v>0</v>
      </c>
      <c r="M30" s="212">
        <f>IF(L30=1,COUNTIF($J$4:J30,J30),0)</f>
        <v>0</v>
      </c>
    </row>
    <row r="31" spans="2:13" x14ac:dyDescent="0.35">
      <c r="B31" s="212" t="s">
        <v>3700</v>
      </c>
      <c r="C31" s="212" t="s">
        <v>391</v>
      </c>
      <c r="D31" s="212" t="s">
        <v>3701</v>
      </c>
      <c r="E31" s="543" t="s">
        <v>3593</v>
      </c>
      <c r="F31" s="212">
        <f>IF(RIGHT(B31,1)="p",0,IF(TRIM(C31)=TRIM('2 - Project Admin'!$E$8),1,0))</f>
        <v>0</v>
      </c>
      <c r="G31" s="212">
        <f>IF(F31=1,COUNTIF($C$4:C31,C31),0)</f>
        <v>0</v>
      </c>
      <c r="I31" s="212" t="s">
        <v>3702</v>
      </c>
      <c r="J31" s="212" t="s">
        <v>395</v>
      </c>
      <c r="K31" s="212" t="s">
        <v>3703</v>
      </c>
      <c r="L31" s="540">
        <f>IF(TRIM(J31)=TRIM('2 - Project Admin'!$E$8),1,0)</f>
        <v>1</v>
      </c>
      <c r="M31" s="212">
        <f>IF(L31=1,COUNTIF($J$4:J31,J31),0)</f>
        <v>1</v>
      </c>
    </row>
    <row r="32" spans="2:13" x14ac:dyDescent="0.35">
      <c r="B32" s="212" t="s">
        <v>3704</v>
      </c>
      <c r="C32" s="212" t="s">
        <v>391</v>
      </c>
      <c r="D32" s="212" t="s">
        <v>3705</v>
      </c>
      <c r="E32" s="543" t="s">
        <v>3593</v>
      </c>
      <c r="F32" s="212">
        <f>IF(RIGHT(B32,1)="p",0,IF(TRIM(C32)=TRIM('2 - Project Admin'!$E$8),1,0))</f>
        <v>0</v>
      </c>
      <c r="G32" s="212">
        <f>IF(F32=1,COUNTIF($C$4:C32,C32),0)</f>
        <v>0</v>
      </c>
      <c r="I32" s="212" t="s">
        <v>3706</v>
      </c>
      <c r="J32" s="212" t="s">
        <v>395</v>
      </c>
      <c r="K32" s="212" t="s">
        <v>3707</v>
      </c>
      <c r="L32" s="540">
        <f>IF(TRIM(J32)=TRIM('2 - Project Admin'!$E$8),1,0)</f>
        <v>1</v>
      </c>
      <c r="M32" s="212">
        <f>IF(L32=1,COUNTIF($J$4:J32,J32),0)</f>
        <v>2</v>
      </c>
    </row>
    <row r="33" spans="2:13" x14ac:dyDescent="0.35">
      <c r="B33" s="212" t="s">
        <v>3708</v>
      </c>
      <c r="C33" s="212" t="s">
        <v>391</v>
      </c>
      <c r="D33" s="212" t="s">
        <v>3709</v>
      </c>
      <c r="E33" s="543" t="s">
        <v>3593</v>
      </c>
      <c r="F33" s="212">
        <f>IF(RIGHT(B33,1)="p",0,IF(TRIM(C33)=TRIM('2 - Project Admin'!$E$8),1,0))</f>
        <v>0</v>
      </c>
      <c r="G33" s="212">
        <f>IF(F33=1,COUNTIF($C$4:C33,C33),0)</f>
        <v>0</v>
      </c>
      <c r="I33" s="212" t="s">
        <v>3710</v>
      </c>
      <c r="J33" s="212" t="s">
        <v>395</v>
      </c>
      <c r="K33" s="212" t="s">
        <v>3711</v>
      </c>
      <c r="L33" s="540">
        <f>IF(TRIM(J33)=TRIM('2 - Project Admin'!$E$8),1,0)</f>
        <v>1</v>
      </c>
      <c r="M33" s="212">
        <f>IF(L33=1,COUNTIF($J$4:J33,J33),0)</f>
        <v>3</v>
      </c>
    </row>
    <row r="34" spans="2:13" x14ac:dyDescent="0.35">
      <c r="B34" s="212" t="s">
        <v>3712</v>
      </c>
      <c r="C34" s="212" t="s">
        <v>391</v>
      </c>
      <c r="D34" s="212" t="s">
        <v>3713</v>
      </c>
      <c r="E34" s="543" t="s">
        <v>3593</v>
      </c>
      <c r="F34" s="212">
        <f>IF(RIGHT(B34,1)="p",0,IF(TRIM(C34)=TRIM('2 - Project Admin'!$E$8),1,0))</f>
        <v>0</v>
      </c>
      <c r="G34" s="212">
        <f>IF(F34=1,COUNTIF($C$4:C34,C34),0)</f>
        <v>0</v>
      </c>
      <c r="I34" s="212" t="s">
        <v>3714</v>
      </c>
      <c r="J34" s="212" t="s">
        <v>395</v>
      </c>
      <c r="K34" s="212" t="s">
        <v>3715</v>
      </c>
      <c r="L34" s="540">
        <f>IF(TRIM(J34)=TRIM('2 - Project Admin'!$E$8),1,0)</f>
        <v>1</v>
      </c>
      <c r="M34" s="212">
        <f>IF(L34=1,COUNTIF($J$4:J34,J34),0)</f>
        <v>4</v>
      </c>
    </row>
    <row r="35" spans="2:13" x14ac:dyDescent="0.35">
      <c r="B35" s="212" t="s">
        <v>3716</v>
      </c>
      <c r="C35" s="212" t="s">
        <v>391</v>
      </c>
      <c r="D35" s="212" t="s">
        <v>3717</v>
      </c>
      <c r="E35" s="543" t="s">
        <v>3593</v>
      </c>
      <c r="F35" s="212">
        <f>IF(RIGHT(B35,1)="p",0,IF(TRIM(C35)=TRIM('2 - Project Admin'!$E$8),1,0))</f>
        <v>0</v>
      </c>
      <c r="G35" s="212">
        <f>IF(F35=1,COUNTIF($C$4:C35,C35),0)</f>
        <v>0</v>
      </c>
      <c r="I35" s="212" t="s">
        <v>3718</v>
      </c>
      <c r="J35" s="212" t="s">
        <v>395</v>
      </c>
      <c r="K35" s="212" t="s">
        <v>3719</v>
      </c>
      <c r="L35" s="540">
        <f>IF(TRIM(J35)=TRIM('2 - Project Admin'!$E$8),1,0)</f>
        <v>1</v>
      </c>
      <c r="M35" s="212">
        <f>IF(L35=1,COUNTIF($J$4:J35,J35),0)</f>
        <v>5</v>
      </c>
    </row>
    <row r="36" spans="2:13" x14ac:dyDescent="0.35">
      <c r="B36" s="212" t="s">
        <v>3720</v>
      </c>
      <c r="C36" s="212" t="s">
        <v>391</v>
      </c>
      <c r="D36" s="212" t="s">
        <v>3721</v>
      </c>
      <c r="E36" s="543" t="s">
        <v>3593</v>
      </c>
      <c r="F36" s="212">
        <f>IF(RIGHT(B36,1)="p",0,IF(TRIM(C36)=TRIM('2 - Project Admin'!$E$8),1,0))</f>
        <v>0</v>
      </c>
      <c r="G36" s="212">
        <f>IF(F36=1,COUNTIF($C$4:C36,C36),0)</f>
        <v>0</v>
      </c>
      <c r="I36" s="212" t="s">
        <v>3722</v>
      </c>
      <c r="J36" s="212" t="s">
        <v>406</v>
      </c>
      <c r="K36" s="212" t="s">
        <v>3723</v>
      </c>
      <c r="L36" s="540">
        <f>IF(TRIM(J36)=TRIM('2 - Project Admin'!$E$8),1,0)</f>
        <v>0</v>
      </c>
      <c r="M36" s="212">
        <f>IF(L36=1,COUNTIF($J$4:J36,J36),0)</f>
        <v>0</v>
      </c>
    </row>
    <row r="37" spans="2:13" x14ac:dyDescent="0.35">
      <c r="B37" s="212" t="s">
        <v>3724</v>
      </c>
      <c r="C37" s="212" t="s">
        <v>391</v>
      </c>
      <c r="D37" s="212" t="s">
        <v>3725</v>
      </c>
      <c r="E37" s="543" t="s">
        <v>3593</v>
      </c>
      <c r="F37" s="212">
        <f>IF(RIGHT(B37,1)="p",0,IF(TRIM(C37)=TRIM('2 - Project Admin'!$E$8),1,0))</f>
        <v>0</v>
      </c>
      <c r="G37" s="212">
        <f>IF(F37=1,COUNTIF($C$4:C37,C37),0)</f>
        <v>0</v>
      </c>
      <c r="I37" s="212" t="s">
        <v>3726</v>
      </c>
      <c r="J37" s="212" t="s">
        <v>406</v>
      </c>
      <c r="K37" s="212" t="s">
        <v>3727</v>
      </c>
      <c r="L37" s="540">
        <f>IF(TRIM(J37)=TRIM('2 - Project Admin'!$E$8),1,0)</f>
        <v>0</v>
      </c>
      <c r="M37" s="212">
        <f>IF(L37=1,COUNTIF($J$4:J37,J37),0)</f>
        <v>0</v>
      </c>
    </row>
    <row r="38" spans="2:13" x14ac:dyDescent="0.35">
      <c r="B38" s="212" t="s">
        <v>3728</v>
      </c>
      <c r="C38" s="212" t="s">
        <v>398</v>
      </c>
      <c r="D38" s="212" t="s">
        <v>3729</v>
      </c>
      <c r="E38" s="543" t="s">
        <v>3593</v>
      </c>
      <c r="F38" s="212">
        <f>IF(RIGHT(B38,1)="p",0,IF(TRIM(C38)=TRIM('2 - Project Admin'!$E$8),1,0))</f>
        <v>0</v>
      </c>
      <c r="G38" s="212">
        <f>IF(F38=1,COUNTIF($C$4:C38,C38),0)</f>
        <v>0</v>
      </c>
      <c r="I38" s="212" t="s">
        <v>3730</v>
      </c>
      <c r="J38" s="212" t="s">
        <v>406</v>
      </c>
      <c r="K38" s="212" t="s">
        <v>3731</v>
      </c>
      <c r="L38" s="540">
        <f>IF(TRIM(J38)=TRIM('2 - Project Admin'!$E$8),1,0)</f>
        <v>0</v>
      </c>
      <c r="M38" s="212">
        <f>IF(L38=1,COUNTIF($J$4:J38,J38),0)</f>
        <v>0</v>
      </c>
    </row>
    <row r="39" spans="2:13" x14ac:dyDescent="0.35">
      <c r="B39" s="212" t="s">
        <v>3732</v>
      </c>
      <c r="C39" s="212" t="s">
        <v>398</v>
      </c>
      <c r="D39" s="212" t="s">
        <v>3733</v>
      </c>
      <c r="E39" s="543" t="s">
        <v>3593</v>
      </c>
      <c r="F39" s="212">
        <f>IF(RIGHT(B39,1)="p",0,IF(TRIM(C39)=TRIM('2 - Project Admin'!$E$8),1,0))</f>
        <v>0</v>
      </c>
      <c r="G39" s="212">
        <f>IF(F39=1,COUNTIF($C$4:C39,C39),0)</f>
        <v>0</v>
      </c>
      <c r="I39" s="212" t="s">
        <v>3734</v>
      </c>
      <c r="J39" s="212" t="s">
        <v>406</v>
      </c>
      <c r="K39" s="212" t="s">
        <v>3735</v>
      </c>
      <c r="L39" s="540">
        <f>IF(TRIM(J39)=TRIM('2 - Project Admin'!$E$8),1,0)</f>
        <v>0</v>
      </c>
      <c r="M39" s="212">
        <f>IF(L39=1,COUNTIF($J$4:J39,J39),0)</f>
        <v>0</v>
      </c>
    </row>
    <row r="40" spans="2:13" x14ac:dyDescent="0.35">
      <c r="B40" s="212" t="s">
        <v>3736</v>
      </c>
      <c r="C40" s="212" t="s">
        <v>398</v>
      </c>
      <c r="D40" s="212" t="s">
        <v>3737</v>
      </c>
      <c r="E40" s="543" t="s">
        <v>3593</v>
      </c>
      <c r="F40" s="212">
        <f>IF(RIGHT(B40,1)="p",0,IF(TRIM(C40)=TRIM('2 - Project Admin'!$E$8),1,0))</f>
        <v>0</v>
      </c>
      <c r="G40" s="212">
        <f>IF(F40=1,COUNTIF($C$4:C40,C40),0)</f>
        <v>0</v>
      </c>
      <c r="I40" s="212" t="s">
        <v>3738</v>
      </c>
      <c r="J40" s="212" t="s">
        <v>417</v>
      </c>
      <c r="K40" s="212" t="s">
        <v>3739</v>
      </c>
      <c r="L40" s="540">
        <f>IF(TRIM(J40)=TRIM('2 - Project Admin'!$E$8),1,0)</f>
        <v>0</v>
      </c>
      <c r="M40" s="212">
        <f>IF(L40=1,COUNTIF($J$4:J40,J40),0)</f>
        <v>0</v>
      </c>
    </row>
    <row r="41" spans="2:13" x14ac:dyDescent="0.35">
      <c r="B41" s="212" t="s">
        <v>3740</v>
      </c>
      <c r="C41" s="212" t="s">
        <v>398</v>
      </c>
      <c r="D41" s="212" t="s">
        <v>3741</v>
      </c>
      <c r="E41" s="543" t="s">
        <v>3593</v>
      </c>
      <c r="F41" s="212">
        <f>IF(RIGHT(B41,1)="p",0,IF(TRIM(C41)=TRIM('2 - Project Admin'!$E$8),1,0))</f>
        <v>0</v>
      </c>
      <c r="G41" s="212">
        <f>IF(F41=1,COUNTIF($C$4:C41,C41),0)</f>
        <v>0</v>
      </c>
      <c r="I41" s="212" t="s">
        <v>3742</v>
      </c>
      <c r="J41" s="212" t="s">
        <v>417</v>
      </c>
      <c r="K41" s="212" t="s">
        <v>3743</v>
      </c>
      <c r="L41" s="540">
        <f>IF(TRIM(J41)=TRIM('2 - Project Admin'!$E$8),1,0)</f>
        <v>0</v>
      </c>
      <c r="M41" s="212">
        <f>IF(L41=1,COUNTIF($J$4:J41,J41),0)</f>
        <v>0</v>
      </c>
    </row>
    <row r="42" spans="2:13" x14ac:dyDescent="0.35">
      <c r="B42" s="212" t="s">
        <v>3744</v>
      </c>
      <c r="C42" s="212" t="s">
        <v>398</v>
      </c>
      <c r="D42" s="212" t="s">
        <v>3745</v>
      </c>
      <c r="E42" s="543" t="s">
        <v>3593</v>
      </c>
      <c r="F42" s="212">
        <f>IF(RIGHT(B42,1)="p",0,IF(TRIM(C42)=TRIM('2 - Project Admin'!$E$8),1,0))</f>
        <v>0</v>
      </c>
      <c r="G42" s="212">
        <f>IF(F42=1,COUNTIF($C$4:C42,C42),0)</f>
        <v>0</v>
      </c>
      <c r="I42" s="212" t="s">
        <v>3746</v>
      </c>
      <c r="J42" s="212" t="s">
        <v>417</v>
      </c>
      <c r="K42" s="212" t="s">
        <v>3747</v>
      </c>
      <c r="L42" s="540">
        <f>IF(TRIM(J42)=TRIM('2 - Project Admin'!$E$8),1,0)</f>
        <v>0</v>
      </c>
      <c r="M42" s="212">
        <f>IF(L42=1,COUNTIF($J$4:J42,J42),0)</f>
        <v>0</v>
      </c>
    </row>
    <row r="43" spans="2:13" x14ac:dyDescent="0.35">
      <c r="B43" s="212" t="s">
        <v>3748</v>
      </c>
      <c r="C43" s="212" t="s">
        <v>398</v>
      </c>
      <c r="D43" s="212" t="s">
        <v>3749</v>
      </c>
      <c r="E43" s="543" t="s">
        <v>3593</v>
      </c>
      <c r="F43" s="212">
        <f>IF(RIGHT(B43,1)="p",0,IF(TRIM(C43)=TRIM('2 - Project Admin'!$E$8),1,0))</f>
        <v>0</v>
      </c>
      <c r="G43" s="212">
        <f>IF(F43=1,COUNTIF($C$4:C43,C43),0)</f>
        <v>0</v>
      </c>
      <c r="I43" s="212" t="s">
        <v>3750</v>
      </c>
      <c r="J43" s="212" t="s">
        <v>417</v>
      </c>
      <c r="K43" s="212" t="s">
        <v>3751</v>
      </c>
      <c r="L43" s="540">
        <f>IF(TRIM(J43)=TRIM('2 - Project Admin'!$E$8),1,0)</f>
        <v>0</v>
      </c>
      <c r="M43" s="212">
        <f>IF(L43=1,COUNTIF($J$4:J43,J43),0)</f>
        <v>0</v>
      </c>
    </row>
    <row r="44" spans="2:13" x14ac:dyDescent="0.35">
      <c r="B44" s="212" t="s">
        <v>3752</v>
      </c>
      <c r="C44" s="212" t="s">
        <v>398</v>
      </c>
      <c r="D44" s="212" t="s">
        <v>3753</v>
      </c>
      <c r="E44" s="543" t="s">
        <v>3593</v>
      </c>
      <c r="F44" s="212">
        <f>IF(RIGHT(B44,1)="p",0,IF(TRIM(C44)=TRIM('2 - Project Admin'!$E$8),1,0))</f>
        <v>0</v>
      </c>
      <c r="G44" s="212">
        <f>IF(F44=1,COUNTIF($C$4:C44,C44),0)</f>
        <v>0</v>
      </c>
      <c r="I44" s="212" t="s">
        <v>3754</v>
      </c>
      <c r="J44" s="212" t="s">
        <v>417</v>
      </c>
      <c r="K44" s="212" t="s">
        <v>3755</v>
      </c>
      <c r="L44" s="540">
        <f>IF(TRIM(J44)=TRIM('2 - Project Admin'!$E$8),1,0)</f>
        <v>0</v>
      </c>
      <c r="M44" s="212">
        <f>IF(L44=1,COUNTIF($J$4:J44,J44),0)</f>
        <v>0</v>
      </c>
    </row>
    <row r="45" spans="2:13" x14ac:dyDescent="0.35">
      <c r="B45" s="212" t="s">
        <v>3756</v>
      </c>
      <c r="C45" s="212" t="s">
        <v>400</v>
      </c>
      <c r="D45" s="212" t="s">
        <v>3757</v>
      </c>
      <c r="E45" s="543" t="s">
        <v>3593</v>
      </c>
      <c r="F45" s="212">
        <f>IF(RIGHT(B45,1)="p",0,IF(TRIM(C45)=TRIM('2 - Project Admin'!$E$8),1,0))</f>
        <v>0</v>
      </c>
      <c r="G45" s="212">
        <f>IF(F45=1,COUNTIF($C$4:C45,C45),0)</f>
        <v>0</v>
      </c>
      <c r="I45" s="212" t="s">
        <v>3758</v>
      </c>
      <c r="J45" s="212" t="s">
        <v>425</v>
      </c>
      <c r="K45" s="212" t="s">
        <v>3759</v>
      </c>
      <c r="L45" s="540">
        <f>IF(TRIM(J45)=TRIM('2 - Project Admin'!$E$8),1,0)</f>
        <v>0</v>
      </c>
      <c r="M45" s="212">
        <f>IF(L45=1,COUNTIF($J$4:J45,J45),0)</f>
        <v>0</v>
      </c>
    </row>
    <row r="46" spans="2:13" x14ac:dyDescent="0.35">
      <c r="B46" s="212" t="s">
        <v>3760</v>
      </c>
      <c r="C46" s="212" t="s">
        <v>400</v>
      </c>
      <c r="D46" s="212" t="s">
        <v>3761</v>
      </c>
      <c r="E46" s="543" t="s">
        <v>3593</v>
      </c>
      <c r="F46" s="212">
        <f>IF(RIGHT(B46,1)="p",0,IF(TRIM(C46)=TRIM('2 - Project Admin'!$E$8),1,0))</f>
        <v>0</v>
      </c>
      <c r="G46" s="212">
        <f>IF(F46=1,COUNTIF($C$4:C46,C46),0)</f>
        <v>0</v>
      </c>
      <c r="I46" s="212" t="s">
        <v>3762</v>
      </c>
      <c r="J46" s="212" t="s">
        <v>425</v>
      </c>
      <c r="K46" s="212" t="s">
        <v>3763</v>
      </c>
      <c r="L46" s="540">
        <f>IF(TRIM(J46)=TRIM('2 - Project Admin'!$E$8),1,0)</f>
        <v>0</v>
      </c>
      <c r="M46" s="212">
        <f>IF(L46=1,COUNTIF($J$4:J46,J46),0)</f>
        <v>0</v>
      </c>
    </row>
    <row r="47" spans="2:13" x14ac:dyDescent="0.35">
      <c r="B47" s="212" t="s">
        <v>3764</v>
      </c>
      <c r="C47" s="212" t="s">
        <v>400</v>
      </c>
      <c r="D47" s="212" t="s">
        <v>3765</v>
      </c>
      <c r="E47" s="543" t="s">
        <v>3593</v>
      </c>
      <c r="F47" s="212">
        <f>IF(RIGHT(B47,1)="p",0,IF(TRIM(C47)=TRIM('2 - Project Admin'!$E$8),1,0))</f>
        <v>0</v>
      </c>
      <c r="G47" s="212">
        <f>IF(F47=1,COUNTIF($C$4:C47,C47),0)</f>
        <v>0</v>
      </c>
      <c r="I47" s="212" t="s">
        <v>3766</v>
      </c>
      <c r="J47" s="212" t="s">
        <v>425</v>
      </c>
      <c r="K47" s="212" t="s">
        <v>3767</v>
      </c>
      <c r="L47" s="540">
        <f>IF(TRIM(J47)=TRIM('2 - Project Admin'!$E$8),1,0)</f>
        <v>0</v>
      </c>
      <c r="M47" s="212">
        <f>IF(L47=1,COUNTIF($J$4:J47,J47),0)</f>
        <v>0</v>
      </c>
    </row>
    <row r="48" spans="2:13" x14ac:dyDescent="0.35">
      <c r="B48" s="212" t="s">
        <v>3768</v>
      </c>
      <c r="C48" s="212" t="s">
        <v>400</v>
      </c>
      <c r="D48" s="212" t="s">
        <v>3769</v>
      </c>
      <c r="E48" s="543" t="s">
        <v>3593</v>
      </c>
      <c r="F48" s="212">
        <f>IF(RIGHT(B48,1)="p",0,IF(TRIM(C48)=TRIM('2 - Project Admin'!$E$8),1,0))</f>
        <v>0</v>
      </c>
      <c r="G48" s="212">
        <f>IF(F48=1,COUNTIF($C$4:C48,C48),0)</f>
        <v>0</v>
      </c>
      <c r="I48" s="212" t="s">
        <v>3770</v>
      </c>
      <c r="J48" s="212" t="s">
        <v>425</v>
      </c>
      <c r="K48" s="212" t="s">
        <v>3771</v>
      </c>
      <c r="L48" s="540">
        <f>IF(TRIM(J48)=TRIM('2 - Project Admin'!$E$8),1,0)</f>
        <v>0</v>
      </c>
      <c r="M48" s="212">
        <f>IF(L48=1,COUNTIF($J$4:J48,J48),0)</f>
        <v>0</v>
      </c>
    </row>
    <row r="49" spans="2:13" x14ac:dyDescent="0.35">
      <c r="B49" s="212" t="s">
        <v>3772</v>
      </c>
      <c r="C49" s="212" t="s">
        <v>400</v>
      </c>
      <c r="D49" s="212" t="s">
        <v>3773</v>
      </c>
      <c r="E49" s="543" t="s">
        <v>3593</v>
      </c>
      <c r="F49" s="212">
        <f>IF(RIGHT(B49,1)="p",0,IF(TRIM(C49)=TRIM('2 - Project Admin'!$E$8),1,0))</f>
        <v>0</v>
      </c>
      <c r="G49" s="212">
        <f>IF(F49=1,COUNTIF($C$4:C49,C49),0)</f>
        <v>0</v>
      </c>
      <c r="I49" s="212" t="s">
        <v>3774</v>
      </c>
      <c r="J49" s="212" t="s">
        <v>425</v>
      </c>
      <c r="K49" s="212" t="s">
        <v>3775</v>
      </c>
      <c r="L49" s="540">
        <f>IF(TRIM(J49)=TRIM('2 - Project Admin'!$E$8),1,0)</f>
        <v>0</v>
      </c>
      <c r="M49" s="212">
        <f>IF(L49=1,COUNTIF($J$4:J49,J49),0)</f>
        <v>0</v>
      </c>
    </row>
    <row r="50" spans="2:13" x14ac:dyDescent="0.35">
      <c r="B50" s="212" t="s">
        <v>3776</v>
      </c>
      <c r="C50" s="212" t="s">
        <v>403</v>
      </c>
      <c r="D50" s="212" t="s">
        <v>3777</v>
      </c>
      <c r="E50" s="543" t="s">
        <v>3593</v>
      </c>
      <c r="F50" s="212">
        <f>IF(RIGHT(B50,1)="p",0,IF(TRIM(C50)=TRIM('2 - Project Admin'!$E$8),1,0))</f>
        <v>0</v>
      </c>
      <c r="G50" s="212">
        <f>IF(F50=1,COUNTIF($C$4:C50,C50),0)</f>
        <v>0</v>
      </c>
      <c r="I50" s="212" t="s">
        <v>3778</v>
      </c>
      <c r="J50" s="212" t="s">
        <v>425</v>
      </c>
      <c r="K50" s="212" t="s">
        <v>3779</v>
      </c>
      <c r="L50" s="540">
        <f>IF(TRIM(J50)=TRIM('2 - Project Admin'!$E$8),1,0)</f>
        <v>0</v>
      </c>
      <c r="M50" s="212">
        <f>IF(L50=1,COUNTIF($J$4:J50,J50),0)</f>
        <v>0</v>
      </c>
    </row>
    <row r="51" spans="2:13" x14ac:dyDescent="0.35">
      <c r="B51" s="212" t="s">
        <v>3780</v>
      </c>
      <c r="C51" s="212" t="s">
        <v>403</v>
      </c>
      <c r="D51" s="212" t="s">
        <v>3781</v>
      </c>
      <c r="E51" s="543" t="s">
        <v>3593</v>
      </c>
      <c r="F51" s="212">
        <f>IF(RIGHT(B51,1)="p",0,IF(TRIM(C51)=TRIM('2 - Project Admin'!$E$8),1,0))</f>
        <v>0</v>
      </c>
      <c r="G51" s="212">
        <f>IF(F51=1,COUNTIF($C$4:C51,C51),0)</f>
        <v>0</v>
      </c>
      <c r="I51" s="212" t="s">
        <v>3782</v>
      </c>
      <c r="J51" s="212" t="s">
        <v>425</v>
      </c>
      <c r="K51" s="212" t="s">
        <v>3783</v>
      </c>
      <c r="L51" s="540">
        <f>IF(TRIM(J51)=TRIM('2 - Project Admin'!$E$8),1,0)</f>
        <v>0</v>
      </c>
      <c r="M51" s="212">
        <f>IF(L51=1,COUNTIF($J$4:J51,J51),0)</f>
        <v>0</v>
      </c>
    </row>
    <row r="52" spans="2:13" x14ac:dyDescent="0.35">
      <c r="B52" s="212" t="s">
        <v>3784</v>
      </c>
      <c r="C52" s="212" t="s">
        <v>403</v>
      </c>
      <c r="D52" s="212" t="s">
        <v>3785</v>
      </c>
      <c r="E52" s="543" t="s">
        <v>3593</v>
      </c>
      <c r="F52" s="212">
        <f>IF(RIGHT(B52,1)="p",0,IF(TRIM(C52)=TRIM('2 - Project Admin'!$E$8),1,0))</f>
        <v>0</v>
      </c>
      <c r="G52" s="212">
        <f>IF(F52=1,COUNTIF($C$4:C52,C52),0)</f>
        <v>0</v>
      </c>
      <c r="I52" s="212" t="s">
        <v>3786</v>
      </c>
      <c r="J52" s="212" t="s">
        <v>432</v>
      </c>
      <c r="K52" s="212" t="s">
        <v>3787</v>
      </c>
      <c r="L52" s="540">
        <f>IF(TRIM(J52)=TRIM('2 - Project Admin'!$E$8),1,0)</f>
        <v>0</v>
      </c>
      <c r="M52" s="212">
        <f>IF(L52=1,COUNTIF($J$4:J52,J52),0)</f>
        <v>0</v>
      </c>
    </row>
    <row r="53" spans="2:13" x14ac:dyDescent="0.35">
      <c r="B53" s="212" t="s">
        <v>3788</v>
      </c>
      <c r="C53" s="212" t="s">
        <v>403</v>
      </c>
      <c r="D53" s="212" t="s">
        <v>3789</v>
      </c>
      <c r="E53" s="543" t="s">
        <v>3593</v>
      </c>
      <c r="F53" s="212">
        <f>IF(RIGHT(B53,1)="p",0,IF(TRIM(C53)=TRIM('2 - Project Admin'!$E$8),1,0))</f>
        <v>0</v>
      </c>
      <c r="G53" s="212">
        <f>IF(F53=1,COUNTIF($C$4:C53,C53),0)</f>
        <v>0</v>
      </c>
      <c r="I53" s="212" t="s">
        <v>3790</v>
      </c>
      <c r="J53" s="212" t="s">
        <v>432</v>
      </c>
      <c r="K53" s="212" t="s">
        <v>3791</v>
      </c>
      <c r="L53" s="540">
        <f>IF(TRIM(J53)=TRIM('2 - Project Admin'!$E$8),1,0)</f>
        <v>0</v>
      </c>
      <c r="M53" s="212">
        <f>IF(L53=1,COUNTIF($J$4:J53,J53),0)</f>
        <v>0</v>
      </c>
    </row>
    <row r="54" spans="2:13" x14ac:dyDescent="0.35">
      <c r="B54" s="212" t="s">
        <v>3792</v>
      </c>
      <c r="C54" s="212" t="s">
        <v>403</v>
      </c>
      <c r="D54" s="212" t="s">
        <v>3793</v>
      </c>
      <c r="E54" s="543" t="s">
        <v>3593</v>
      </c>
      <c r="F54" s="212">
        <f>IF(RIGHT(B54,1)="p",0,IF(TRIM(C54)=TRIM('2 - Project Admin'!$E$8),1,0))</f>
        <v>0</v>
      </c>
      <c r="G54" s="212">
        <f>IF(F54=1,COUNTIF($C$4:C54,C54),0)</f>
        <v>0</v>
      </c>
      <c r="I54" s="212" t="s">
        <v>3794</v>
      </c>
      <c r="J54" s="212" t="s">
        <v>432</v>
      </c>
      <c r="K54" s="212" t="s">
        <v>3795</v>
      </c>
      <c r="L54" s="540">
        <f>IF(TRIM(J54)=TRIM('2 - Project Admin'!$E$8),1,0)</f>
        <v>0</v>
      </c>
      <c r="M54" s="212">
        <f>IF(L54=1,COUNTIF($J$4:J54,J54),0)</f>
        <v>0</v>
      </c>
    </row>
    <row r="55" spans="2:13" x14ac:dyDescent="0.35">
      <c r="B55" s="212" t="s">
        <v>3796</v>
      </c>
      <c r="C55" s="212" t="s">
        <v>403</v>
      </c>
      <c r="D55" s="212" t="s">
        <v>3797</v>
      </c>
      <c r="E55" s="543" t="s">
        <v>3593</v>
      </c>
      <c r="F55" s="212">
        <f>IF(RIGHT(B55,1)="p",0,IF(TRIM(C55)=TRIM('2 - Project Admin'!$E$8),1,0))</f>
        <v>0</v>
      </c>
      <c r="G55" s="212">
        <f>IF(F55=1,COUNTIF($C$4:C55,C55),0)</f>
        <v>0</v>
      </c>
      <c r="I55" s="212" t="s">
        <v>3798</v>
      </c>
      <c r="J55" s="212" t="s">
        <v>432</v>
      </c>
      <c r="K55" s="212" t="s">
        <v>3799</v>
      </c>
      <c r="L55" s="540">
        <f>IF(TRIM(J55)=TRIM('2 - Project Admin'!$E$8),1,0)</f>
        <v>0</v>
      </c>
      <c r="M55" s="212">
        <f>IF(L55=1,COUNTIF($J$4:J55,J55),0)</f>
        <v>0</v>
      </c>
    </row>
    <row r="56" spans="2:13" x14ac:dyDescent="0.35">
      <c r="B56" s="212" t="s">
        <v>3800</v>
      </c>
      <c r="C56" s="212" t="s">
        <v>403</v>
      </c>
      <c r="D56" s="212" t="s">
        <v>3801</v>
      </c>
      <c r="E56" s="543" t="s">
        <v>3593</v>
      </c>
      <c r="F56" s="212">
        <f>IF(RIGHT(B56,1)="p",0,IF(TRIM(C56)=TRIM('2 - Project Admin'!$E$8),1,0))</f>
        <v>0</v>
      </c>
      <c r="G56" s="212">
        <f>IF(F56=1,COUNTIF($C$4:C56,C56),0)</f>
        <v>0</v>
      </c>
      <c r="I56" s="212" t="s">
        <v>3802</v>
      </c>
      <c r="J56" s="212" t="s">
        <v>437</v>
      </c>
      <c r="K56" s="212" t="s">
        <v>3803</v>
      </c>
      <c r="L56" s="540">
        <f>IF(TRIM(J56)=TRIM('2 - Project Admin'!$E$8),1,0)</f>
        <v>0</v>
      </c>
      <c r="M56" s="212">
        <f>IF(L56=1,COUNTIF($J$4:J56,J56),0)</f>
        <v>0</v>
      </c>
    </row>
    <row r="57" spans="2:13" x14ac:dyDescent="0.35">
      <c r="B57" s="212" t="s">
        <v>3804</v>
      </c>
      <c r="C57" s="212" t="s">
        <v>408</v>
      </c>
      <c r="D57" s="212" t="s">
        <v>3805</v>
      </c>
      <c r="E57" s="543" t="s">
        <v>3593</v>
      </c>
      <c r="F57" s="212">
        <f>IF(RIGHT(B57,1)="p",0,IF(TRIM(C57)=TRIM('2 - Project Admin'!$E$8),1,0))</f>
        <v>0</v>
      </c>
      <c r="G57" s="212">
        <f>IF(F57=1,COUNTIF($C$4:C57,C57),0)</f>
        <v>0</v>
      </c>
      <c r="I57" s="212" t="s">
        <v>3806</v>
      </c>
      <c r="J57" s="212" t="s">
        <v>437</v>
      </c>
      <c r="K57" s="212" t="s">
        <v>3807</v>
      </c>
      <c r="L57" s="540">
        <f>IF(TRIM(J57)=TRIM('2 - Project Admin'!$E$8),1,0)</f>
        <v>0</v>
      </c>
      <c r="M57" s="212">
        <f>IF(L57=1,COUNTIF($J$4:J57,J57),0)</f>
        <v>0</v>
      </c>
    </row>
    <row r="58" spans="2:13" x14ac:dyDescent="0.35">
      <c r="B58" s="212" t="s">
        <v>3808</v>
      </c>
      <c r="C58" s="212" t="s">
        <v>408</v>
      </c>
      <c r="D58" s="212" t="s">
        <v>3809</v>
      </c>
      <c r="E58" s="543" t="s">
        <v>3593</v>
      </c>
      <c r="F58" s="212">
        <f>IF(RIGHT(B58,1)="p",0,IF(TRIM(C58)=TRIM('2 - Project Admin'!$E$8),1,0))</f>
        <v>0</v>
      </c>
      <c r="G58" s="212">
        <f>IF(F58=1,COUNTIF($C$4:C58,C58),0)</f>
        <v>0</v>
      </c>
      <c r="I58" s="212" t="s">
        <v>3810</v>
      </c>
      <c r="J58" s="212" t="s">
        <v>437</v>
      </c>
      <c r="K58" s="212" t="s">
        <v>3811</v>
      </c>
      <c r="L58" s="540">
        <f>IF(TRIM(J58)=TRIM('2 - Project Admin'!$E$8),1,0)</f>
        <v>0</v>
      </c>
      <c r="M58" s="212">
        <f>IF(L58=1,COUNTIF($J$4:J58,J58),0)</f>
        <v>0</v>
      </c>
    </row>
    <row r="59" spans="2:13" x14ac:dyDescent="0.35">
      <c r="B59" s="212" t="s">
        <v>3812</v>
      </c>
      <c r="C59" s="212" t="s">
        <v>408</v>
      </c>
      <c r="D59" s="212" t="s">
        <v>3813</v>
      </c>
      <c r="E59" s="543" t="s">
        <v>3593</v>
      </c>
      <c r="F59" s="212">
        <f>IF(RIGHT(B59,1)="p",0,IF(TRIM(C59)=TRIM('2 - Project Admin'!$E$8),1,0))</f>
        <v>0</v>
      </c>
      <c r="G59" s="212">
        <f>IF(F59=1,COUNTIF($C$4:C59,C59),0)</f>
        <v>0</v>
      </c>
      <c r="I59" s="212" t="s">
        <v>3814</v>
      </c>
      <c r="J59" s="212" t="s">
        <v>437</v>
      </c>
      <c r="K59" s="212" t="s">
        <v>3815</v>
      </c>
      <c r="L59" s="540">
        <f>IF(TRIM(J59)=TRIM('2 - Project Admin'!$E$8),1,0)</f>
        <v>0</v>
      </c>
      <c r="M59" s="212">
        <f>IF(L59=1,COUNTIF($J$4:J59,J59),0)</f>
        <v>0</v>
      </c>
    </row>
    <row r="60" spans="2:13" x14ac:dyDescent="0.35">
      <c r="B60" s="212" t="s">
        <v>3816</v>
      </c>
      <c r="C60" s="212" t="s">
        <v>408</v>
      </c>
      <c r="D60" s="212" t="s">
        <v>3817</v>
      </c>
      <c r="E60" s="543" t="s">
        <v>3593</v>
      </c>
      <c r="F60" s="212">
        <f>IF(RIGHT(B60,1)="p",0,IF(TRIM(C60)=TRIM('2 - Project Admin'!$E$8),1,0))</f>
        <v>0</v>
      </c>
      <c r="G60" s="212">
        <f>IF(F60=1,COUNTIF($C$4:C60,C60),0)</f>
        <v>0</v>
      </c>
      <c r="I60" s="212" t="s">
        <v>3818</v>
      </c>
      <c r="J60" s="212" t="s">
        <v>437</v>
      </c>
      <c r="K60" s="212" t="s">
        <v>3819</v>
      </c>
      <c r="L60" s="540">
        <f>IF(TRIM(J60)=TRIM('2 - Project Admin'!$E$8),1,0)</f>
        <v>0</v>
      </c>
      <c r="M60" s="212">
        <f>IF(L60=1,COUNTIF($J$4:J60,J60),0)</f>
        <v>0</v>
      </c>
    </row>
    <row r="61" spans="2:13" x14ac:dyDescent="0.35">
      <c r="B61" s="212" t="s">
        <v>3820</v>
      </c>
      <c r="C61" s="212" t="s">
        <v>410</v>
      </c>
      <c r="D61" s="212" t="s">
        <v>3821</v>
      </c>
      <c r="E61" s="543" t="s">
        <v>3593</v>
      </c>
      <c r="F61" s="212">
        <f>IF(RIGHT(B61,1)="p",0,IF(TRIM(C61)=TRIM('2 - Project Admin'!$E$8),1,0))</f>
        <v>0</v>
      </c>
      <c r="G61" s="212">
        <f>IF(F61=1,COUNTIF($C$4:C61,C61),0)</f>
        <v>0</v>
      </c>
      <c r="I61" s="212" t="s">
        <v>3822</v>
      </c>
      <c r="J61" s="212" t="s">
        <v>437</v>
      </c>
      <c r="K61" s="212" t="s">
        <v>3823</v>
      </c>
      <c r="L61" s="540">
        <f>IF(TRIM(J61)=TRIM('2 - Project Admin'!$E$8),1,0)</f>
        <v>0</v>
      </c>
      <c r="M61" s="212">
        <f>IF(L61=1,COUNTIF($J$4:J61,J61),0)</f>
        <v>0</v>
      </c>
    </row>
    <row r="62" spans="2:13" x14ac:dyDescent="0.35">
      <c r="B62" s="212" t="s">
        <v>3824</v>
      </c>
      <c r="C62" s="212" t="s">
        <v>410</v>
      </c>
      <c r="D62" s="212" t="s">
        <v>3825</v>
      </c>
      <c r="E62" s="543" t="s">
        <v>3593</v>
      </c>
      <c r="F62" s="212">
        <f>IF(RIGHT(B62,1)="p",0,IF(TRIM(C62)=TRIM('2 - Project Admin'!$E$8),1,0))</f>
        <v>0</v>
      </c>
      <c r="G62" s="212">
        <f>IF(F62=1,COUNTIF($C$4:C62,C62),0)</f>
        <v>0</v>
      </c>
      <c r="I62" s="212" t="s">
        <v>3826</v>
      </c>
      <c r="J62" s="212" t="s">
        <v>448</v>
      </c>
      <c r="K62" s="212" t="s">
        <v>3827</v>
      </c>
      <c r="L62" s="540">
        <f>IF(TRIM(J62)=TRIM('2 - Project Admin'!$E$8),1,0)</f>
        <v>0</v>
      </c>
      <c r="M62" s="212">
        <f>IF(L62=1,COUNTIF($J$4:J62,J62),0)</f>
        <v>0</v>
      </c>
    </row>
    <row r="63" spans="2:13" x14ac:dyDescent="0.35">
      <c r="B63" s="212" t="s">
        <v>3828</v>
      </c>
      <c r="C63" s="212" t="s">
        <v>410</v>
      </c>
      <c r="D63" s="212" t="s">
        <v>3829</v>
      </c>
      <c r="E63" s="543" t="s">
        <v>3593</v>
      </c>
      <c r="F63" s="212">
        <f>IF(RIGHT(B63,1)="p",0,IF(TRIM(C63)=TRIM('2 - Project Admin'!$E$8),1,0))</f>
        <v>0</v>
      </c>
      <c r="G63" s="212">
        <f>IF(F63=1,COUNTIF($C$4:C63,C63),0)</f>
        <v>0</v>
      </c>
      <c r="I63" s="212" t="s">
        <v>3830</v>
      </c>
      <c r="J63" s="212" t="s">
        <v>448</v>
      </c>
      <c r="K63" s="212" t="s">
        <v>3817</v>
      </c>
      <c r="L63" s="540">
        <f>IF(TRIM(J63)=TRIM('2 - Project Admin'!$E$8),1,0)</f>
        <v>0</v>
      </c>
      <c r="M63" s="212">
        <f>IF(L63=1,COUNTIF($J$4:J63,J63),0)</f>
        <v>0</v>
      </c>
    </row>
    <row r="64" spans="2:13" x14ac:dyDescent="0.35">
      <c r="B64" s="212" t="s">
        <v>3831</v>
      </c>
      <c r="C64" s="212" t="s">
        <v>410</v>
      </c>
      <c r="D64" s="212" t="s">
        <v>3832</v>
      </c>
      <c r="E64" s="543" t="s">
        <v>3593</v>
      </c>
      <c r="F64" s="212">
        <f>IF(RIGHT(B64,1)="p",0,IF(TRIM(C64)=TRIM('2 - Project Admin'!$E$8),1,0))</f>
        <v>0</v>
      </c>
      <c r="G64" s="212">
        <f>IF(F64=1,COUNTIF($C$4:C64,C64),0)</f>
        <v>0</v>
      </c>
      <c r="I64" s="212" t="s">
        <v>3833</v>
      </c>
      <c r="J64" s="212" t="s">
        <v>455</v>
      </c>
      <c r="K64" s="212" t="s">
        <v>3834</v>
      </c>
      <c r="L64" s="540">
        <f>IF(TRIM(J64)=TRIM('2 - Project Admin'!$E$8),1,0)</f>
        <v>0</v>
      </c>
      <c r="M64" s="212">
        <f>IF(L64=1,COUNTIF($J$4:J64,J64),0)</f>
        <v>0</v>
      </c>
    </row>
    <row r="65" spans="2:13" x14ac:dyDescent="0.35">
      <c r="B65" s="212" t="s">
        <v>3835</v>
      </c>
      <c r="C65" s="212" t="s">
        <v>410</v>
      </c>
      <c r="D65" s="212" t="s">
        <v>3836</v>
      </c>
      <c r="E65" s="543" t="s">
        <v>3593</v>
      </c>
      <c r="F65" s="212">
        <f>IF(RIGHT(B65,1)="p",0,IF(TRIM(C65)=TRIM('2 - Project Admin'!$E$8),1,0))</f>
        <v>0</v>
      </c>
      <c r="G65" s="212">
        <f>IF(F65=1,COUNTIF($C$4:C65,C65),0)</f>
        <v>0</v>
      </c>
      <c r="I65" s="212" t="s">
        <v>3837</v>
      </c>
      <c r="J65" s="212" t="s">
        <v>455</v>
      </c>
      <c r="K65" s="212" t="s">
        <v>3838</v>
      </c>
      <c r="L65" s="540">
        <f>IF(TRIM(J65)=TRIM('2 - Project Admin'!$E$8),1,0)</f>
        <v>0</v>
      </c>
      <c r="M65" s="212">
        <f>IF(L65=1,COUNTIF($J$4:J65,J65),0)</f>
        <v>0</v>
      </c>
    </row>
    <row r="66" spans="2:13" x14ac:dyDescent="0.35">
      <c r="B66" s="212" t="s">
        <v>3839</v>
      </c>
      <c r="C66" s="212" t="s">
        <v>410</v>
      </c>
      <c r="D66" s="212" t="s">
        <v>3840</v>
      </c>
      <c r="E66" s="543" t="s">
        <v>3593</v>
      </c>
      <c r="F66" s="212">
        <f>IF(RIGHT(B66,1)="p",0,IF(TRIM(C66)=TRIM('2 - Project Admin'!$E$8),1,0))</f>
        <v>0</v>
      </c>
      <c r="G66" s="212">
        <f>IF(F66=1,COUNTIF($C$4:C66,C66),0)</f>
        <v>0</v>
      </c>
      <c r="I66" s="212" t="s">
        <v>3841</v>
      </c>
      <c r="J66" s="212" t="s">
        <v>455</v>
      </c>
      <c r="K66" s="212" t="s">
        <v>3842</v>
      </c>
      <c r="L66" s="540">
        <f>IF(TRIM(J66)=TRIM('2 - Project Admin'!$E$8),1,0)</f>
        <v>0</v>
      </c>
      <c r="M66" s="212">
        <f>IF(L66=1,COUNTIF($J$4:J66,J66),0)</f>
        <v>0</v>
      </c>
    </row>
    <row r="67" spans="2:13" x14ac:dyDescent="0.35">
      <c r="B67" s="212" t="s">
        <v>3843</v>
      </c>
      <c r="C67" s="212" t="s">
        <v>410</v>
      </c>
      <c r="D67" s="212" t="s">
        <v>3844</v>
      </c>
      <c r="E67" s="543" t="s">
        <v>3593</v>
      </c>
      <c r="F67" s="212">
        <f>IF(RIGHT(B67,1)="p",0,IF(TRIM(C67)=TRIM('2 - Project Admin'!$E$8),1,0))</f>
        <v>0</v>
      </c>
      <c r="G67" s="212">
        <f>IF(F67=1,COUNTIF($C$4:C67,C67),0)</f>
        <v>0</v>
      </c>
      <c r="I67" s="212" t="s">
        <v>3845</v>
      </c>
      <c r="J67" s="212" t="s">
        <v>455</v>
      </c>
      <c r="K67" s="212" t="s">
        <v>3846</v>
      </c>
      <c r="L67" s="540">
        <f>IF(TRIM(J67)=TRIM('2 - Project Admin'!$E$8),1,0)</f>
        <v>0</v>
      </c>
      <c r="M67" s="212">
        <f>IF(L67=1,COUNTIF($J$4:J67,J67),0)</f>
        <v>0</v>
      </c>
    </row>
    <row r="68" spans="2:13" x14ac:dyDescent="0.35">
      <c r="B68" s="212" t="s">
        <v>3847</v>
      </c>
      <c r="C68" s="212" t="s">
        <v>412</v>
      </c>
      <c r="D68" s="212" t="s">
        <v>3848</v>
      </c>
      <c r="E68" s="543" t="s">
        <v>3593</v>
      </c>
      <c r="F68" s="212">
        <f>IF(RIGHT(B68,1)="p",0,IF(TRIM(C68)=TRIM('2 - Project Admin'!$E$8),1,0))</f>
        <v>0</v>
      </c>
      <c r="G68" s="212">
        <f>IF(F68=1,COUNTIF($C$4:C68,C68),0)</f>
        <v>0</v>
      </c>
      <c r="I68" s="212" t="s">
        <v>3849</v>
      </c>
      <c r="J68" s="212" t="s">
        <v>455</v>
      </c>
      <c r="K68" s="212" t="s">
        <v>3850</v>
      </c>
      <c r="L68" s="540">
        <f>IF(TRIM(J68)=TRIM('2 - Project Admin'!$E$8),1,0)</f>
        <v>0</v>
      </c>
      <c r="M68" s="212">
        <f>IF(L68=1,COUNTIF($J$4:J68,J68),0)</f>
        <v>0</v>
      </c>
    </row>
    <row r="69" spans="2:13" x14ac:dyDescent="0.35">
      <c r="B69" s="212" t="s">
        <v>3851</v>
      </c>
      <c r="C69" s="212" t="s">
        <v>412</v>
      </c>
      <c r="D69" s="212" t="s">
        <v>3852</v>
      </c>
      <c r="E69" s="543" t="s">
        <v>3593</v>
      </c>
      <c r="F69" s="212">
        <f>IF(RIGHT(B69,1)="p",0,IF(TRIM(C69)=TRIM('2 - Project Admin'!$E$8),1,0))</f>
        <v>0</v>
      </c>
      <c r="G69" s="212">
        <f>IF(F69=1,COUNTIF($C$4:C69,C69),0)</f>
        <v>0</v>
      </c>
      <c r="I69" s="212" t="s">
        <v>3853</v>
      </c>
      <c r="J69" s="212" t="s">
        <v>455</v>
      </c>
      <c r="K69" s="212" t="s">
        <v>3854</v>
      </c>
      <c r="L69" s="540">
        <f>IF(TRIM(J69)=TRIM('2 - Project Admin'!$E$8),1,0)</f>
        <v>0</v>
      </c>
      <c r="M69" s="212">
        <f>IF(L69=1,COUNTIF($J$4:J69,J69),0)</f>
        <v>0</v>
      </c>
    </row>
    <row r="70" spans="2:13" x14ac:dyDescent="0.35">
      <c r="B70" s="212" t="s">
        <v>3855</v>
      </c>
      <c r="C70" s="212" t="s">
        <v>412</v>
      </c>
      <c r="D70" s="212" t="s">
        <v>3856</v>
      </c>
      <c r="E70" s="543" t="s">
        <v>3593</v>
      </c>
      <c r="F70" s="212">
        <f>IF(RIGHT(B70,1)="p",0,IF(TRIM(C70)=TRIM('2 - Project Admin'!$E$8),1,0))</f>
        <v>0</v>
      </c>
      <c r="G70" s="212">
        <f>IF(F70=1,COUNTIF($C$4:C70,C70),0)</f>
        <v>0</v>
      </c>
      <c r="I70" s="212" t="s">
        <v>3857</v>
      </c>
      <c r="J70" s="212" t="s">
        <v>455</v>
      </c>
      <c r="K70" s="212" t="s">
        <v>3858</v>
      </c>
      <c r="L70" s="540">
        <f>IF(TRIM(J70)=TRIM('2 - Project Admin'!$E$8),1,0)</f>
        <v>0</v>
      </c>
      <c r="M70" s="212">
        <f>IF(L70=1,COUNTIF($J$4:J70,J70),0)</f>
        <v>0</v>
      </c>
    </row>
    <row r="71" spans="2:13" x14ac:dyDescent="0.35">
      <c r="B71" s="212" t="s">
        <v>3859</v>
      </c>
      <c r="C71" s="212" t="s">
        <v>412</v>
      </c>
      <c r="D71" s="212" t="s">
        <v>3860</v>
      </c>
      <c r="E71" s="543" t="s">
        <v>3593</v>
      </c>
      <c r="F71" s="212">
        <f>IF(RIGHT(B71,1)="p",0,IF(TRIM(C71)=TRIM('2 - Project Admin'!$E$8),1,0))</f>
        <v>0</v>
      </c>
      <c r="G71" s="212">
        <f>IF(F71=1,COUNTIF($C$4:C71,C71),0)</f>
        <v>0</v>
      </c>
      <c r="I71" s="212" t="s">
        <v>3861</v>
      </c>
      <c r="J71" s="212" t="s">
        <v>462</v>
      </c>
      <c r="K71" s="212" t="s">
        <v>3862</v>
      </c>
      <c r="L71" s="540">
        <f>IF(TRIM(J71)=TRIM('2 - Project Admin'!$E$8),1,0)</f>
        <v>0</v>
      </c>
      <c r="M71" s="212">
        <f>IF(L71=1,COUNTIF($J$4:J71,J71),0)</f>
        <v>0</v>
      </c>
    </row>
    <row r="72" spans="2:13" x14ac:dyDescent="0.35">
      <c r="B72" s="212" t="s">
        <v>3863</v>
      </c>
      <c r="C72" s="212" t="s">
        <v>412</v>
      </c>
      <c r="D72" s="212" t="s">
        <v>3864</v>
      </c>
      <c r="E72" s="543" t="s">
        <v>3593</v>
      </c>
      <c r="F72" s="212">
        <f>IF(RIGHT(B72,1)="p",0,IF(TRIM(C72)=TRIM('2 - Project Admin'!$E$8),1,0))</f>
        <v>0</v>
      </c>
      <c r="G72" s="212">
        <f>IF(F72=1,COUNTIF($C$4:C72,C72),0)</f>
        <v>0</v>
      </c>
      <c r="I72" s="212" t="s">
        <v>3865</v>
      </c>
      <c r="J72" s="212" t="s">
        <v>462</v>
      </c>
      <c r="K72" s="212" t="s">
        <v>3866</v>
      </c>
      <c r="L72" s="540">
        <f>IF(TRIM(J72)=TRIM('2 - Project Admin'!$E$8),1,0)</f>
        <v>0</v>
      </c>
      <c r="M72" s="212">
        <f>IF(L72=1,COUNTIF($J$4:J72,J72),0)</f>
        <v>0</v>
      </c>
    </row>
    <row r="73" spans="2:13" x14ac:dyDescent="0.35">
      <c r="B73" s="212" t="s">
        <v>3867</v>
      </c>
      <c r="C73" s="212" t="s">
        <v>412</v>
      </c>
      <c r="D73" s="212" t="s">
        <v>3868</v>
      </c>
      <c r="E73" s="543" t="s">
        <v>3593</v>
      </c>
      <c r="F73" s="212">
        <f>IF(RIGHT(B73,1)="p",0,IF(TRIM(C73)=TRIM('2 - Project Admin'!$E$8),1,0))</f>
        <v>0</v>
      </c>
      <c r="G73" s="212">
        <f>IF(F73=1,COUNTIF($C$4:C73,C73),0)</f>
        <v>0</v>
      </c>
      <c r="I73" s="212" t="s">
        <v>3869</v>
      </c>
      <c r="J73" s="212" t="s">
        <v>462</v>
      </c>
      <c r="K73" s="212" t="s">
        <v>3870</v>
      </c>
      <c r="L73" s="540">
        <f>IF(TRIM(J73)=TRIM('2 - Project Admin'!$E$8),1,0)</f>
        <v>0</v>
      </c>
      <c r="M73" s="212">
        <f>IF(L73=1,COUNTIF($J$4:J73,J73),0)</f>
        <v>0</v>
      </c>
    </row>
    <row r="74" spans="2:13" x14ac:dyDescent="0.35">
      <c r="B74" s="212" t="s">
        <v>3871</v>
      </c>
      <c r="C74" s="212" t="s">
        <v>412</v>
      </c>
      <c r="D74" s="212" t="s">
        <v>3872</v>
      </c>
      <c r="E74" s="543" t="s">
        <v>3593</v>
      </c>
      <c r="F74" s="212">
        <f>IF(RIGHT(B74,1)="p",0,IF(TRIM(C74)=TRIM('2 - Project Admin'!$E$8),1,0))</f>
        <v>0</v>
      </c>
      <c r="G74" s="212">
        <f>IF(F74=1,COUNTIF($C$4:C74,C74),0)</f>
        <v>0</v>
      </c>
      <c r="I74" s="212" t="s">
        <v>3873</v>
      </c>
      <c r="J74" s="212" t="s">
        <v>469</v>
      </c>
      <c r="K74" s="212" t="s">
        <v>3874</v>
      </c>
      <c r="L74" s="540">
        <f>IF(TRIM(J74)=TRIM('2 - Project Admin'!$E$8),1,0)</f>
        <v>0</v>
      </c>
      <c r="M74" s="212">
        <f>IF(L74=1,COUNTIF($J$4:J74,J74),0)</f>
        <v>0</v>
      </c>
    </row>
    <row r="75" spans="2:13" x14ac:dyDescent="0.35">
      <c r="B75" s="212" t="s">
        <v>3875</v>
      </c>
      <c r="C75" s="212" t="s">
        <v>412</v>
      </c>
      <c r="D75" s="212" t="s">
        <v>3876</v>
      </c>
      <c r="E75" s="543" t="s">
        <v>3593</v>
      </c>
      <c r="F75" s="212">
        <f>IF(RIGHT(B75,1)="p",0,IF(TRIM(C75)=TRIM('2 - Project Admin'!$E$8),1,0))</f>
        <v>0</v>
      </c>
      <c r="G75" s="212">
        <f>IF(F75=1,COUNTIF($C$4:C75,C75),0)</f>
        <v>0</v>
      </c>
      <c r="I75" s="212" t="s">
        <v>3877</v>
      </c>
      <c r="J75" s="212" t="s">
        <v>469</v>
      </c>
      <c r="K75" s="212" t="s">
        <v>3878</v>
      </c>
      <c r="L75" s="540">
        <f>IF(TRIM(J75)=TRIM('2 - Project Admin'!$E$8),1,0)</f>
        <v>0</v>
      </c>
      <c r="M75" s="212">
        <f>IF(L75=1,COUNTIF($J$4:J75,J75),0)</f>
        <v>0</v>
      </c>
    </row>
    <row r="76" spans="2:13" x14ac:dyDescent="0.35">
      <c r="B76" s="212" t="s">
        <v>3879</v>
      </c>
      <c r="C76" s="212" t="s">
        <v>412</v>
      </c>
      <c r="D76" s="212" t="s">
        <v>3880</v>
      </c>
      <c r="E76" s="543" t="s">
        <v>3593</v>
      </c>
      <c r="F76" s="212">
        <f>IF(RIGHT(B76,1)="p",0,IF(TRIM(C76)=TRIM('2 - Project Admin'!$E$8),1,0))</f>
        <v>0</v>
      </c>
      <c r="G76" s="212">
        <f>IF(F76=1,COUNTIF($C$4:C76,C76),0)</f>
        <v>0</v>
      </c>
      <c r="I76" s="212" t="s">
        <v>3881</v>
      </c>
      <c r="J76" s="212" t="s">
        <v>473</v>
      </c>
      <c r="K76" s="212" t="s">
        <v>3882</v>
      </c>
      <c r="L76" s="540">
        <f>IF(TRIM(J76)=TRIM('2 - Project Admin'!$E$8),1,0)</f>
        <v>0</v>
      </c>
      <c r="M76" s="212">
        <f>IF(L76=1,COUNTIF($J$4:J76,J76),0)</f>
        <v>0</v>
      </c>
    </row>
    <row r="77" spans="2:13" x14ac:dyDescent="0.35">
      <c r="B77" s="212" t="s">
        <v>3883</v>
      </c>
      <c r="C77" s="212" t="s">
        <v>412</v>
      </c>
      <c r="D77" s="212" t="s">
        <v>3884</v>
      </c>
      <c r="E77" s="543" t="s">
        <v>3593</v>
      </c>
      <c r="F77" s="212">
        <f>IF(RIGHT(B77,1)="p",0,IF(TRIM(C77)=TRIM('2 - Project Admin'!$E$8),1,0))</f>
        <v>0</v>
      </c>
      <c r="G77" s="212">
        <f>IF(F77=1,COUNTIF($C$4:C77,C77),0)</f>
        <v>0</v>
      </c>
      <c r="I77" s="212" t="s">
        <v>3885</v>
      </c>
      <c r="J77" s="212" t="s">
        <v>473</v>
      </c>
      <c r="K77" s="212" t="s">
        <v>3886</v>
      </c>
      <c r="L77" s="540">
        <f>IF(TRIM(J77)=TRIM('2 - Project Admin'!$E$8),1,0)</f>
        <v>0</v>
      </c>
      <c r="M77" s="212">
        <f>IF(L77=1,COUNTIF($J$4:J77,J77),0)</f>
        <v>0</v>
      </c>
    </row>
    <row r="78" spans="2:13" x14ac:dyDescent="0.35">
      <c r="B78" s="212" t="s">
        <v>3887</v>
      </c>
      <c r="C78" s="212" t="s">
        <v>414</v>
      </c>
      <c r="D78" s="212" t="s">
        <v>3888</v>
      </c>
      <c r="E78" s="543" t="s">
        <v>3593</v>
      </c>
      <c r="F78" s="212">
        <f>IF(RIGHT(B78,1)="p",0,IF(TRIM(C78)=TRIM('2 - Project Admin'!$E$8),1,0))</f>
        <v>0</v>
      </c>
      <c r="G78" s="212">
        <f>IF(F78=1,COUNTIF($C$4:C78,C78),0)</f>
        <v>0</v>
      </c>
      <c r="I78" s="212" t="s">
        <v>3889</v>
      </c>
      <c r="J78" s="212" t="s">
        <v>473</v>
      </c>
      <c r="K78" s="212" t="s">
        <v>3890</v>
      </c>
      <c r="L78" s="540">
        <f>IF(TRIM(J78)=TRIM('2 - Project Admin'!$E$8),1,0)</f>
        <v>0</v>
      </c>
      <c r="M78" s="212">
        <f>IF(L78=1,COUNTIF($J$4:J78,J78),0)</f>
        <v>0</v>
      </c>
    </row>
    <row r="79" spans="2:13" x14ac:dyDescent="0.35">
      <c r="B79" s="212" t="s">
        <v>3891</v>
      </c>
      <c r="C79" s="212" t="s">
        <v>414</v>
      </c>
      <c r="D79" s="212" t="s">
        <v>3892</v>
      </c>
      <c r="E79" s="543" t="s">
        <v>3593</v>
      </c>
      <c r="F79" s="212">
        <f>IF(RIGHT(B79,1)="p",0,IF(TRIM(C79)=TRIM('2 - Project Admin'!$E$8),1,0))</f>
        <v>0</v>
      </c>
      <c r="G79" s="212">
        <f>IF(F79=1,COUNTIF($C$4:C79,C79),0)</f>
        <v>0</v>
      </c>
      <c r="I79" s="212" t="s">
        <v>3893</v>
      </c>
      <c r="J79" s="212" t="s">
        <v>473</v>
      </c>
      <c r="K79" s="212" t="s">
        <v>3894</v>
      </c>
      <c r="L79" s="540">
        <f>IF(TRIM(J79)=TRIM('2 - Project Admin'!$E$8),1,0)</f>
        <v>0</v>
      </c>
      <c r="M79" s="212">
        <f>IF(L79=1,COUNTIF($J$4:J79,J79),0)</f>
        <v>0</v>
      </c>
    </row>
    <row r="80" spans="2:13" x14ac:dyDescent="0.35">
      <c r="B80" s="212" t="s">
        <v>3895</v>
      </c>
      <c r="C80" s="212" t="s">
        <v>414</v>
      </c>
      <c r="D80" s="212" t="s">
        <v>3896</v>
      </c>
      <c r="E80" s="543" t="s">
        <v>3593</v>
      </c>
      <c r="F80" s="212">
        <f>IF(RIGHT(B80,1)="p",0,IF(TRIM(C80)=TRIM('2 - Project Admin'!$E$8),1,0))</f>
        <v>0</v>
      </c>
      <c r="G80" s="212">
        <f>IF(F80=1,COUNTIF($C$4:C80,C80),0)</f>
        <v>0</v>
      </c>
      <c r="I80" s="212" t="s">
        <v>3897</v>
      </c>
      <c r="J80" s="212" t="s">
        <v>473</v>
      </c>
      <c r="K80" s="212" t="s">
        <v>3898</v>
      </c>
      <c r="L80" s="540">
        <f>IF(TRIM(J80)=TRIM('2 - Project Admin'!$E$8),1,0)</f>
        <v>0</v>
      </c>
      <c r="M80" s="212">
        <f>IF(L80=1,COUNTIF($J$4:J80,J80),0)</f>
        <v>0</v>
      </c>
    </row>
    <row r="81" spans="2:13" x14ac:dyDescent="0.35">
      <c r="B81" s="212" t="s">
        <v>3899</v>
      </c>
      <c r="C81" s="212" t="s">
        <v>414</v>
      </c>
      <c r="D81" s="212" t="s">
        <v>3900</v>
      </c>
      <c r="E81" s="543" t="s">
        <v>3593</v>
      </c>
      <c r="F81" s="212">
        <f>IF(RIGHT(B81,1)="p",0,IF(TRIM(C81)=TRIM('2 - Project Admin'!$E$8),1,0))</f>
        <v>0</v>
      </c>
      <c r="G81" s="212">
        <f>IF(F81=1,COUNTIF($C$4:C81,C81),0)</f>
        <v>0</v>
      </c>
      <c r="I81" s="212" t="s">
        <v>3901</v>
      </c>
      <c r="J81" s="212" t="s">
        <v>475</v>
      </c>
      <c r="K81" s="212" t="s">
        <v>3902</v>
      </c>
      <c r="L81" s="540">
        <f>IF(TRIM(J81)=TRIM('2 - Project Admin'!$E$8),1,0)</f>
        <v>0</v>
      </c>
      <c r="M81" s="212">
        <f>IF(L81=1,COUNTIF($J$4:J81,J81),0)</f>
        <v>0</v>
      </c>
    </row>
    <row r="82" spans="2:13" x14ac:dyDescent="0.35">
      <c r="B82" s="212" t="s">
        <v>3903</v>
      </c>
      <c r="C82" s="212" t="s">
        <v>414</v>
      </c>
      <c r="D82" s="212" t="s">
        <v>3904</v>
      </c>
      <c r="E82" s="543" t="s">
        <v>3593</v>
      </c>
      <c r="F82" s="212">
        <f>IF(RIGHT(B82,1)="p",0,IF(TRIM(C82)=TRIM('2 - Project Admin'!$E$8),1,0))</f>
        <v>0</v>
      </c>
      <c r="G82" s="212">
        <f>IF(F82=1,COUNTIF($C$4:C82,C82),0)</f>
        <v>0</v>
      </c>
      <c r="I82" s="212" t="s">
        <v>3905</v>
      </c>
      <c r="J82" s="212" t="s">
        <v>475</v>
      </c>
      <c r="K82" s="212" t="s">
        <v>3906</v>
      </c>
      <c r="L82" s="540">
        <f>IF(TRIM(J82)=TRIM('2 - Project Admin'!$E$8),1,0)</f>
        <v>0</v>
      </c>
      <c r="M82" s="212">
        <f>IF(L82=1,COUNTIF($J$4:J82,J82),0)</f>
        <v>0</v>
      </c>
    </row>
    <row r="83" spans="2:13" x14ac:dyDescent="0.35">
      <c r="B83" s="212" t="s">
        <v>3907</v>
      </c>
      <c r="C83" s="212" t="s">
        <v>414</v>
      </c>
      <c r="D83" s="212" t="s">
        <v>3908</v>
      </c>
      <c r="E83" s="543" t="s">
        <v>3593</v>
      </c>
      <c r="F83" s="212">
        <f>IF(RIGHT(B83,1)="p",0,IF(TRIM(C83)=TRIM('2 - Project Admin'!$E$8),1,0))</f>
        <v>0</v>
      </c>
      <c r="G83" s="212">
        <f>IF(F83=1,COUNTIF($C$4:C83,C83),0)</f>
        <v>0</v>
      </c>
      <c r="I83" s="212" t="s">
        <v>3909</v>
      </c>
      <c r="J83" s="212" t="s">
        <v>475</v>
      </c>
      <c r="K83" s="212" t="s">
        <v>3910</v>
      </c>
      <c r="L83" s="540">
        <f>IF(TRIM(J83)=TRIM('2 - Project Admin'!$E$8),1,0)</f>
        <v>0</v>
      </c>
      <c r="M83" s="212">
        <f>IF(L83=1,COUNTIF($J$4:J83,J83),0)</f>
        <v>0</v>
      </c>
    </row>
    <row r="84" spans="2:13" x14ac:dyDescent="0.35">
      <c r="B84" s="212" t="s">
        <v>3911</v>
      </c>
      <c r="C84" s="212" t="s">
        <v>414</v>
      </c>
      <c r="D84" s="212" t="s">
        <v>3912</v>
      </c>
      <c r="E84" s="543" t="s">
        <v>3593</v>
      </c>
      <c r="F84" s="212">
        <f>IF(RIGHT(B84,1)="p",0,IF(TRIM(C84)=TRIM('2 - Project Admin'!$E$8),1,0))</f>
        <v>0</v>
      </c>
      <c r="G84" s="212">
        <f>IF(F84=1,COUNTIF($C$4:C84,C84),0)</f>
        <v>0</v>
      </c>
      <c r="I84" s="212" t="s">
        <v>3913</v>
      </c>
      <c r="J84" s="212" t="s">
        <v>477</v>
      </c>
      <c r="K84" s="212" t="s">
        <v>3914</v>
      </c>
      <c r="L84" s="540">
        <f>IF(TRIM(J84)=TRIM('2 - Project Admin'!$E$8),1,0)</f>
        <v>0</v>
      </c>
      <c r="M84" s="212">
        <f>IF(L84=1,COUNTIF($J$4:J84,J84),0)</f>
        <v>0</v>
      </c>
    </row>
    <row r="85" spans="2:13" x14ac:dyDescent="0.35">
      <c r="B85" s="212" t="s">
        <v>3915</v>
      </c>
      <c r="C85" s="212" t="s">
        <v>414</v>
      </c>
      <c r="D85" s="212" t="s">
        <v>3916</v>
      </c>
      <c r="E85" s="543" t="s">
        <v>3593</v>
      </c>
      <c r="F85" s="212">
        <f>IF(RIGHT(B85,1)="p",0,IF(TRIM(C85)=TRIM('2 - Project Admin'!$E$8),1,0))</f>
        <v>0</v>
      </c>
      <c r="G85" s="212">
        <f>IF(F85=1,COUNTIF($C$4:C85,C85),0)</f>
        <v>0</v>
      </c>
      <c r="I85" s="212" t="s">
        <v>3917</v>
      </c>
      <c r="J85" s="212" t="s">
        <v>477</v>
      </c>
      <c r="K85" s="212" t="s">
        <v>3918</v>
      </c>
      <c r="L85" s="540">
        <f>IF(TRIM(J85)=TRIM('2 - Project Admin'!$E$8),1,0)</f>
        <v>0</v>
      </c>
      <c r="M85" s="212">
        <f>IF(L85=1,COUNTIF($J$4:J85,J85),0)</f>
        <v>0</v>
      </c>
    </row>
    <row r="86" spans="2:13" x14ac:dyDescent="0.35">
      <c r="B86" s="212" t="s">
        <v>3919</v>
      </c>
      <c r="C86" s="212" t="s">
        <v>414</v>
      </c>
      <c r="D86" s="212" t="s">
        <v>3920</v>
      </c>
      <c r="E86" s="543" t="s">
        <v>3593</v>
      </c>
      <c r="F86" s="212">
        <f>IF(RIGHT(B86,1)="p",0,IF(TRIM(C86)=TRIM('2 - Project Admin'!$E$8),1,0))</f>
        <v>0</v>
      </c>
      <c r="G86" s="212">
        <f>IF(F86=1,COUNTIF($C$4:C86,C86),0)</f>
        <v>0</v>
      </c>
      <c r="I86" s="212" t="s">
        <v>3921</v>
      </c>
      <c r="J86" s="212" t="s">
        <v>484</v>
      </c>
      <c r="K86" s="212" t="s">
        <v>3922</v>
      </c>
      <c r="L86" s="540">
        <f>IF(TRIM(J86)=TRIM('2 - Project Admin'!$E$8),1,0)</f>
        <v>0</v>
      </c>
      <c r="M86" s="212">
        <f>IF(L86=1,COUNTIF($J$4:J86,J86),0)</f>
        <v>0</v>
      </c>
    </row>
    <row r="87" spans="2:13" x14ac:dyDescent="0.35">
      <c r="B87" s="212" t="s">
        <v>3923</v>
      </c>
      <c r="C87" s="212" t="s">
        <v>414</v>
      </c>
      <c r="D87" s="212" t="s">
        <v>3924</v>
      </c>
      <c r="E87" s="543" t="s">
        <v>3593</v>
      </c>
      <c r="F87" s="212">
        <f>IF(RIGHT(B87,1)="p",0,IF(TRIM(C87)=TRIM('2 - Project Admin'!$E$8),1,0))</f>
        <v>0</v>
      </c>
      <c r="G87" s="212">
        <f>IF(F87=1,COUNTIF($C$4:C87,C87),0)</f>
        <v>0</v>
      </c>
      <c r="I87" s="212" t="s">
        <v>3925</v>
      </c>
      <c r="J87" s="212" t="s">
        <v>484</v>
      </c>
      <c r="K87" s="212" t="s">
        <v>3926</v>
      </c>
      <c r="L87" s="540">
        <f>IF(TRIM(J87)=TRIM('2 - Project Admin'!$E$8),1,0)</f>
        <v>0</v>
      </c>
      <c r="M87" s="212">
        <f>IF(L87=1,COUNTIF($J$4:J87,J87),0)</f>
        <v>0</v>
      </c>
    </row>
    <row r="88" spans="2:13" x14ac:dyDescent="0.35">
      <c r="B88" s="212" t="s">
        <v>3927</v>
      </c>
      <c r="C88" s="212" t="s">
        <v>414</v>
      </c>
      <c r="D88" s="212" t="s">
        <v>3928</v>
      </c>
      <c r="E88" s="543" t="s">
        <v>3593</v>
      </c>
      <c r="F88" s="212">
        <f>IF(RIGHT(B88,1)="p",0,IF(TRIM(C88)=TRIM('2 - Project Admin'!$E$8),1,0))</f>
        <v>0</v>
      </c>
      <c r="G88" s="212">
        <f>IF(F88=1,COUNTIF($C$4:C88,C88),0)</f>
        <v>0</v>
      </c>
      <c r="I88" s="212" t="s">
        <v>3929</v>
      </c>
      <c r="J88" s="212" t="s">
        <v>484</v>
      </c>
      <c r="K88" s="212" t="s">
        <v>3930</v>
      </c>
      <c r="L88" s="540">
        <f>IF(TRIM(J88)=TRIM('2 - Project Admin'!$E$8),1,0)</f>
        <v>0</v>
      </c>
      <c r="M88" s="212">
        <f>IF(L88=1,COUNTIF($J$4:J88,J88),0)</f>
        <v>0</v>
      </c>
    </row>
    <row r="89" spans="2:13" x14ac:dyDescent="0.35">
      <c r="B89" s="212" t="s">
        <v>3931</v>
      </c>
      <c r="C89" s="212" t="s">
        <v>420</v>
      </c>
      <c r="D89" s="212" t="s">
        <v>3932</v>
      </c>
      <c r="E89" s="543" t="s">
        <v>3593</v>
      </c>
      <c r="F89" s="212">
        <f>IF(RIGHT(B89,1)="p",0,IF(TRIM(C89)=TRIM('2 - Project Admin'!$E$8),1,0))</f>
        <v>0</v>
      </c>
      <c r="G89" s="212">
        <f>IF(F89=1,COUNTIF($C$4:C89,C89),0)</f>
        <v>0</v>
      </c>
      <c r="I89" s="212" t="s">
        <v>3933</v>
      </c>
      <c r="J89" s="212" t="s">
        <v>489</v>
      </c>
      <c r="K89" s="212" t="s">
        <v>3934</v>
      </c>
      <c r="L89" s="540">
        <f>IF(TRIM(J89)=TRIM('2 - Project Admin'!$E$8),1,0)</f>
        <v>0</v>
      </c>
      <c r="M89" s="212">
        <f>IF(L89=1,COUNTIF($J$4:J89,J89),0)</f>
        <v>0</v>
      </c>
    </row>
    <row r="90" spans="2:13" x14ac:dyDescent="0.35">
      <c r="B90" s="212" t="s">
        <v>3935</v>
      </c>
      <c r="C90" s="212" t="s">
        <v>420</v>
      </c>
      <c r="D90" s="212" t="s">
        <v>3936</v>
      </c>
      <c r="E90" s="543" t="s">
        <v>3593</v>
      </c>
      <c r="F90" s="212">
        <f>IF(RIGHT(B90,1)="p",0,IF(TRIM(C90)=TRIM('2 - Project Admin'!$E$8),1,0))</f>
        <v>0</v>
      </c>
      <c r="G90" s="212">
        <f>IF(F90=1,COUNTIF($C$4:C90,C90),0)</f>
        <v>0</v>
      </c>
      <c r="I90" s="212" t="s">
        <v>3937</v>
      </c>
      <c r="J90" s="212" t="s">
        <v>489</v>
      </c>
      <c r="K90" s="212" t="s">
        <v>3926</v>
      </c>
      <c r="L90" s="540">
        <f>IF(TRIM(J90)=TRIM('2 - Project Admin'!$E$8),1,0)</f>
        <v>0</v>
      </c>
      <c r="M90" s="212">
        <f>IF(L90=1,COUNTIF($J$4:J90,J90),0)</f>
        <v>0</v>
      </c>
    </row>
    <row r="91" spans="2:13" x14ac:dyDescent="0.35">
      <c r="B91" s="212" t="s">
        <v>3938</v>
      </c>
      <c r="C91" s="212" t="s">
        <v>420</v>
      </c>
      <c r="D91" s="212" t="s">
        <v>3939</v>
      </c>
      <c r="E91" s="543" t="s">
        <v>3593</v>
      </c>
      <c r="F91" s="212">
        <f>IF(RIGHT(B91,1)="p",0,IF(TRIM(C91)=TRIM('2 - Project Admin'!$E$8),1,0))</f>
        <v>0</v>
      </c>
      <c r="G91" s="212">
        <f>IF(F91=1,COUNTIF($C$4:C91,C91),0)</f>
        <v>0</v>
      </c>
      <c r="I91" s="212" t="s">
        <v>3940</v>
      </c>
      <c r="J91" s="212" t="s">
        <v>489</v>
      </c>
      <c r="K91" s="212" t="s">
        <v>3941</v>
      </c>
      <c r="L91" s="540">
        <f>IF(TRIM(J91)=TRIM('2 - Project Admin'!$E$8),1,0)</f>
        <v>0</v>
      </c>
      <c r="M91" s="212">
        <f>IF(L91=1,COUNTIF($J$4:J91,J91),0)</f>
        <v>0</v>
      </c>
    </row>
    <row r="92" spans="2:13" x14ac:dyDescent="0.35">
      <c r="B92" s="212" t="s">
        <v>3942</v>
      </c>
      <c r="C92" s="212" t="s">
        <v>420</v>
      </c>
      <c r="D92" s="212" t="s">
        <v>3943</v>
      </c>
      <c r="E92" s="543" t="s">
        <v>3593</v>
      </c>
      <c r="F92" s="212">
        <f>IF(RIGHT(B92,1)="p",0,IF(TRIM(C92)=TRIM('2 - Project Admin'!$E$8),1,0))</f>
        <v>0</v>
      </c>
      <c r="G92" s="212">
        <f>IF(F92=1,COUNTIF($C$4:C92,C92),0)</f>
        <v>0</v>
      </c>
      <c r="I92" s="212" t="s">
        <v>3944</v>
      </c>
      <c r="J92" s="212" t="s">
        <v>495</v>
      </c>
      <c r="K92" s="212" t="s">
        <v>3945</v>
      </c>
      <c r="L92" s="540">
        <f>IF(TRIM(J92)=TRIM('2 - Project Admin'!$E$8),1,0)</f>
        <v>0</v>
      </c>
      <c r="M92" s="212">
        <f>IF(L92=1,COUNTIF($J$4:J92,J92),0)</f>
        <v>0</v>
      </c>
    </row>
    <row r="93" spans="2:13" x14ac:dyDescent="0.35">
      <c r="B93" s="212" t="s">
        <v>3946</v>
      </c>
      <c r="C93" s="212" t="s">
        <v>420</v>
      </c>
      <c r="D93" s="212" t="s">
        <v>3947</v>
      </c>
      <c r="E93" s="543" t="s">
        <v>3593</v>
      </c>
      <c r="F93" s="212">
        <f>IF(RIGHT(B93,1)="p",0,IF(TRIM(C93)=TRIM('2 - Project Admin'!$E$8),1,0))</f>
        <v>0</v>
      </c>
      <c r="G93" s="212">
        <f>IF(F93=1,COUNTIF($C$4:C93,C93),0)</f>
        <v>0</v>
      </c>
      <c r="I93" s="212" t="s">
        <v>3948</v>
      </c>
      <c r="J93" s="212" t="s">
        <v>496</v>
      </c>
      <c r="K93" s="212" t="s">
        <v>3949</v>
      </c>
      <c r="L93" s="540">
        <f>IF(TRIM(J93)=TRIM('2 - Project Admin'!$E$8),1,0)</f>
        <v>0</v>
      </c>
      <c r="M93" s="212">
        <f>IF(L93=1,COUNTIF($J$4:J93,J93),0)</f>
        <v>0</v>
      </c>
    </row>
    <row r="94" spans="2:13" x14ac:dyDescent="0.35">
      <c r="B94" s="212" t="s">
        <v>3950</v>
      </c>
      <c r="C94" s="212" t="s">
        <v>422</v>
      </c>
      <c r="D94" s="212" t="s">
        <v>3951</v>
      </c>
      <c r="E94" s="543" t="s">
        <v>3593</v>
      </c>
      <c r="F94" s="212">
        <f>IF(RIGHT(B94,1)="p",0,IF(TRIM(C94)=TRIM('2 - Project Admin'!$E$8),1,0))</f>
        <v>0</v>
      </c>
      <c r="G94" s="212">
        <f>IF(F94=1,COUNTIF($C$4:C94,C94),0)</f>
        <v>0</v>
      </c>
      <c r="I94" s="212" t="s">
        <v>3952</v>
      </c>
      <c r="J94" s="212" t="s">
        <v>496</v>
      </c>
      <c r="K94" s="212" t="s">
        <v>3953</v>
      </c>
      <c r="L94" s="540">
        <f>IF(TRIM(J94)=TRIM('2 - Project Admin'!$E$8),1,0)</f>
        <v>0</v>
      </c>
      <c r="M94" s="212">
        <f>IF(L94=1,COUNTIF($J$4:J94,J94),0)</f>
        <v>0</v>
      </c>
    </row>
    <row r="95" spans="2:13" x14ac:dyDescent="0.35">
      <c r="B95" s="212" t="s">
        <v>3954</v>
      </c>
      <c r="C95" s="212" t="s">
        <v>422</v>
      </c>
      <c r="D95" s="212" t="s">
        <v>3955</v>
      </c>
      <c r="E95" s="543" t="s">
        <v>3593</v>
      </c>
      <c r="F95" s="212">
        <f>IF(RIGHT(B95,1)="p",0,IF(TRIM(C95)=TRIM('2 - Project Admin'!$E$8),1,0))</f>
        <v>0</v>
      </c>
      <c r="G95" s="212">
        <f>IF(F95=1,COUNTIF($C$4:C95,C95),0)</f>
        <v>0</v>
      </c>
      <c r="I95" s="212" t="s">
        <v>3956</v>
      </c>
      <c r="J95" s="212" t="s">
        <v>496</v>
      </c>
      <c r="K95" s="212" t="s">
        <v>3957</v>
      </c>
      <c r="L95" s="540">
        <f>IF(TRIM(J95)=TRIM('2 - Project Admin'!$E$8),1,0)</f>
        <v>0</v>
      </c>
      <c r="M95" s="212">
        <f>IF(L95=1,COUNTIF($J$4:J95,J95),0)</f>
        <v>0</v>
      </c>
    </row>
    <row r="96" spans="2:13" x14ac:dyDescent="0.35">
      <c r="B96" s="212" t="s">
        <v>3958</v>
      </c>
      <c r="C96" s="212" t="s">
        <v>422</v>
      </c>
      <c r="D96" s="212" t="s">
        <v>3959</v>
      </c>
      <c r="E96" s="543" t="s">
        <v>3593</v>
      </c>
      <c r="F96" s="212">
        <f>IF(RIGHT(B96,1)="p",0,IF(TRIM(C96)=TRIM('2 - Project Admin'!$E$8),1,0))</f>
        <v>0</v>
      </c>
      <c r="G96" s="212">
        <f>IF(F96=1,COUNTIF($C$4:C96,C96),0)</f>
        <v>0</v>
      </c>
      <c r="I96" s="212" t="s">
        <v>3960</v>
      </c>
      <c r="J96" s="212" t="s">
        <v>496</v>
      </c>
      <c r="K96" s="212" t="s">
        <v>3961</v>
      </c>
      <c r="L96" s="540">
        <f>IF(TRIM(J96)=TRIM('2 - Project Admin'!$E$8),1,0)</f>
        <v>0</v>
      </c>
      <c r="M96" s="212">
        <f>IF(L96=1,COUNTIF($J$4:J96,J96),0)</f>
        <v>0</v>
      </c>
    </row>
    <row r="97" spans="2:13" x14ac:dyDescent="0.35">
      <c r="B97" s="212" t="s">
        <v>3962</v>
      </c>
      <c r="C97" s="212" t="s">
        <v>422</v>
      </c>
      <c r="D97" s="212" t="s">
        <v>3963</v>
      </c>
      <c r="E97" s="543" t="s">
        <v>3593</v>
      </c>
      <c r="F97" s="212">
        <f>IF(RIGHT(B97,1)="p",0,IF(TRIM(C97)=TRIM('2 - Project Admin'!$E$8),1,0))</f>
        <v>0</v>
      </c>
      <c r="G97" s="212">
        <f>IF(F97=1,COUNTIF($C$4:C97,C97),0)</f>
        <v>0</v>
      </c>
      <c r="I97" s="212" t="s">
        <v>3964</v>
      </c>
      <c r="J97" s="212" t="s">
        <v>496</v>
      </c>
      <c r="K97" s="212" t="s">
        <v>3965</v>
      </c>
      <c r="L97" s="540">
        <f>IF(TRIM(J97)=TRIM('2 - Project Admin'!$E$8),1,0)</f>
        <v>0</v>
      </c>
      <c r="M97" s="212">
        <f>IF(L97=1,COUNTIF($J$4:J97,J97),0)</f>
        <v>0</v>
      </c>
    </row>
    <row r="98" spans="2:13" x14ac:dyDescent="0.35">
      <c r="B98" s="212" t="s">
        <v>3966</v>
      </c>
      <c r="C98" s="212" t="s">
        <v>428</v>
      </c>
      <c r="D98" s="212" t="s">
        <v>3967</v>
      </c>
      <c r="E98" s="543" t="s">
        <v>3593</v>
      </c>
      <c r="F98" s="212">
        <f>IF(RIGHT(B98,1)="p",0,IF(TRIM(C98)=TRIM('2 - Project Admin'!$E$8),1,0))</f>
        <v>0</v>
      </c>
      <c r="G98" s="212">
        <f>IF(F98=1,COUNTIF($C$4:C98,C98),0)</f>
        <v>0</v>
      </c>
      <c r="I98" s="212" t="s">
        <v>3968</v>
      </c>
      <c r="J98" s="212" t="s">
        <v>496</v>
      </c>
      <c r="K98" s="212" t="s">
        <v>3969</v>
      </c>
      <c r="L98" s="540">
        <f>IF(TRIM(J98)=TRIM('2 - Project Admin'!$E$8),1,0)</f>
        <v>0</v>
      </c>
      <c r="M98" s="212">
        <f>IF(L98=1,COUNTIF($J$4:J98,J98),0)</f>
        <v>0</v>
      </c>
    </row>
    <row r="99" spans="2:13" x14ac:dyDescent="0.35">
      <c r="B99" s="212" t="s">
        <v>3970</v>
      </c>
      <c r="C99" s="212" t="s">
        <v>428</v>
      </c>
      <c r="D99" s="212" t="s">
        <v>3971</v>
      </c>
      <c r="E99" s="543" t="s">
        <v>3593</v>
      </c>
      <c r="F99" s="212">
        <f>IF(RIGHT(B99,1)="p",0,IF(TRIM(C99)=TRIM('2 - Project Admin'!$E$8),1,0))</f>
        <v>0</v>
      </c>
      <c r="G99" s="212">
        <f>IF(F99=1,COUNTIF($C$4:C99,C99),0)</f>
        <v>0</v>
      </c>
      <c r="I99" s="212" t="s">
        <v>3972</v>
      </c>
      <c r="J99" s="212" t="s">
        <v>496</v>
      </c>
      <c r="K99" s="212" t="s">
        <v>3973</v>
      </c>
      <c r="L99" s="540">
        <f>IF(TRIM(J99)=TRIM('2 - Project Admin'!$E$8),1,0)</f>
        <v>0</v>
      </c>
      <c r="M99" s="212">
        <f>IF(L99=1,COUNTIF($J$4:J99,J99),0)</f>
        <v>0</v>
      </c>
    </row>
    <row r="100" spans="2:13" x14ac:dyDescent="0.35">
      <c r="B100" s="212" t="s">
        <v>3974</v>
      </c>
      <c r="C100" s="212" t="s">
        <v>428</v>
      </c>
      <c r="D100" s="212" t="s">
        <v>3975</v>
      </c>
      <c r="E100" s="543" t="s">
        <v>3593</v>
      </c>
      <c r="F100" s="212">
        <f>IF(RIGHT(B100,1)="p",0,IF(TRIM(C100)=TRIM('2 - Project Admin'!$E$8),1,0))</f>
        <v>0</v>
      </c>
      <c r="G100" s="212">
        <f>IF(F100=1,COUNTIF($C$4:C100,C100),0)</f>
        <v>0</v>
      </c>
      <c r="I100" s="212" t="s">
        <v>3976</v>
      </c>
      <c r="J100" s="212" t="s">
        <v>496</v>
      </c>
      <c r="K100" s="212" t="s">
        <v>3977</v>
      </c>
      <c r="L100" s="540">
        <f>IF(TRIM(J100)=TRIM('2 - Project Admin'!$E$8),1,0)</f>
        <v>0</v>
      </c>
      <c r="M100" s="212">
        <f>IF(L100=1,COUNTIF($J$4:J100,J100),0)</f>
        <v>0</v>
      </c>
    </row>
    <row r="101" spans="2:13" x14ac:dyDescent="0.35">
      <c r="B101" s="212" t="s">
        <v>3978</v>
      </c>
      <c r="C101" s="212" t="s">
        <v>428</v>
      </c>
      <c r="D101" s="212" t="s">
        <v>3979</v>
      </c>
      <c r="E101" s="543" t="s">
        <v>3593</v>
      </c>
      <c r="F101" s="212">
        <f>IF(RIGHT(B101,1)="p",0,IF(TRIM(C101)=TRIM('2 - Project Admin'!$E$8),1,0))</f>
        <v>0</v>
      </c>
      <c r="G101" s="212">
        <f>IF(F101=1,COUNTIF($C$4:C101,C101),0)</f>
        <v>0</v>
      </c>
      <c r="I101" s="212" t="s">
        <v>3980</v>
      </c>
      <c r="J101" s="212" t="s">
        <v>504</v>
      </c>
      <c r="K101" s="212" t="s">
        <v>3981</v>
      </c>
      <c r="L101" s="540">
        <f>IF(TRIM(J101)=TRIM('2 - Project Admin'!$E$8),1,0)</f>
        <v>0</v>
      </c>
      <c r="M101" s="212">
        <f>IF(L101=1,COUNTIF($J$4:J101,J101),0)</f>
        <v>0</v>
      </c>
    </row>
    <row r="102" spans="2:13" x14ac:dyDescent="0.35">
      <c r="B102" s="212" t="s">
        <v>3982</v>
      </c>
      <c r="C102" s="212" t="s">
        <v>428</v>
      </c>
      <c r="D102" s="212" t="s">
        <v>3983</v>
      </c>
      <c r="E102" s="543" t="s">
        <v>3593</v>
      </c>
      <c r="F102" s="212">
        <f>IF(RIGHT(B102,1)="p",0,IF(TRIM(C102)=TRIM('2 - Project Admin'!$E$8),1,0))</f>
        <v>0</v>
      </c>
      <c r="G102" s="212">
        <f>IF(F102=1,COUNTIF($C$4:C102,C102),0)</f>
        <v>0</v>
      </c>
      <c r="I102" s="212" t="s">
        <v>3984</v>
      </c>
      <c r="J102" s="212" t="s">
        <v>504</v>
      </c>
      <c r="K102" s="212" t="s">
        <v>3985</v>
      </c>
      <c r="L102" s="540">
        <f>IF(TRIM(J102)=TRIM('2 - Project Admin'!$E$8),1,0)</f>
        <v>0</v>
      </c>
      <c r="M102" s="212">
        <f>IF(L102=1,COUNTIF($J$4:J102,J102),0)</f>
        <v>0</v>
      </c>
    </row>
    <row r="103" spans="2:13" x14ac:dyDescent="0.35">
      <c r="B103" s="212" t="s">
        <v>3986</v>
      </c>
      <c r="C103" s="212" t="s">
        <v>428</v>
      </c>
      <c r="D103" s="212" t="s">
        <v>3987</v>
      </c>
      <c r="E103" s="543" t="s">
        <v>3593</v>
      </c>
      <c r="F103" s="212">
        <f>IF(RIGHT(B103,1)="p",0,IF(TRIM(C103)=TRIM('2 - Project Admin'!$E$8),1,0))</f>
        <v>0</v>
      </c>
      <c r="G103" s="212">
        <f>IF(F103=1,COUNTIF($C$4:C103,C103),0)</f>
        <v>0</v>
      </c>
      <c r="I103" s="212" t="s">
        <v>3988</v>
      </c>
      <c r="J103" s="212" t="s">
        <v>504</v>
      </c>
      <c r="K103" s="212" t="s">
        <v>3989</v>
      </c>
      <c r="L103" s="540">
        <f>IF(TRIM(J103)=TRIM('2 - Project Admin'!$E$8),1,0)</f>
        <v>0</v>
      </c>
      <c r="M103" s="212">
        <f>IF(L103=1,COUNTIF($J$4:J103,J103),0)</f>
        <v>0</v>
      </c>
    </row>
    <row r="104" spans="2:13" x14ac:dyDescent="0.35">
      <c r="B104" s="212" t="s">
        <v>3990</v>
      </c>
      <c r="C104" s="212" t="s">
        <v>428</v>
      </c>
      <c r="D104" s="212" t="s">
        <v>3991</v>
      </c>
      <c r="E104" s="543" t="s">
        <v>3593</v>
      </c>
      <c r="F104" s="212">
        <f>IF(RIGHT(B104,1)="p",0,IF(TRIM(C104)=TRIM('2 - Project Admin'!$E$8),1,0))</f>
        <v>0</v>
      </c>
      <c r="G104" s="212">
        <f>IF(F104=1,COUNTIF($C$4:C104,C104),0)</f>
        <v>0</v>
      </c>
      <c r="I104" s="212" t="s">
        <v>3992</v>
      </c>
      <c r="J104" s="212" t="s">
        <v>506</v>
      </c>
      <c r="K104" s="212" t="s">
        <v>3993</v>
      </c>
      <c r="L104" s="540">
        <f>IF(TRIM(J104)=TRIM('2 - Project Admin'!$E$8),1,0)</f>
        <v>0</v>
      </c>
      <c r="M104" s="212">
        <f>IF(L104=1,COUNTIF($J$4:J104,J104),0)</f>
        <v>0</v>
      </c>
    </row>
    <row r="105" spans="2:13" x14ac:dyDescent="0.35">
      <c r="B105" s="212" t="s">
        <v>3994</v>
      </c>
      <c r="C105" s="212" t="s">
        <v>428</v>
      </c>
      <c r="D105" s="212" t="s">
        <v>3995</v>
      </c>
      <c r="E105" s="543" t="s">
        <v>3593</v>
      </c>
      <c r="F105" s="212">
        <f>IF(RIGHT(B105,1)="p",0,IF(TRIM(C105)=TRIM('2 - Project Admin'!$E$8),1,0))</f>
        <v>0</v>
      </c>
      <c r="G105" s="212">
        <f>IF(F105=1,COUNTIF($C$4:C105,C105),0)</f>
        <v>0</v>
      </c>
      <c r="I105" s="212" t="s">
        <v>3996</v>
      </c>
      <c r="J105" s="212" t="s">
        <v>506</v>
      </c>
      <c r="K105" s="212" t="s">
        <v>3997</v>
      </c>
      <c r="L105" s="540">
        <f>IF(TRIM(J105)=TRIM('2 - Project Admin'!$E$8),1,0)</f>
        <v>0</v>
      </c>
      <c r="M105" s="212">
        <f>IF(L105=1,COUNTIF($J$4:J105,J105),0)</f>
        <v>0</v>
      </c>
    </row>
    <row r="106" spans="2:13" x14ac:dyDescent="0.35">
      <c r="B106" s="212" t="s">
        <v>3998</v>
      </c>
      <c r="C106" s="212" t="s">
        <v>430</v>
      </c>
      <c r="D106" s="212" t="s">
        <v>3999</v>
      </c>
      <c r="E106" s="543" t="s">
        <v>3593</v>
      </c>
      <c r="F106" s="212">
        <f>IF(RIGHT(B106,1)="p",0,IF(TRIM(C106)=TRIM('2 - Project Admin'!$E$8),1,0))</f>
        <v>0</v>
      </c>
      <c r="G106" s="212">
        <f>IF(F106=1,COUNTIF($C$4:C106,C106),0)</f>
        <v>0</v>
      </c>
      <c r="I106" s="212" t="s">
        <v>4000</v>
      </c>
      <c r="J106" s="212" t="s">
        <v>506</v>
      </c>
      <c r="K106" s="212" t="s">
        <v>3838</v>
      </c>
      <c r="L106" s="540">
        <f>IF(TRIM(J106)=TRIM('2 - Project Admin'!$E$8),1,0)</f>
        <v>0</v>
      </c>
      <c r="M106" s="212">
        <f>IF(L106=1,COUNTIF($J$4:J106,J106),0)</f>
        <v>0</v>
      </c>
    </row>
    <row r="107" spans="2:13" x14ac:dyDescent="0.35">
      <c r="B107" s="212" t="s">
        <v>4001</v>
      </c>
      <c r="C107" s="212" t="s">
        <v>430</v>
      </c>
      <c r="D107" s="212" t="s">
        <v>4002</v>
      </c>
      <c r="E107" s="543" t="s">
        <v>3593</v>
      </c>
      <c r="F107" s="212">
        <f>IF(RIGHT(B107,1)="p",0,IF(TRIM(C107)=TRIM('2 - Project Admin'!$E$8),1,0))</f>
        <v>0</v>
      </c>
      <c r="G107" s="212">
        <f>IF(F107=1,COUNTIF($C$4:C107,C107),0)</f>
        <v>0</v>
      </c>
      <c r="I107" s="212" t="s">
        <v>4003</v>
      </c>
      <c r="J107" s="212" t="s">
        <v>509</v>
      </c>
      <c r="K107" s="212" t="s">
        <v>4004</v>
      </c>
      <c r="L107" s="540">
        <f>IF(TRIM(J107)=TRIM('2 - Project Admin'!$E$8),1,0)</f>
        <v>0</v>
      </c>
      <c r="M107" s="212">
        <f>IF(L107=1,COUNTIF($J$4:J107,J107),0)</f>
        <v>0</v>
      </c>
    </row>
    <row r="108" spans="2:13" x14ac:dyDescent="0.35">
      <c r="B108" s="212" t="s">
        <v>4005</v>
      </c>
      <c r="C108" s="212" t="s">
        <v>430</v>
      </c>
      <c r="D108" s="212" t="s">
        <v>4006</v>
      </c>
      <c r="E108" s="543" t="s">
        <v>3593</v>
      </c>
      <c r="F108" s="212">
        <f>IF(RIGHT(B108,1)="p",0,IF(TRIM(C108)=TRIM('2 - Project Admin'!$E$8),1,0))</f>
        <v>0</v>
      </c>
      <c r="G108" s="212">
        <f>IF(F108=1,COUNTIF($C$4:C108,C108),0)</f>
        <v>0</v>
      </c>
      <c r="I108" s="212" t="s">
        <v>4007</v>
      </c>
      <c r="J108" s="212" t="s">
        <v>509</v>
      </c>
      <c r="K108" s="212" t="s">
        <v>4008</v>
      </c>
      <c r="L108" s="540">
        <f>IF(TRIM(J108)=TRIM('2 - Project Admin'!$E$8),1,0)</f>
        <v>0</v>
      </c>
      <c r="M108" s="212">
        <f>IF(L108=1,COUNTIF($J$4:J108,J108),0)</f>
        <v>0</v>
      </c>
    </row>
    <row r="109" spans="2:13" x14ac:dyDescent="0.35">
      <c r="B109" s="212" t="s">
        <v>4009</v>
      </c>
      <c r="C109" s="212" t="s">
        <v>430</v>
      </c>
      <c r="D109" s="212" t="s">
        <v>3838</v>
      </c>
      <c r="E109" s="543" t="s">
        <v>3593</v>
      </c>
      <c r="F109" s="212">
        <f>IF(RIGHT(B109,1)="p",0,IF(TRIM(C109)=TRIM('2 - Project Admin'!$E$8),1,0))</f>
        <v>0</v>
      </c>
      <c r="G109" s="212">
        <f>IF(F109=1,COUNTIF($C$4:C109,C109),0)</f>
        <v>0</v>
      </c>
      <c r="I109" s="212" t="s">
        <v>4010</v>
      </c>
      <c r="J109" s="212" t="s">
        <v>509</v>
      </c>
      <c r="K109" s="212" t="s">
        <v>4011</v>
      </c>
      <c r="L109" s="540">
        <f>IF(TRIM(J109)=TRIM('2 - Project Admin'!$E$8),1,0)</f>
        <v>0</v>
      </c>
      <c r="M109" s="212">
        <f>IF(L109=1,COUNTIF($J$4:J109,J109),0)</f>
        <v>0</v>
      </c>
    </row>
    <row r="110" spans="2:13" x14ac:dyDescent="0.35">
      <c r="B110" s="212" t="s">
        <v>4012</v>
      </c>
      <c r="C110" s="212" t="s">
        <v>430</v>
      </c>
      <c r="D110" s="212" t="s">
        <v>4013</v>
      </c>
      <c r="E110" s="543" t="s">
        <v>3593</v>
      </c>
      <c r="F110" s="212">
        <f>IF(RIGHT(B110,1)="p",0,IF(TRIM(C110)=TRIM('2 - Project Admin'!$E$8),1,0))</f>
        <v>0</v>
      </c>
      <c r="G110" s="212">
        <f>IF(F110=1,COUNTIF($C$4:C110,C110),0)</f>
        <v>0</v>
      </c>
      <c r="I110" s="212" t="s">
        <v>4014</v>
      </c>
      <c r="J110" s="212" t="s">
        <v>515</v>
      </c>
      <c r="K110" s="212" t="s">
        <v>4015</v>
      </c>
      <c r="L110" s="540">
        <f>IF(TRIM(J110)=TRIM('2 - Project Admin'!$E$8),1,0)</f>
        <v>0</v>
      </c>
      <c r="M110" s="212">
        <f>IF(L110=1,COUNTIF($J$4:J110,J110),0)</f>
        <v>0</v>
      </c>
    </row>
    <row r="111" spans="2:13" x14ac:dyDescent="0.35">
      <c r="B111" s="212" t="s">
        <v>4016</v>
      </c>
      <c r="C111" s="212" t="s">
        <v>430</v>
      </c>
      <c r="D111" s="212" t="s">
        <v>4017</v>
      </c>
      <c r="E111" s="543" t="s">
        <v>3593</v>
      </c>
      <c r="F111" s="212">
        <f>IF(RIGHT(B111,1)="p",0,IF(TRIM(C111)=TRIM('2 - Project Admin'!$E$8),1,0))</f>
        <v>0</v>
      </c>
      <c r="G111" s="212">
        <f>IF(F111=1,COUNTIF($C$4:C111,C111),0)</f>
        <v>0</v>
      </c>
      <c r="I111" s="212" t="s">
        <v>4018</v>
      </c>
      <c r="J111" s="212" t="s">
        <v>515</v>
      </c>
      <c r="K111" s="212" t="s">
        <v>4019</v>
      </c>
      <c r="L111" s="540">
        <f>IF(TRIM(J111)=TRIM('2 - Project Admin'!$E$8),1,0)</f>
        <v>0</v>
      </c>
      <c r="M111" s="212">
        <f>IF(L111=1,COUNTIF($J$4:J111,J111),0)</f>
        <v>0</v>
      </c>
    </row>
    <row r="112" spans="2:13" x14ac:dyDescent="0.35">
      <c r="B112" s="212" t="s">
        <v>4020</v>
      </c>
      <c r="C112" s="212" t="s">
        <v>434</v>
      </c>
      <c r="D112" s="212" t="s">
        <v>4021</v>
      </c>
      <c r="E112" s="543" t="s">
        <v>3593</v>
      </c>
      <c r="F112" s="212">
        <f>IF(RIGHT(B112,1)="p",0,IF(TRIM(C112)=TRIM('2 - Project Admin'!$E$8),1,0))</f>
        <v>0</v>
      </c>
      <c r="G112" s="212">
        <f>IF(F112=1,COUNTIF($C$4:C112,C112),0)</f>
        <v>0</v>
      </c>
      <c r="I112" s="212" t="s">
        <v>4022</v>
      </c>
      <c r="J112" s="212" t="s">
        <v>515</v>
      </c>
      <c r="K112" s="212" t="s">
        <v>4023</v>
      </c>
      <c r="L112" s="540">
        <f>IF(TRIM(J112)=TRIM('2 - Project Admin'!$E$8),1,0)</f>
        <v>0</v>
      </c>
      <c r="M112" s="212">
        <f>IF(L112=1,COUNTIF($J$4:J112,J112),0)</f>
        <v>0</v>
      </c>
    </row>
    <row r="113" spans="2:13" x14ac:dyDescent="0.35">
      <c r="B113" s="212" t="s">
        <v>4024</v>
      </c>
      <c r="C113" s="212" t="s">
        <v>434</v>
      </c>
      <c r="D113" s="212" t="s">
        <v>4025</v>
      </c>
      <c r="E113" s="543" t="s">
        <v>3593</v>
      </c>
      <c r="F113" s="212">
        <f>IF(RIGHT(B113,1)="p",0,IF(TRIM(C113)=TRIM('2 - Project Admin'!$E$8),1,0))</f>
        <v>0</v>
      </c>
      <c r="G113" s="212">
        <f>IF(F113=1,COUNTIF($C$4:C113,C113),0)</f>
        <v>0</v>
      </c>
      <c r="I113" s="212" t="s">
        <v>4026</v>
      </c>
      <c r="J113" s="212" t="s">
        <v>520</v>
      </c>
      <c r="K113" s="212" t="s">
        <v>4027</v>
      </c>
      <c r="L113" s="540">
        <f>IF(TRIM(J113)=TRIM('2 - Project Admin'!$E$8),1,0)</f>
        <v>0</v>
      </c>
      <c r="M113" s="212">
        <f>IF(L113=1,COUNTIF($J$4:J113,J113),0)</f>
        <v>0</v>
      </c>
    </row>
    <row r="114" spans="2:13" x14ac:dyDescent="0.35">
      <c r="B114" s="212" t="s">
        <v>4028</v>
      </c>
      <c r="C114" s="212" t="s">
        <v>434</v>
      </c>
      <c r="D114" s="212" t="s">
        <v>4029</v>
      </c>
      <c r="E114" s="543" t="s">
        <v>3593</v>
      </c>
      <c r="F114" s="212">
        <f>IF(RIGHT(B114,1)="p",0,IF(TRIM(C114)=TRIM('2 - Project Admin'!$E$8),1,0))</f>
        <v>0</v>
      </c>
      <c r="G114" s="212">
        <f>IF(F114=1,COUNTIF($C$4:C114,C114),0)</f>
        <v>0</v>
      </c>
      <c r="I114" s="212" t="s">
        <v>4030</v>
      </c>
      <c r="J114" s="212" t="s">
        <v>520</v>
      </c>
      <c r="K114" s="212" t="s">
        <v>4031</v>
      </c>
      <c r="L114" s="540">
        <f>IF(TRIM(J114)=TRIM('2 - Project Admin'!$E$8),1,0)</f>
        <v>0</v>
      </c>
      <c r="M114" s="212">
        <f>IF(L114=1,COUNTIF($J$4:J114,J114),0)</f>
        <v>0</v>
      </c>
    </row>
    <row r="115" spans="2:13" x14ac:dyDescent="0.35">
      <c r="B115" s="212" t="s">
        <v>4032</v>
      </c>
      <c r="C115" s="212" t="s">
        <v>434</v>
      </c>
      <c r="D115" s="212" t="s">
        <v>4033</v>
      </c>
      <c r="E115" s="543" t="s">
        <v>3593</v>
      </c>
      <c r="F115" s="212">
        <f>IF(RIGHT(B115,1)="p",0,IF(TRIM(C115)=TRIM('2 - Project Admin'!$E$8),1,0))</f>
        <v>0</v>
      </c>
      <c r="G115" s="212">
        <f>IF(F115=1,COUNTIF($C$4:C115,C115),0)</f>
        <v>0</v>
      </c>
      <c r="I115" s="212" t="s">
        <v>4034</v>
      </c>
      <c r="J115" s="212" t="s">
        <v>520</v>
      </c>
      <c r="K115" s="212" t="s">
        <v>4035</v>
      </c>
      <c r="L115" s="540">
        <f>IF(TRIM(J115)=TRIM('2 - Project Admin'!$E$8),1,0)</f>
        <v>0</v>
      </c>
      <c r="M115" s="212">
        <f>IF(L115=1,COUNTIF($J$4:J115,J115),0)</f>
        <v>0</v>
      </c>
    </row>
    <row r="116" spans="2:13" x14ac:dyDescent="0.35">
      <c r="B116" s="212" t="s">
        <v>4036</v>
      </c>
      <c r="C116" s="212" t="s">
        <v>440</v>
      </c>
      <c r="D116" s="212" t="s">
        <v>4037</v>
      </c>
      <c r="E116" s="543" t="s">
        <v>3593</v>
      </c>
      <c r="F116" s="212">
        <f>IF(RIGHT(B116,1)="p",0,IF(TRIM(C116)=TRIM('2 - Project Admin'!$E$8),1,0))</f>
        <v>0</v>
      </c>
      <c r="G116" s="212">
        <f>IF(F116=1,COUNTIF($C$4:C116,C116),0)</f>
        <v>0</v>
      </c>
      <c r="I116" s="212" t="s">
        <v>4038</v>
      </c>
      <c r="J116" s="212" t="s">
        <v>520</v>
      </c>
      <c r="K116" s="212" t="s">
        <v>4039</v>
      </c>
      <c r="L116" s="540">
        <f>IF(TRIM(J116)=TRIM('2 - Project Admin'!$E$8),1,0)</f>
        <v>0</v>
      </c>
      <c r="M116" s="212">
        <f>IF(L116=1,COUNTIF($J$4:J116,J116),0)</f>
        <v>0</v>
      </c>
    </row>
    <row r="117" spans="2:13" x14ac:dyDescent="0.35">
      <c r="B117" s="212" t="s">
        <v>4040</v>
      </c>
      <c r="C117" s="212" t="s">
        <v>440</v>
      </c>
      <c r="D117" s="212" t="s">
        <v>4041</v>
      </c>
      <c r="E117" s="543" t="s">
        <v>3593</v>
      </c>
      <c r="F117" s="212">
        <f>IF(RIGHT(B117,1)="p",0,IF(TRIM(C117)=TRIM('2 - Project Admin'!$E$8),1,0))</f>
        <v>0</v>
      </c>
      <c r="G117" s="212">
        <f>IF(F117=1,COUNTIF($C$4:C117,C117),0)</f>
        <v>0</v>
      </c>
      <c r="I117" s="212" t="s">
        <v>4042</v>
      </c>
      <c r="J117" s="212" t="s">
        <v>520</v>
      </c>
      <c r="K117" s="212" t="s">
        <v>4043</v>
      </c>
      <c r="L117" s="540">
        <f>IF(TRIM(J117)=TRIM('2 - Project Admin'!$E$8),1,0)</f>
        <v>0</v>
      </c>
      <c r="M117" s="212">
        <f>IF(L117=1,COUNTIF($J$4:J117,J117),0)</f>
        <v>0</v>
      </c>
    </row>
    <row r="118" spans="2:13" x14ac:dyDescent="0.35">
      <c r="B118" s="212" t="s">
        <v>4044</v>
      </c>
      <c r="C118" s="212" t="s">
        <v>440</v>
      </c>
      <c r="D118" s="212" t="s">
        <v>4045</v>
      </c>
      <c r="E118" s="543" t="s">
        <v>3593</v>
      </c>
      <c r="F118" s="212">
        <f>IF(RIGHT(B118,1)="p",0,IF(TRIM(C118)=TRIM('2 - Project Admin'!$E$8),1,0))</f>
        <v>0</v>
      </c>
      <c r="G118" s="212">
        <f>IF(F118=1,COUNTIF($C$4:C118,C118),0)</f>
        <v>0</v>
      </c>
      <c r="I118" s="212" t="s">
        <v>4046</v>
      </c>
      <c r="J118" s="212" t="s">
        <v>520</v>
      </c>
      <c r="K118" s="212" t="s">
        <v>4047</v>
      </c>
      <c r="L118" s="540">
        <f>IF(TRIM(J118)=TRIM('2 - Project Admin'!$E$8),1,0)</f>
        <v>0</v>
      </c>
      <c r="M118" s="212">
        <f>IF(L118=1,COUNTIF($J$4:J118,J118),0)</f>
        <v>0</v>
      </c>
    </row>
    <row r="119" spans="2:13" x14ac:dyDescent="0.35">
      <c r="B119" s="212" t="s">
        <v>4048</v>
      </c>
      <c r="C119" s="212" t="s">
        <v>443</v>
      </c>
      <c r="D119" s="212" t="s">
        <v>4049</v>
      </c>
      <c r="E119" s="543" t="s">
        <v>3593</v>
      </c>
      <c r="F119" s="212">
        <f>IF(RIGHT(B119,1)="p",0,IF(TRIM(C119)=TRIM('2 - Project Admin'!$E$8),1,0))</f>
        <v>0</v>
      </c>
      <c r="G119" s="212">
        <f>IF(F119=1,COUNTIF($C$4:C119,C119),0)</f>
        <v>0</v>
      </c>
      <c r="I119" s="212" t="s">
        <v>4050</v>
      </c>
      <c r="J119" s="212" t="s">
        <v>522</v>
      </c>
      <c r="K119" s="212" t="s">
        <v>4051</v>
      </c>
      <c r="L119" s="540">
        <f>IF(TRIM(J119)=TRIM('2 - Project Admin'!$E$8),1,0)</f>
        <v>0</v>
      </c>
      <c r="M119" s="212">
        <f>IF(L119=1,COUNTIF($J$4:J119,J119),0)</f>
        <v>0</v>
      </c>
    </row>
    <row r="120" spans="2:13" x14ac:dyDescent="0.35">
      <c r="B120" s="212" t="s">
        <v>4052</v>
      </c>
      <c r="C120" s="212" t="s">
        <v>443</v>
      </c>
      <c r="D120" s="212" t="s">
        <v>4053</v>
      </c>
      <c r="E120" s="543" t="s">
        <v>3593</v>
      </c>
      <c r="F120" s="212">
        <f>IF(RIGHT(B120,1)="p",0,IF(TRIM(C120)=TRIM('2 - Project Admin'!$E$8),1,0))</f>
        <v>0</v>
      </c>
      <c r="G120" s="212">
        <f>IF(F120=1,COUNTIF($C$4:C120,C120),0)</f>
        <v>0</v>
      </c>
      <c r="I120" s="212" t="s">
        <v>4054</v>
      </c>
      <c r="J120" s="212" t="s">
        <v>522</v>
      </c>
      <c r="K120" s="212" t="s">
        <v>4055</v>
      </c>
      <c r="L120" s="540">
        <f>IF(TRIM(J120)=TRIM('2 - Project Admin'!$E$8),1,0)</f>
        <v>0</v>
      </c>
      <c r="M120" s="212">
        <f>IF(L120=1,COUNTIF($J$4:J120,J120),0)</f>
        <v>0</v>
      </c>
    </row>
    <row r="121" spans="2:13" x14ac:dyDescent="0.35">
      <c r="B121" s="212" t="s">
        <v>4056</v>
      </c>
      <c r="C121" s="212" t="s">
        <v>443</v>
      </c>
      <c r="D121" s="212" t="s">
        <v>4057</v>
      </c>
      <c r="E121" s="543" t="s">
        <v>3593</v>
      </c>
      <c r="F121" s="212">
        <f>IF(RIGHT(B121,1)="p",0,IF(TRIM(C121)=TRIM('2 - Project Admin'!$E$8),1,0))</f>
        <v>0</v>
      </c>
      <c r="G121" s="212">
        <f>IF(F121=1,COUNTIF($C$4:C121,C121),0)</f>
        <v>0</v>
      </c>
      <c r="I121" s="212" t="s">
        <v>4058</v>
      </c>
      <c r="J121" s="212" t="s">
        <v>522</v>
      </c>
      <c r="K121" s="212" t="s">
        <v>4059</v>
      </c>
      <c r="L121" s="540">
        <f>IF(TRIM(J121)=TRIM('2 - Project Admin'!$E$8),1,0)</f>
        <v>0</v>
      </c>
      <c r="M121" s="212">
        <f>IF(L121=1,COUNTIF($J$4:J121,J121),0)</f>
        <v>0</v>
      </c>
    </row>
    <row r="122" spans="2:13" x14ac:dyDescent="0.35">
      <c r="B122" s="212" t="s">
        <v>4060</v>
      </c>
      <c r="C122" s="212" t="s">
        <v>443</v>
      </c>
      <c r="D122" s="212" t="s">
        <v>4061</v>
      </c>
      <c r="E122" s="543" t="s">
        <v>3593</v>
      </c>
      <c r="F122" s="212">
        <f>IF(RIGHT(B122,1)="p",0,IF(TRIM(C122)=TRIM('2 - Project Admin'!$E$8),1,0))</f>
        <v>0</v>
      </c>
      <c r="G122" s="212">
        <f>IF(F122=1,COUNTIF($C$4:C122,C122),0)</f>
        <v>0</v>
      </c>
      <c r="I122" s="212" t="s">
        <v>4062</v>
      </c>
      <c r="J122" s="212" t="s">
        <v>530</v>
      </c>
      <c r="K122" s="212" t="s">
        <v>3866</v>
      </c>
      <c r="L122" s="540">
        <f>IF(TRIM(J122)=TRIM('2 - Project Admin'!$E$8),1,0)</f>
        <v>0</v>
      </c>
      <c r="M122" s="212">
        <f>IF(L122=1,COUNTIF($J$4:J122,J122),0)</f>
        <v>0</v>
      </c>
    </row>
    <row r="123" spans="2:13" x14ac:dyDescent="0.35">
      <c r="B123" s="212" t="s">
        <v>4063</v>
      </c>
      <c r="C123" s="212" t="s">
        <v>443</v>
      </c>
      <c r="D123" s="212" t="s">
        <v>4064</v>
      </c>
      <c r="E123" s="543" t="s">
        <v>3593</v>
      </c>
      <c r="F123" s="212">
        <f>IF(RIGHT(B123,1)="p",0,IF(TRIM(C123)=TRIM('2 - Project Admin'!$E$8),1,0))</f>
        <v>0</v>
      </c>
      <c r="G123" s="212">
        <f>IF(F123=1,COUNTIF($C$4:C123,C123),0)</f>
        <v>0</v>
      </c>
      <c r="I123" s="212" t="s">
        <v>4065</v>
      </c>
      <c r="J123" s="212" t="s">
        <v>530</v>
      </c>
      <c r="K123" s="212" t="s">
        <v>4066</v>
      </c>
      <c r="L123" s="540">
        <f>IF(TRIM(J123)=TRIM('2 - Project Admin'!$E$8),1,0)</f>
        <v>0</v>
      </c>
      <c r="M123" s="212">
        <f>IF(L123=1,COUNTIF($J$4:J123,J123),0)</f>
        <v>0</v>
      </c>
    </row>
    <row r="124" spans="2:13" x14ac:dyDescent="0.35">
      <c r="B124" s="212" t="s">
        <v>4067</v>
      </c>
      <c r="C124" s="212" t="s">
        <v>445</v>
      </c>
      <c r="D124" s="212" t="s">
        <v>4068</v>
      </c>
      <c r="E124" s="543" t="s">
        <v>3593</v>
      </c>
      <c r="F124" s="212">
        <f>IF(RIGHT(B124,1)="p",0,IF(TRIM(C124)=TRIM('2 - Project Admin'!$E$8),1,0))</f>
        <v>0</v>
      </c>
      <c r="G124" s="212">
        <f>IF(F124=1,COUNTIF($C$4:C124,C124),0)</f>
        <v>0</v>
      </c>
      <c r="I124" s="212" t="s">
        <v>4069</v>
      </c>
      <c r="J124" s="212" t="s">
        <v>530</v>
      </c>
      <c r="K124" s="212" t="s">
        <v>4070</v>
      </c>
      <c r="L124" s="540">
        <f>IF(TRIM(J124)=TRIM('2 - Project Admin'!$E$8),1,0)</f>
        <v>0</v>
      </c>
      <c r="M124" s="212">
        <f>IF(L124=1,COUNTIF($J$4:J124,J124),0)</f>
        <v>0</v>
      </c>
    </row>
    <row r="125" spans="2:13" x14ac:dyDescent="0.35">
      <c r="B125" s="212" t="s">
        <v>4071</v>
      </c>
      <c r="C125" s="212" t="s">
        <v>445</v>
      </c>
      <c r="D125" s="212" t="s">
        <v>4072</v>
      </c>
      <c r="E125" s="543" t="s">
        <v>3593</v>
      </c>
      <c r="F125" s="212">
        <f>IF(RIGHT(B125,1)="p",0,IF(TRIM(C125)=TRIM('2 - Project Admin'!$E$8),1,0))</f>
        <v>0</v>
      </c>
      <c r="G125" s="212">
        <f>IF(F125=1,COUNTIF($C$4:C125,C125),0)</f>
        <v>0</v>
      </c>
      <c r="I125" s="212" t="s">
        <v>4073</v>
      </c>
      <c r="J125" s="212" t="s">
        <v>530</v>
      </c>
      <c r="K125" s="212" t="s">
        <v>4074</v>
      </c>
      <c r="L125" s="540">
        <f>IF(TRIM(J125)=TRIM('2 - Project Admin'!$E$8),1,0)</f>
        <v>0</v>
      </c>
      <c r="M125" s="212">
        <f>IF(L125=1,COUNTIF($J$4:J125,J125),0)</f>
        <v>0</v>
      </c>
    </row>
    <row r="126" spans="2:13" x14ac:dyDescent="0.35">
      <c r="B126" s="212" t="s">
        <v>4075</v>
      </c>
      <c r="C126" s="212" t="s">
        <v>445</v>
      </c>
      <c r="D126" s="212" t="s">
        <v>4076</v>
      </c>
      <c r="E126" s="543" t="s">
        <v>3593</v>
      </c>
      <c r="F126" s="212">
        <f>IF(RIGHT(B126,1)="p",0,IF(TRIM(C126)=TRIM('2 - Project Admin'!$E$8),1,0))</f>
        <v>0</v>
      </c>
      <c r="G126" s="212">
        <f>IF(F126=1,COUNTIF($C$4:C126,C126),0)</f>
        <v>0</v>
      </c>
      <c r="I126" s="212" t="s">
        <v>4077</v>
      </c>
      <c r="J126" s="212" t="s">
        <v>530</v>
      </c>
      <c r="K126" s="212" t="s">
        <v>4078</v>
      </c>
      <c r="L126" s="540">
        <f>IF(TRIM(J126)=TRIM('2 - Project Admin'!$E$8),1,0)</f>
        <v>0</v>
      </c>
      <c r="M126" s="212">
        <f>IF(L126=1,COUNTIF($J$4:J126,J126),0)</f>
        <v>0</v>
      </c>
    </row>
    <row r="127" spans="2:13" x14ac:dyDescent="0.35">
      <c r="B127" s="212" t="s">
        <v>4079</v>
      </c>
      <c r="C127" s="212" t="s">
        <v>445</v>
      </c>
      <c r="D127" s="212" t="s">
        <v>4080</v>
      </c>
      <c r="E127" s="543" t="s">
        <v>3593</v>
      </c>
      <c r="F127" s="212">
        <f>IF(RIGHT(B127,1)="p",0,IF(TRIM(C127)=TRIM('2 - Project Admin'!$E$8),1,0))</f>
        <v>0</v>
      </c>
      <c r="G127" s="212">
        <f>IF(F127=1,COUNTIF($C$4:C127,C127),0)</f>
        <v>0</v>
      </c>
      <c r="I127" s="212" t="s">
        <v>4081</v>
      </c>
      <c r="J127" s="212" t="s">
        <v>530</v>
      </c>
      <c r="K127" s="212" t="s">
        <v>4082</v>
      </c>
      <c r="L127" s="540">
        <f>IF(TRIM(J127)=TRIM('2 - Project Admin'!$E$8),1,0)</f>
        <v>0</v>
      </c>
      <c r="M127" s="212">
        <f>IF(L127=1,COUNTIF($J$4:J127,J127),0)</f>
        <v>0</v>
      </c>
    </row>
    <row r="128" spans="2:13" x14ac:dyDescent="0.35">
      <c r="B128" s="212" t="s">
        <v>4083</v>
      </c>
      <c r="C128" s="212" t="s">
        <v>446</v>
      </c>
      <c r="D128" s="212" t="s">
        <v>4084</v>
      </c>
      <c r="E128" s="543" t="s">
        <v>3593</v>
      </c>
      <c r="F128" s="212">
        <f>IF(RIGHT(B128,1)="p",0,IF(TRIM(C128)=TRIM('2 - Project Admin'!$E$8),1,0))</f>
        <v>0</v>
      </c>
      <c r="G128" s="212">
        <f>IF(F128=1,COUNTIF($C$4:C128,C128),0)</f>
        <v>0</v>
      </c>
      <c r="I128" s="212" t="s">
        <v>4085</v>
      </c>
      <c r="J128" s="212" t="s">
        <v>530</v>
      </c>
      <c r="K128" s="212" t="s">
        <v>4086</v>
      </c>
      <c r="L128" s="540">
        <f>IF(TRIM(J128)=TRIM('2 - Project Admin'!$E$8),1,0)</f>
        <v>0</v>
      </c>
      <c r="M128" s="212">
        <f>IF(L128=1,COUNTIF($J$4:J128,J128),0)</f>
        <v>0</v>
      </c>
    </row>
    <row r="129" spans="2:13" x14ac:dyDescent="0.35">
      <c r="B129" s="212" t="s">
        <v>4087</v>
      </c>
      <c r="C129" s="212" t="s">
        <v>446</v>
      </c>
      <c r="D129" s="212" t="s">
        <v>4088</v>
      </c>
      <c r="E129" s="543" t="s">
        <v>3593</v>
      </c>
      <c r="F129" s="212">
        <f>IF(RIGHT(B129,1)="p",0,IF(TRIM(C129)=TRIM('2 - Project Admin'!$E$8),1,0))</f>
        <v>0</v>
      </c>
      <c r="G129" s="212">
        <f>IF(F129=1,COUNTIF($C$4:C129,C129),0)</f>
        <v>0</v>
      </c>
      <c r="I129" s="212" t="s">
        <v>4089</v>
      </c>
      <c r="J129" s="212" t="s">
        <v>530</v>
      </c>
      <c r="K129" s="212" t="s">
        <v>4090</v>
      </c>
      <c r="L129" s="540">
        <f>IF(TRIM(J129)=TRIM('2 - Project Admin'!$E$8),1,0)</f>
        <v>0</v>
      </c>
      <c r="M129" s="212">
        <f>IF(L129=1,COUNTIF($J$4:J129,J129),0)</f>
        <v>0</v>
      </c>
    </row>
    <row r="130" spans="2:13" x14ac:dyDescent="0.35">
      <c r="B130" s="212" t="s">
        <v>4091</v>
      </c>
      <c r="C130" s="212" t="s">
        <v>446</v>
      </c>
      <c r="D130" s="212" t="s">
        <v>4092</v>
      </c>
      <c r="E130" s="543" t="s">
        <v>3593</v>
      </c>
      <c r="F130" s="212">
        <f>IF(RIGHT(B130,1)="p",0,IF(TRIM(C130)=TRIM('2 - Project Admin'!$E$8),1,0))</f>
        <v>0</v>
      </c>
      <c r="G130" s="212">
        <f>IF(F130=1,COUNTIF($C$4:C130,C130),0)</f>
        <v>0</v>
      </c>
      <c r="I130" s="212" t="s">
        <v>4093</v>
      </c>
      <c r="J130" s="212" t="s">
        <v>541</v>
      </c>
      <c r="K130" s="212" t="s">
        <v>4094</v>
      </c>
      <c r="L130" s="540">
        <f>IF(TRIM(J130)=TRIM('2 - Project Admin'!$E$8),1,0)</f>
        <v>0</v>
      </c>
      <c r="M130" s="212">
        <f>IF(L130=1,COUNTIF($J$4:J130,J130),0)</f>
        <v>0</v>
      </c>
    </row>
    <row r="131" spans="2:13" x14ac:dyDescent="0.35">
      <c r="B131" s="212" t="s">
        <v>4095</v>
      </c>
      <c r="C131" s="212" t="s">
        <v>446</v>
      </c>
      <c r="D131" s="212" t="s">
        <v>4096</v>
      </c>
      <c r="E131" s="543" t="s">
        <v>3593</v>
      </c>
      <c r="F131" s="212">
        <f>IF(RIGHT(B131,1)="p",0,IF(TRIM(C131)=TRIM('2 - Project Admin'!$E$8),1,0))</f>
        <v>0</v>
      </c>
      <c r="G131" s="212">
        <f>IF(F131=1,COUNTIF($C$4:C131,C131),0)</f>
        <v>0</v>
      </c>
      <c r="I131" s="212" t="s">
        <v>4097</v>
      </c>
      <c r="J131" s="212" t="s">
        <v>541</v>
      </c>
      <c r="K131" s="212" t="s">
        <v>4098</v>
      </c>
      <c r="L131" s="540">
        <f>IF(TRIM(J131)=TRIM('2 - Project Admin'!$E$8),1,0)</f>
        <v>0</v>
      </c>
      <c r="M131" s="212">
        <f>IF(L131=1,COUNTIF($J$4:J131,J131),0)</f>
        <v>0</v>
      </c>
    </row>
    <row r="132" spans="2:13" x14ac:dyDescent="0.35">
      <c r="B132" s="212" t="s">
        <v>4099</v>
      </c>
      <c r="C132" s="212" t="s">
        <v>446</v>
      </c>
      <c r="D132" s="212" t="s">
        <v>4100</v>
      </c>
      <c r="E132" s="543" t="s">
        <v>3593</v>
      </c>
      <c r="F132" s="212">
        <f>IF(RIGHT(B132,1)="p",0,IF(TRIM(C132)=TRIM('2 - Project Admin'!$E$8),1,0))</f>
        <v>0</v>
      </c>
      <c r="G132" s="212">
        <f>IF(F132=1,COUNTIF($C$4:C132,C132),0)</f>
        <v>0</v>
      </c>
      <c r="I132" s="212" t="s">
        <v>4101</v>
      </c>
      <c r="J132" s="212" t="s">
        <v>541</v>
      </c>
      <c r="K132" s="212" t="s">
        <v>4031</v>
      </c>
      <c r="L132" s="540">
        <f>IF(TRIM(J132)=TRIM('2 - Project Admin'!$E$8),1,0)</f>
        <v>0</v>
      </c>
      <c r="M132" s="212">
        <f>IF(L132=1,COUNTIF($J$4:J132,J132),0)</f>
        <v>0</v>
      </c>
    </row>
    <row r="133" spans="2:13" x14ac:dyDescent="0.35">
      <c r="B133" s="212" t="s">
        <v>4102</v>
      </c>
      <c r="C133" s="212" t="s">
        <v>446</v>
      </c>
      <c r="D133" s="212" t="s">
        <v>4103</v>
      </c>
      <c r="E133" s="543" t="s">
        <v>3593</v>
      </c>
      <c r="F133" s="212">
        <f>IF(RIGHT(B133,1)="p",0,IF(TRIM(C133)=TRIM('2 - Project Admin'!$E$8),1,0))</f>
        <v>0</v>
      </c>
      <c r="G133" s="212">
        <f>IF(F133=1,COUNTIF($C$4:C133,C133),0)</f>
        <v>0</v>
      </c>
      <c r="I133" s="212" t="s">
        <v>4104</v>
      </c>
      <c r="J133" s="212" t="s">
        <v>541</v>
      </c>
      <c r="K133" s="212" t="s">
        <v>4105</v>
      </c>
      <c r="L133" s="540">
        <f>IF(TRIM(J133)=TRIM('2 - Project Admin'!$E$8),1,0)</f>
        <v>0</v>
      </c>
      <c r="M133" s="212">
        <f>IF(L133=1,COUNTIF($J$4:J133,J133),0)</f>
        <v>0</v>
      </c>
    </row>
    <row r="134" spans="2:13" x14ac:dyDescent="0.35">
      <c r="B134" s="212" t="s">
        <v>4106</v>
      </c>
      <c r="C134" s="212" t="s">
        <v>446</v>
      </c>
      <c r="D134" s="212" t="s">
        <v>4107</v>
      </c>
      <c r="E134" s="543" t="s">
        <v>3593</v>
      </c>
      <c r="F134" s="212">
        <f>IF(RIGHT(B134,1)="p",0,IF(TRIM(C134)=TRIM('2 - Project Admin'!$E$8),1,0))</f>
        <v>0</v>
      </c>
      <c r="G134" s="212">
        <f>IF(F134=1,COUNTIF($C$4:C134,C134),0)</f>
        <v>0</v>
      </c>
      <c r="I134" s="212" t="s">
        <v>4108</v>
      </c>
      <c r="J134" s="212" t="s">
        <v>541</v>
      </c>
      <c r="K134" s="212" t="s">
        <v>4109</v>
      </c>
      <c r="L134" s="540">
        <f>IF(TRIM(J134)=TRIM('2 - Project Admin'!$E$8),1,0)</f>
        <v>0</v>
      </c>
      <c r="M134" s="212">
        <f>IF(L134=1,COUNTIF($J$4:J134,J134),0)</f>
        <v>0</v>
      </c>
    </row>
    <row r="135" spans="2:13" x14ac:dyDescent="0.35">
      <c r="B135" s="212" t="s">
        <v>4110</v>
      </c>
      <c r="C135" s="212" t="s">
        <v>451</v>
      </c>
      <c r="D135" s="212" t="s">
        <v>4111</v>
      </c>
      <c r="E135" s="543" t="s">
        <v>3593</v>
      </c>
      <c r="F135" s="212">
        <f>IF(RIGHT(B135,1)="p",0,IF(TRIM(C135)=TRIM('2 - Project Admin'!$E$8),1,0))</f>
        <v>0</v>
      </c>
      <c r="G135" s="212">
        <f>IF(F135=1,COUNTIF($C$4:C135,C135),0)</f>
        <v>0</v>
      </c>
      <c r="I135" s="212" t="s">
        <v>4112</v>
      </c>
      <c r="J135" s="212" t="s">
        <v>546</v>
      </c>
      <c r="K135" s="212" t="s">
        <v>4113</v>
      </c>
      <c r="L135" s="540">
        <f>IF(TRIM(J135)=TRIM('2 - Project Admin'!$E$8),1,0)</f>
        <v>0</v>
      </c>
      <c r="M135" s="212">
        <f>IF(L135=1,COUNTIF($J$4:J135,J135),0)</f>
        <v>0</v>
      </c>
    </row>
    <row r="136" spans="2:13" x14ac:dyDescent="0.35">
      <c r="B136" s="212" t="s">
        <v>4114</v>
      </c>
      <c r="C136" s="212" t="s">
        <v>451</v>
      </c>
      <c r="D136" s="212" t="s">
        <v>4115</v>
      </c>
      <c r="E136" s="543" t="s">
        <v>3593</v>
      </c>
      <c r="F136" s="212">
        <f>IF(RIGHT(B136,1)="p",0,IF(TRIM(C136)=TRIM('2 - Project Admin'!$E$8),1,0))</f>
        <v>0</v>
      </c>
      <c r="G136" s="212">
        <f>IF(F136=1,COUNTIF($C$4:C136,C136),0)</f>
        <v>0</v>
      </c>
      <c r="I136" s="212" t="s">
        <v>4116</v>
      </c>
      <c r="J136" s="212" t="s">
        <v>546</v>
      </c>
      <c r="K136" s="212" t="s">
        <v>3817</v>
      </c>
      <c r="L136" s="540">
        <f>IF(TRIM(J136)=TRIM('2 - Project Admin'!$E$8),1,0)</f>
        <v>0</v>
      </c>
      <c r="M136" s="212">
        <f>IF(L136=1,COUNTIF($J$4:J136,J136),0)</f>
        <v>0</v>
      </c>
    </row>
    <row r="137" spans="2:13" x14ac:dyDescent="0.35">
      <c r="B137" s="212" t="s">
        <v>4117</v>
      </c>
      <c r="C137" s="212" t="s">
        <v>451</v>
      </c>
      <c r="D137" s="212" t="s">
        <v>4118</v>
      </c>
      <c r="E137" s="543" t="s">
        <v>3593</v>
      </c>
      <c r="F137" s="212">
        <f>IF(RIGHT(B137,1)="p",0,IF(TRIM(C137)=TRIM('2 - Project Admin'!$E$8),1,0))</f>
        <v>0</v>
      </c>
      <c r="G137" s="212">
        <f>IF(F137=1,COUNTIF($C$4:C137,C137),0)</f>
        <v>0</v>
      </c>
      <c r="I137" s="212" t="s">
        <v>4119</v>
      </c>
      <c r="J137" s="212" t="s">
        <v>546</v>
      </c>
      <c r="K137" s="212" t="s">
        <v>4120</v>
      </c>
      <c r="L137" s="540">
        <f>IF(TRIM(J137)=TRIM('2 - Project Admin'!$E$8),1,0)</f>
        <v>0</v>
      </c>
      <c r="M137" s="212">
        <f>IF(L137=1,COUNTIF($J$4:J137,J137),0)</f>
        <v>0</v>
      </c>
    </row>
    <row r="138" spans="2:13" x14ac:dyDescent="0.35">
      <c r="B138" s="212" t="s">
        <v>4121</v>
      </c>
      <c r="C138" s="212" t="s">
        <v>451</v>
      </c>
      <c r="D138" s="212" t="s">
        <v>4122</v>
      </c>
      <c r="E138" s="543" t="s">
        <v>3593</v>
      </c>
      <c r="F138" s="212">
        <f>IF(RIGHT(B138,1)="p",0,IF(TRIM(C138)=TRIM('2 - Project Admin'!$E$8),1,0))</f>
        <v>0</v>
      </c>
      <c r="G138" s="212">
        <f>IF(F138=1,COUNTIF($C$4:C138,C138),0)</f>
        <v>0</v>
      </c>
      <c r="I138" s="212" t="s">
        <v>4123</v>
      </c>
      <c r="J138" s="212" t="s">
        <v>546</v>
      </c>
      <c r="K138" s="212" t="s">
        <v>4124</v>
      </c>
      <c r="L138" s="540">
        <f>IF(TRIM(J138)=TRIM('2 - Project Admin'!$E$8),1,0)</f>
        <v>0</v>
      </c>
      <c r="M138" s="212">
        <f>IF(L138=1,COUNTIF($J$4:J138,J138),0)</f>
        <v>0</v>
      </c>
    </row>
    <row r="139" spans="2:13" x14ac:dyDescent="0.35">
      <c r="B139" s="212" t="s">
        <v>4125</v>
      </c>
      <c r="C139" s="212" t="s">
        <v>453</v>
      </c>
      <c r="D139" s="212" t="s">
        <v>4126</v>
      </c>
      <c r="E139" s="543" t="s">
        <v>3593</v>
      </c>
      <c r="F139" s="212">
        <f>IF(RIGHT(B139,1)="p",0,IF(TRIM(C139)=TRIM('2 - Project Admin'!$E$8),1,0))</f>
        <v>0</v>
      </c>
      <c r="G139" s="212">
        <f>IF(F139=1,COUNTIF($C$4:C139,C139),0)</f>
        <v>0</v>
      </c>
      <c r="I139" s="212" t="s">
        <v>4127</v>
      </c>
      <c r="J139" s="212" t="s">
        <v>546</v>
      </c>
      <c r="K139" s="212" t="s">
        <v>4128</v>
      </c>
      <c r="L139" s="540">
        <f>IF(TRIM(J139)=TRIM('2 - Project Admin'!$E$8),1,0)</f>
        <v>0</v>
      </c>
      <c r="M139" s="212">
        <f>IF(L139=1,COUNTIF($J$4:J139,J139),0)</f>
        <v>0</v>
      </c>
    </row>
    <row r="140" spans="2:13" x14ac:dyDescent="0.35">
      <c r="B140" s="212" t="s">
        <v>4129</v>
      </c>
      <c r="C140" s="212" t="s">
        <v>453</v>
      </c>
      <c r="D140" s="212" t="s">
        <v>4130</v>
      </c>
      <c r="E140" s="543" t="s">
        <v>3593</v>
      </c>
      <c r="F140" s="212">
        <f>IF(RIGHT(B140,1)="p",0,IF(TRIM(C140)=TRIM('2 - Project Admin'!$E$8),1,0))</f>
        <v>0</v>
      </c>
      <c r="G140" s="212">
        <f>IF(F140=1,COUNTIF($C$4:C140,C140),0)</f>
        <v>0</v>
      </c>
      <c r="I140" s="212" t="s">
        <v>4131</v>
      </c>
      <c r="J140" s="212" t="s">
        <v>546</v>
      </c>
      <c r="K140" s="212" t="s">
        <v>4132</v>
      </c>
      <c r="L140" s="540">
        <f>IF(TRIM(J140)=TRIM('2 - Project Admin'!$E$8),1,0)</f>
        <v>0</v>
      </c>
      <c r="M140" s="212">
        <f>IF(L140=1,COUNTIF($J$4:J140,J140),0)</f>
        <v>0</v>
      </c>
    </row>
    <row r="141" spans="2:13" x14ac:dyDescent="0.35">
      <c r="B141" s="212" t="s">
        <v>4133</v>
      </c>
      <c r="C141" s="212" t="s">
        <v>453</v>
      </c>
      <c r="D141" s="212" t="s">
        <v>4134</v>
      </c>
      <c r="E141" s="543" t="s">
        <v>3593</v>
      </c>
      <c r="F141" s="212">
        <f>IF(RIGHT(B141,1)="p",0,IF(TRIM(C141)=TRIM('2 - Project Admin'!$E$8),1,0))</f>
        <v>0</v>
      </c>
      <c r="G141" s="212">
        <f>IF(F141=1,COUNTIF($C$4:C141,C141),0)</f>
        <v>0</v>
      </c>
      <c r="I141" s="212" t="s">
        <v>4135</v>
      </c>
      <c r="J141" s="212" t="s">
        <v>546</v>
      </c>
      <c r="K141" s="212" t="s">
        <v>4136</v>
      </c>
      <c r="L141" s="540">
        <f>IF(TRIM(J141)=TRIM('2 - Project Admin'!$E$8),1,0)</f>
        <v>0</v>
      </c>
      <c r="M141" s="212">
        <f>IF(L141=1,COUNTIF($J$4:J141,J141),0)</f>
        <v>0</v>
      </c>
    </row>
    <row r="142" spans="2:13" x14ac:dyDescent="0.35">
      <c r="B142" s="212" t="s">
        <v>4137</v>
      </c>
      <c r="C142" s="212" t="s">
        <v>453</v>
      </c>
      <c r="D142" s="212" t="s">
        <v>4138</v>
      </c>
      <c r="E142" s="543" t="s">
        <v>3593</v>
      </c>
      <c r="F142" s="212">
        <f>IF(RIGHT(B142,1)="p",0,IF(TRIM(C142)=TRIM('2 - Project Admin'!$E$8),1,0))</f>
        <v>0</v>
      </c>
      <c r="G142" s="212">
        <f>IF(F142=1,COUNTIF($C$4:C142,C142),0)</f>
        <v>0</v>
      </c>
      <c r="I142" s="212" t="s">
        <v>4139</v>
      </c>
      <c r="J142" s="212" t="s">
        <v>550</v>
      </c>
      <c r="K142" s="212" t="s">
        <v>4140</v>
      </c>
      <c r="L142" s="540">
        <f>IF(TRIM(J142)=TRIM('2 - Project Admin'!$E$8),1,0)</f>
        <v>0</v>
      </c>
      <c r="M142" s="212">
        <f>IF(L142=1,COUNTIF($J$4:J142,J142),0)</f>
        <v>0</v>
      </c>
    </row>
    <row r="143" spans="2:13" x14ac:dyDescent="0.35">
      <c r="B143" s="212" t="s">
        <v>4141</v>
      </c>
      <c r="C143" s="212" t="s">
        <v>453</v>
      </c>
      <c r="D143" s="212" t="s">
        <v>4142</v>
      </c>
      <c r="E143" s="543" t="s">
        <v>3593</v>
      </c>
      <c r="F143" s="212">
        <f>IF(RIGHT(B143,1)="p",0,IF(TRIM(C143)=TRIM('2 - Project Admin'!$E$8),1,0))</f>
        <v>0</v>
      </c>
      <c r="G143" s="212">
        <f>IF(F143=1,COUNTIF($C$4:C143,C143),0)</f>
        <v>0</v>
      </c>
      <c r="I143" s="212" t="s">
        <v>4143</v>
      </c>
      <c r="J143" s="212" t="s">
        <v>550</v>
      </c>
      <c r="K143" s="212" t="s">
        <v>4144</v>
      </c>
      <c r="L143" s="540">
        <f>IF(TRIM(J143)=TRIM('2 - Project Admin'!$E$8),1,0)</f>
        <v>0</v>
      </c>
      <c r="M143" s="212">
        <f>IF(L143=1,COUNTIF($J$4:J143,J143),0)</f>
        <v>0</v>
      </c>
    </row>
    <row r="144" spans="2:13" x14ac:dyDescent="0.35">
      <c r="B144" s="212" t="s">
        <v>4145</v>
      </c>
      <c r="C144" s="212" t="s">
        <v>453</v>
      </c>
      <c r="D144" s="212" t="s">
        <v>4146</v>
      </c>
      <c r="E144" s="543" t="s">
        <v>3593</v>
      </c>
      <c r="F144" s="212">
        <f>IF(RIGHT(B144,1)="p",0,IF(TRIM(C144)=TRIM('2 - Project Admin'!$E$8),1,0))</f>
        <v>0</v>
      </c>
      <c r="G144" s="212">
        <f>IF(F144=1,COUNTIF($C$4:C144,C144),0)</f>
        <v>0</v>
      </c>
      <c r="I144" s="212" t="s">
        <v>4147</v>
      </c>
      <c r="J144" s="212" t="s">
        <v>550</v>
      </c>
      <c r="K144" s="212" t="s">
        <v>4148</v>
      </c>
      <c r="L144" s="540">
        <f>IF(TRIM(J144)=TRIM('2 - Project Admin'!$E$8),1,0)</f>
        <v>0</v>
      </c>
      <c r="M144" s="212">
        <f>IF(L144=1,COUNTIF($J$4:J144,J144),0)</f>
        <v>0</v>
      </c>
    </row>
    <row r="145" spans="2:13" x14ac:dyDescent="0.35">
      <c r="B145" s="212" t="s">
        <v>4149</v>
      </c>
      <c r="C145" s="212" t="s">
        <v>453</v>
      </c>
      <c r="D145" s="212" t="s">
        <v>4150</v>
      </c>
      <c r="E145" s="543" t="s">
        <v>3593</v>
      </c>
      <c r="F145" s="212">
        <f>IF(RIGHT(B145,1)="p",0,IF(TRIM(C145)=TRIM('2 - Project Admin'!$E$8),1,0))</f>
        <v>0</v>
      </c>
      <c r="G145" s="212">
        <f>IF(F145=1,COUNTIF($C$4:C145,C145),0)</f>
        <v>0</v>
      </c>
      <c r="I145" s="212" t="s">
        <v>4151</v>
      </c>
      <c r="J145" s="212" t="s">
        <v>550</v>
      </c>
      <c r="K145" s="212" t="s">
        <v>4152</v>
      </c>
      <c r="L145" s="540">
        <f>IF(TRIM(J145)=TRIM('2 - Project Admin'!$E$8),1,0)</f>
        <v>0</v>
      </c>
      <c r="M145" s="212">
        <f>IF(L145=1,COUNTIF($J$4:J145,J145),0)</f>
        <v>0</v>
      </c>
    </row>
    <row r="146" spans="2:13" x14ac:dyDescent="0.35">
      <c r="B146" s="212" t="s">
        <v>4153</v>
      </c>
      <c r="C146" s="212" t="s">
        <v>453</v>
      </c>
      <c r="D146" s="212" t="s">
        <v>4154</v>
      </c>
      <c r="E146" s="543" t="s">
        <v>3593</v>
      </c>
      <c r="F146" s="212">
        <f>IF(RIGHT(B146,1)="p",0,IF(TRIM(C146)=TRIM('2 - Project Admin'!$E$8),1,0))</f>
        <v>0</v>
      </c>
      <c r="G146" s="212">
        <f>IF(F146=1,COUNTIF($C$4:C146,C146),0)</f>
        <v>0</v>
      </c>
      <c r="I146" s="212" t="s">
        <v>4155</v>
      </c>
      <c r="J146" s="212" t="s">
        <v>550</v>
      </c>
      <c r="K146" s="212" t="s">
        <v>4156</v>
      </c>
      <c r="L146" s="540">
        <f>IF(TRIM(J146)=TRIM('2 - Project Admin'!$E$8),1,0)</f>
        <v>0</v>
      </c>
      <c r="M146" s="212">
        <f>IF(L146=1,COUNTIF($J$4:J146,J146),0)</f>
        <v>0</v>
      </c>
    </row>
    <row r="147" spans="2:13" x14ac:dyDescent="0.35">
      <c r="B147" s="212" t="s">
        <v>4157</v>
      </c>
      <c r="C147" s="212" t="s">
        <v>453</v>
      </c>
      <c r="D147" s="212" t="s">
        <v>4158</v>
      </c>
      <c r="E147" s="543" t="s">
        <v>3593</v>
      </c>
      <c r="F147" s="212">
        <f>IF(RIGHT(B147,1)="p",0,IF(TRIM(C147)=TRIM('2 - Project Admin'!$E$8),1,0))</f>
        <v>0</v>
      </c>
      <c r="G147" s="212">
        <f>IF(F147=1,COUNTIF($C$4:C147,C147),0)</f>
        <v>0</v>
      </c>
      <c r="I147" s="212" t="s">
        <v>4159</v>
      </c>
      <c r="J147" s="212" t="s">
        <v>557</v>
      </c>
      <c r="K147" s="212" t="s">
        <v>4160</v>
      </c>
      <c r="L147" s="540">
        <f>IF(TRIM(J147)=TRIM('2 - Project Admin'!$E$8),1,0)</f>
        <v>0</v>
      </c>
      <c r="M147" s="212">
        <f>IF(L147=1,COUNTIF($J$4:J147,J147),0)</f>
        <v>0</v>
      </c>
    </row>
    <row r="148" spans="2:13" x14ac:dyDescent="0.35">
      <c r="B148" s="212" t="s">
        <v>4161</v>
      </c>
      <c r="C148" s="212" t="s">
        <v>453</v>
      </c>
      <c r="D148" s="212" t="s">
        <v>4162</v>
      </c>
      <c r="E148" s="543" t="s">
        <v>3593</v>
      </c>
      <c r="F148" s="212">
        <f>IF(RIGHT(B148,1)="p",0,IF(TRIM(C148)=TRIM('2 - Project Admin'!$E$8),1,0))</f>
        <v>0</v>
      </c>
      <c r="G148" s="212">
        <f>IF(F148=1,COUNTIF($C$4:C148,C148),0)</f>
        <v>0</v>
      </c>
      <c r="I148" s="212" t="s">
        <v>4163</v>
      </c>
      <c r="J148" s="212" t="s">
        <v>557</v>
      </c>
      <c r="K148" s="212" t="s">
        <v>4164</v>
      </c>
      <c r="L148" s="540">
        <f>IF(TRIM(J148)=TRIM('2 - Project Admin'!$E$8),1,0)</f>
        <v>0</v>
      </c>
      <c r="M148" s="212">
        <f>IF(L148=1,COUNTIF($J$4:J148,J148),0)</f>
        <v>0</v>
      </c>
    </row>
    <row r="149" spans="2:13" x14ac:dyDescent="0.35">
      <c r="B149" s="212" t="s">
        <v>4165</v>
      </c>
      <c r="C149" s="212" t="s">
        <v>455</v>
      </c>
      <c r="D149" s="212" t="s">
        <v>4166</v>
      </c>
      <c r="E149" s="543" t="s">
        <v>3593</v>
      </c>
      <c r="F149" s="212">
        <f>IF(RIGHT(B149,1)="p",0,IF(TRIM(C149)=TRIM('2 - Project Admin'!$E$8),1,0))</f>
        <v>0</v>
      </c>
      <c r="G149" s="212">
        <f>IF(F149=1,COUNTIF($C$4:C149,C149),0)</f>
        <v>0</v>
      </c>
      <c r="I149" s="212" t="s">
        <v>4167</v>
      </c>
      <c r="J149" s="212" t="s">
        <v>4168</v>
      </c>
      <c r="K149" s="212" t="s">
        <v>4169</v>
      </c>
      <c r="L149" s="540">
        <f>IF(TRIM(J149)=TRIM('2 - Project Admin'!$E$8),1,0)</f>
        <v>0</v>
      </c>
      <c r="M149" s="212">
        <f>IF(L149=1,COUNTIF($J$4:J149,J149),0)</f>
        <v>0</v>
      </c>
    </row>
    <row r="150" spans="2:13" x14ac:dyDescent="0.35">
      <c r="B150" s="212" t="s">
        <v>4170</v>
      </c>
      <c r="C150" s="212" t="s">
        <v>455</v>
      </c>
      <c r="D150" s="212" t="s">
        <v>4171</v>
      </c>
      <c r="E150" s="543" t="s">
        <v>3593</v>
      </c>
      <c r="F150" s="212">
        <f>IF(RIGHT(B150,1)="p",0,IF(TRIM(C150)=TRIM('2 - Project Admin'!$E$8),1,0))</f>
        <v>0</v>
      </c>
      <c r="G150" s="212">
        <f>IF(F150=1,COUNTIF($C$4:C150,C150),0)</f>
        <v>0</v>
      </c>
      <c r="I150" s="212" t="s">
        <v>4172</v>
      </c>
      <c r="J150" s="212" t="s">
        <v>4168</v>
      </c>
      <c r="K150" s="212" t="s">
        <v>4173</v>
      </c>
      <c r="L150" s="540">
        <f>IF(TRIM(J150)=TRIM('2 - Project Admin'!$E$8),1,0)</f>
        <v>0</v>
      </c>
      <c r="M150" s="212">
        <f>IF(L150=1,COUNTIF($J$4:J150,J150),0)</f>
        <v>0</v>
      </c>
    </row>
    <row r="151" spans="2:13" x14ac:dyDescent="0.35">
      <c r="B151" s="212" t="s">
        <v>4174</v>
      </c>
      <c r="C151" s="212" t="s">
        <v>455</v>
      </c>
      <c r="D151" s="212" t="s">
        <v>4175</v>
      </c>
      <c r="E151" s="543" t="s">
        <v>3593</v>
      </c>
      <c r="F151" s="212">
        <f>IF(RIGHT(B151,1)="p",0,IF(TRIM(C151)=TRIM('2 - Project Admin'!$E$8),1,0))</f>
        <v>0</v>
      </c>
      <c r="G151" s="212">
        <f>IF(F151=1,COUNTIF($C$4:C151,C151),0)</f>
        <v>0</v>
      </c>
      <c r="I151" s="212" t="s">
        <v>4176</v>
      </c>
      <c r="J151" s="212" t="s">
        <v>4168</v>
      </c>
      <c r="K151" s="212" t="s">
        <v>4177</v>
      </c>
      <c r="L151" s="540">
        <f>IF(TRIM(J151)=TRIM('2 - Project Admin'!$E$8),1,0)</f>
        <v>0</v>
      </c>
      <c r="M151" s="212">
        <f>IF(L151=1,COUNTIF($J$4:J151,J151),0)</f>
        <v>0</v>
      </c>
    </row>
    <row r="152" spans="2:13" x14ac:dyDescent="0.35">
      <c r="B152" s="212" t="s">
        <v>4178</v>
      </c>
      <c r="C152" s="212" t="s">
        <v>455</v>
      </c>
      <c r="D152" s="212" t="s">
        <v>4179</v>
      </c>
      <c r="E152" s="543" t="s">
        <v>3593</v>
      </c>
      <c r="F152" s="212">
        <f>IF(RIGHT(B152,1)="p",0,IF(TRIM(C152)=TRIM('2 - Project Admin'!$E$8),1,0))</f>
        <v>0</v>
      </c>
      <c r="G152" s="212">
        <f>IF(F152=1,COUNTIF($C$4:C152,C152),0)</f>
        <v>0</v>
      </c>
      <c r="I152" s="212" t="s">
        <v>4180</v>
      </c>
      <c r="J152" s="212" t="s">
        <v>4168</v>
      </c>
      <c r="K152" s="212" t="s">
        <v>4181</v>
      </c>
      <c r="L152" s="540">
        <f>IF(TRIM(J152)=TRIM('2 - Project Admin'!$E$8),1,0)</f>
        <v>0</v>
      </c>
      <c r="M152" s="212">
        <f>IF(L152=1,COUNTIF($J$4:J152,J152),0)</f>
        <v>0</v>
      </c>
    </row>
    <row r="153" spans="2:13" x14ac:dyDescent="0.35">
      <c r="B153" s="212" t="s">
        <v>4182</v>
      </c>
      <c r="C153" s="212" t="s">
        <v>455</v>
      </c>
      <c r="D153" s="212" t="s">
        <v>4183</v>
      </c>
      <c r="E153" s="543" t="s">
        <v>3593</v>
      </c>
      <c r="F153" s="212">
        <f>IF(RIGHT(B153,1)="p",0,IF(TRIM(C153)=TRIM('2 - Project Admin'!$E$8),1,0))</f>
        <v>0</v>
      </c>
      <c r="G153" s="212">
        <f>IF(F153=1,COUNTIF($C$4:C153,C153),0)</f>
        <v>0</v>
      </c>
      <c r="I153" s="212" t="s">
        <v>4184</v>
      </c>
      <c r="J153" s="212" t="s">
        <v>565</v>
      </c>
      <c r="K153" s="212" t="s">
        <v>4004</v>
      </c>
      <c r="L153" s="540">
        <f>IF(TRIM(J153)=TRIM('2 - Project Admin'!$E$8),1,0)</f>
        <v>0</v>
      </c>
      <c r="M153" s="212">
        <f>IF(L153=1,COUNTIF($J$4:J153,J153),0)</f>
        <v>0</v>
      </c>
    </row>
    <row r="154" spans="2:13" x14ac:dyDescent="0.35">
      <c r="B154" s="212" t="s">
        <v>4185</v>
      </c>
      <c r="C154" s="212" t="s">
        <v>455</v>
      </c>
      <c r="D154" s="212" t="s">
        <v>4186</v>
      </c>
      <c r="E154" s="543" t="s">
        <v>3593</v>
      </c>
      <c r="F154" s="212">
        <f>IF(RIGHT(B154,1)="p",0,IF(TRIM(C154)=TRIM('2 - Project Admin'!$E$8),1,0))</f>
        <v>0</v>
      </c>
      <c r="G154" s="212">
        <f>IF(F154=1,COUNTIF($C$4:C154,C154),0)</f>
        <v>0</v>
      </c>
      <c r="I154" s="212" t="s">
        <v>4187</v>
      </c>
      <c r="J154" s="212" t="s">
        <v>565</v>
      </c>
      <c r="K154" s="212" t="s">
        <v>4188</v>
      </c>
      <c r="L154" s="540">
        <f>IF(TRIM(J154)=TRIM('2 - Project Admin'!$E$8),1,0)</f>
        <v>0</v>
      </c>
      <c r="M154" s="212">
        <f>IF(L154=1,COUNTIF($J$4:J154,J154),0)</f>
        <v>0</v>
      </c>
    </row>
    <row r="155" spans="2:13" x14ac:dyDescent="0.35">
      <c r="B155" s="212" t="s">
        <v>4189</v>
      </c>
      <c r="C155" s="212" t="s">
        <v>455</v>
      </c>
      <c r="D155" s="212" t="s">
        <v>4190</v>
      </c>
      <c r="E155" s="543" t="s">
        <v>3593</v>
      </c>
      <c r="F155" s="212">
        <f>IF(RIGHT(B155,1)="p",0,IF(TRIM(C155)=TRIM('2 - Project Admin'!$E$8),1,0))</f>
        <v>0</v>
      </c>
      <c r="G155" s="212">
        <f>IF(F155=1,COUNTIF($C$4:C155,C155),0)</f>
        <v>0</v>
      </c>
      <c r="I155" s="212" t="s">
        <v>4191</v>
      </c>
      <c r="J155" s="212" t="s">
        <v>565</v>
      </c>
      <c r="K155" s="212" t="s">
        <v>4192</v>
      </c>
      <c r="L155" s="540">
        <f>IF(TRIM(J155)=TRIM('2 - Project Admin'!$E$8),1,0)</f>
        <v>0</v>
      </c>
      <c r="M155" s="212">
        <f>IF(L155=1,COUNTIF($J$4:J155,J155),0)</f>
        <v>0</v>
      </c>
    </row>
    <row r="156" spans="2:13" x14ac:dyDescent="0.35">
      <c r="B156" s="212" t="s">
        <v>4193</v>
      </c>
      <c r="C156" s="212" t="s">
        <v>455</v>
      </c>
      <c r="D156" s="212" t="s">
        <v>4194</v>
      </c>
      <c r="E156" s="543" t="s">
        <v>3593</v>
      </c>
      <c r="F156" s="212">
        <f>IF(RIGHT(B156,1)="p",0,IF(TRIM(C156)=TRIM('2 - Project Admin'!$E$8),1,0))</f>
        <v>0</v>
      </c>
      <c r="G156" s="212">
        <f>IF(F156=1,COUNTIF($C$4:C156,C156),0)</f>
        <v>0</v>
      </c>
      <c r="I156" s="212" t="s">
        <v>4195</v>
      </c>
      <c r="J156" s="212" t="s">
        <v>567</v>
      </c>
      <c r="K156" s="212" t="s">
        <v>4196</v>
      </c>
      <c r="L156" s="540">
        <f>IF(TRIM(J156)=TRIM('2 - Project Admin'!$E$8),1,0)</f>
        <v>0</v>
      </c>
      <c r="M156" s="212">
        <f>IF(L156=1,COUNTIF($J$4:J156,J156),0)</f>
        <v>0</v>
      </c>
    </row>
    <row r="157" spans="2:13" x14ac:dyDescent="0.35">
      <c r="B157" s="212" t="s">
        <v>4197</v>
      </c>
      <c r="C157" s="212" t="s">
        <v>455</v>
      </c>
      <c r="D157" s="212" t="s">
        <v>4198</v>
      </c>
      <c r="E157" s="543" t="s">
        <v>3593</v>
      </c>
      <c r="F157" s="212">
        <f>IF(RIGHT(B157,1)="p",0,IF(TRIM(C157)=TRIM('2 - Project Admin'!$E$8),1,0))</f>
        <v>0</v>
      </c>
      <c r="G157" s="212">
        <f>IF(F157=1,COUNTIF($C$4:C157,C157),0)</f>
        <v>0</v>
      </c>
      <c r="I157" s="212" t="s">
        <v>4199</v>
      </c>
      <c r="J157" s="212" t="s">
        <v>567</v>
      </c>
      <c r="K157" s="212" t="s">
        <v>3862</v>
      </c>
      <c r="L157" s="540">
        <f>IF(TRIM(J157)=TRIM('2 - Project Admin'!$E$8),1,0)</f>
        <v>0</v>
      </c>
      <c r="M157" s="212">
        <f>IF(L157=1,COUNTIF($J$4:J157,J157),0)</f>
        <v>0</v>
      </c>
    </row>
    <row r="158" spans="2:13" x14ac:dyDescent="0.35">
      <c r="B158" s="212" t="s">
        <v>4200</v>
      </c>
      <c r="C158" s="212" t="s">
        <v>458</v>
      </c>
      <c r="D158" s="212" t="s">
        <v>4201</v>
      </c>
      <c r="E158" s="543" t="s">
        <v>3593</v>
      </c>
      <c r="F158" s="212">
        <f>IF(RIGHT(B158,1)="p",0,IF(TRIM(C158)=TRIM('2 - Project Admin'!$E$8),1,0))</f>
        <v>0</v>
      </c>
      <c r="G158" s="212">
        <f>IF(F158=1,COUNTIF($C$4:C158,C158),0)</f>
        <v>0</v>
      </c>
      <c r="I158" s="212" t="s">
        <v>4202</v>
      </c>
      <c r="J158" s="212" t="s">
        <v>567</v>
      </c>
      <c r="K158" s="212" t="s">
        <v>4203</v>
      </c>
      <c r="L158" s="540">
        <f>IF(TRIM(J158)=TRIM('2 - Project Admin'!$E$8),1,0)</f>
        <v>0</v>
      </c>
      <c r="M158" s="212">
        <f>IF(L158=1,COUNTIF($J$4:J158,J158),0)</f>
        <v>0</v>
      </c>
    </row>
    <row r="159" spans="2:13" x14ac:dyDescent="0.35">
      <c r="B159" s="212" t="s">
        <v>4204</v>
      </c>
      <c r="C159" s="212" t="s">
        <v>458</v>
      </c>
      <c r="D159" s="212" t="s">
        <v>4205</v>
      </c>
      <c r="E159" s="543" t="s">
        <v>3593</v>
      </c>
      <c r="F159" s="212">
        <f>IF(RIGHT(B159,1)="p",0,IF(TRIM(C159)=TRIM('2 - Project Admin'!$E$8),1,0))</f>
        <v>0</v>
      </c>
      <c r="G159" s="212">
        <f>IF(F159=1,COUNTIF($C$4:C159,C159),0)</f>
        <v>0</v>
      </c>
      <c r="I159" s="212" t="s">
        <v>4206</v>
      </c>
      <c r="J159" s="212" t="s">
        <v>570</v>
      </c>
      <c r="K159" s="212" t="s">
        <v>4207</v>
      </c>
      <c r="L159" s="540">
        <f>IF(TRIM(J159)=TRIM('2 - Project Admin'!$E$8),1,0)</f>
        <v>0</v>
      </c>
      <c r="M159" s="212">
        <f>IF(L159=1,COUNTIF($J$4:J159,J159),0)</f>
        <v>0</v>
      </c>
    </row>
    <row r="160" spans="2:13" x14ac:dyDescent="0.35">
      <c r="B160" s="212" t="s">
        <v>4208</v>
      </c>
      <c r="C160" s="212" t="s">
        <v>458</v>
      </c>
      <c r="D160" s="212" t="s">
        <v>4209</v>
      </c>
      <c r="E160" s="543" t="s">
        <v>3593</v>
      </c>
      <c r="F160" s="212">
        <f>IF(RIGHT(B160,1)="p",0,IF(TRIM(C160)=TRIM('2 - Project Admin'!$E$8),1,0))</f>
        <v>0</v>
      </c>
      <c r="G160" s="212">
        <f>IF(F160=1,COUNTIF($C$4:C160,C160),0)</f>
        <v>0</v>
      </c>
      <c r="I160" s="212" t="s">
        <v>4210</v>
      </c>
      <c r="J160" s="212" t="s">
        <v>570</v>
      </c>
      <c r="K160" s="212" t="s">
        <v>4211</v>
      </c>
      <c r="L160" s="540">
        <f>IF(TRIM(J160)=TRIM('2 - Project Admin'!$E$8),1,0)</f>
        <v>0</v>
      </c>
      <c r="M160" s="212">
        <f>IF(L160=1,COUNTIF($J$4:J160,J160),0)</f>
        <v>0</v>
      </c>
    </row>
    <row r="161" spans="2:13" x14ac:dyDescent="0.35">
      <c r="B161" s="212" t="s">
        <v>4212</v>
      </c>
      <c r="C161" s="212" t="s">
        <v>458</v>
      </c>
      <c r="D161" s="212" t="s">
        <v>4213</v>
      </c>
      <c r="E161" s="543" t="s">
        <v>3593</v>
      </c>
      <c r="F161" s="212">
        <f>IF(RIGHT(B161,1)="p",0,IF(TRIM(C161)=TRIM('2 - Project Admin'!$E$8),1,0))</f>
        <v>0</v>
      </c>
      <c r="G161" s="212">
        <f>IF(F161=1,COUNTIF($C$4:C161,C161),0)</f>
        <v>0</v>
      </c>
      <c r="I161" s="212" t="s">
        <v>4214</v>
      </c>
      <c r="J161" s="212" t="s">
        <v>570</v>
      </c>
      <c r="K161" s="212" t="s">
        <v>4215</v>
      </c>
      <c r="L161" s="540">
        <f>IF(TRIM(J161)=TRIM('2 - Project Admin'!$E$8),1,0)</f>
        <v>0</v>
      </c>
      <c r="M161" s="212">
        <f>IF(L161=1,COUNTIF($J$4:J161,J161),0)</f>
        <v>0</v>
      </c>
    </row>
    <row r="162" spans="2:13" x14ac:dyDescent="0.35">
      <c r="B162" s="212" t="s">
        <v>4216</v>
      </c>
      <c r="C162" s="212" t="s">
        <v>458</v>
      </c>
      <c r="D162" s="212" t="s">
        <v>4217</v>
      </c>
      <c r="E162" s="543" t="s">
        <v>3593</v>
      </c>
      <c r="F162" s="212">
        <f>IF(RIGHT(B162,1)="p",0,IF(TRIM(C162)=TRIM('2 - Project Admin'!$E$8),1,0))</f>
        <v>0</v>
      </c>
      <c r="G162" s="212">
        <f>IF(F162=1,COUNTIF($C$4:C162,C162),0)</f>
        <v>0</v>
      </c>
      <c r="I162" s="212" t="s">
        <v>4218</v>
      </c>
      <c r="J162" s="212" t="s">
        <v>572</v>
      </c>
      <c r="K162" s="212" t="s">
        <v>4031</v>
      </c>
      <c r="L162" s="540">
        <f>IF(TRIM(J162)=TRIM('2 - Project Admin'!$E$8),1,0)</f>
        <v>0</v>
      </c>
      <c r="M162" s="212">
        <f>IF(L162=1,COUNTIF($J$4:J162,J162),0)</f>
        <v>0</v>
      </c>
    </row>
    <row r="163" spans="2:13" x14ac:dyDescent="0.35">
      <c r="B163" s="212" t="s">
        <v>4219</v>
      </c>
      <c r="C163" s="212" t="s">
        <v>458</v>
      </c>
      <c r="D163" s="212" t="s">
        <v>4220</v>
      </c>
      <c r="E163" s="543" t="s">
        <v>3593</v>
      </c>
      <c r="F163" s="212">
        <f>IF(RIGHT(B163,1)="p",0,IF(TRIM(C163)=TRIM('2 - Project Admin'!$E$8),1,0))</f>
        <v>0</v>
      </c>
      <c r="G163" s="212">
        <f>IF(F163=1,COUNTIF($C$4:C163,C163),0)</f>
        <v>0</v>
      </c>
      <c r="I163" s="212" t="s">
        <v>4221</v>
      </c>
      <c r="J163" s="212" t="s">
        <v>577</v>
      </c>
      <c r="K163" s="212" t="s">
        <v>4222</v>
      </c>
      <c r="L163" s="540">
        <f>IF(TRIM(J163)=TRIM('2 - Project Admin'!$E$8),1,0)</f>
        <v>0</v>
      </c>
      <c r="M163" s="212">
        <f>IF(L163=1,COUNTIF($J$4:J163,J163),0)</f>
        <v>0</v>
      </c>
    </row>
    <row r="164" spans="2:13" x14ac:dyDescent="0.35">
      <c r="B164" s="212" t="s">
        <v>4223</v>
      </c>
      <c r="C164" s="212" t="s">
        <v>458</v>
      </c>
      <c r="D164" s="212" t="s">
        <v>4224</v>
      </c>
      <c r="E164" s="543" t="s">
        <v>3593</v>
      </c>
      <c r="F164" s="212">
        <f>IF(RIGHT(B164,1)="p",0,IF(TRIM(C164)=TRIM('2 - Project Admin'!$E$8),1,0))</f>
        <v>0</v>
      </c>
      <c r="G164" s="212">
        <f>IF(F164=1,COUNTIF($C$4:C164,C164),0)</f>
        <v>0</v>
      </c>
      <c r="I164" s="212" t="s">
        <v>4225</v>
      </c>
      <c r="J164" s="212" t="s">
        <v>577</v>
      </c>
      <c r="K164" s="212" t="s">
        <v>4226</v>
      </c>
      <c r="L164" s="540">
        <f>IF(TRIM(J164)=TRIM('2 - Project Admin'!$E$8),1,0)</f>
        <v>0</v>
      </c>
      <c r="M164" s="212">
        <f>IF(L164=1,COUNTIF($J$4:J164,J164),0)</f>
        <v>0</v>
      </c>
    </row>
    <row r="165" spans="2:13" x14ac:dyDescent="0.35">
      <c r="B165" s="212" t="s">
        <v>4227</v>
      </c>
      <c r="C165" s="212" t="s">
        <v>458</v>
      </c>
      <c r="D165" s="212" t="s">
        <v>4228</v>
      </c>
      <c r="E165" s="543" t="s">
        <v>3593</v>
      </c>
      <c r="F165" s="212">
        <f>IF(RIGHT(B165,1)="p",0,IF(TRIM(C165)=TRIM('2 - Project Admin'!$E$8),1,0))</f>
        <v>0</v>
      </c>
      <c r="G165" s="212">
        <f>IF(F165=1,COUNTIF($C$4:C165,C165),0)</f>
        <v>0</v>
      </c>
      <c r="I165" s="212" t="s">
        <v>4229</v>
      </c>
      <c r="J165" s="212" t="s">
        <v>580</v>
      </c>
      <c r="K165" s="212" t="s">
        <v>4230</v>
      </c>
      <c r="L165" s="540">
        <f>IF(TRIM(J165)=TRIM('2 - Project Admin'!$E$8),1,0)</f>
        <v>0</v>
      </c>
      <c r="M165" s="212">
        <f>IF(L165=1,COUNTIF($J$4:J165,J165),0)</f>
        <v>0</v>
      </c>
    </row>
    <row r="166" spans="2:13" x14ac:dyDescent="0.35">
      <c r="B166" s="212" t="s">
        <v>4231</v>
      </c>
      <c r="C166" s="212" t="s">
        <v>458</v>
      </c>
      <c r="D166" s="212" t="s">
        <v>4232</v>
      </c>
      <c r="E166" s="543" t="s">
        <v>3593</v>
      </c>
      <c r="F166" s="212">
        <f>IF(RIGHT(B166,1)="p",0,IF(TRIM(C166)=TRIM('2 - Project Admin'!$E$8),1,0))</f>
        <v>0</v>
      </c>
      <c r="G166" s="212">
        <f>IF(F166=1,COUNTIF($C$4:C166,C166),0)</f>
        <v>0</v>
      </c>
      <c r="I166" s="212" t="s">
        <v>4233</v>
      </c>
      <c r="J166" s="212" t="s">
        <v>580</v>
      </c>
      <c r="K166" s="212" t="s">
        <v>4234</v>
      </c>
      <c r="L166" s="540">
        <f>IF(TRIM(J166)=TRIM('2 - Project Admin'!$E$8),1,0)</f>
        <v>0</v>
      </c>
      <c r="M166" s="212">
        <f>IF(L166=1,COUNTIF($J$4:J166,J166),0)</f>
        <v>0</v>
      </c>
    </row>
    <row r="167" spans="2:13" x14ac:dyDescent="0.35">
      <c r="B167" s="212" t="s">
        <v>4235</v>
      </c>
      <c r="C167" s="212" t="s">
        <v>460</v>
      </c>
      <c r="D167" s="212" t="s">
        <v>4236</v>
      </c>
      <c r="E167" s="543" t="s">
        <v>3593</v>
      </c>
      <c r="F167" s="212">
        <f>IF(RIGHT(B167,1)="p",0,IF(TRIM(C167)=TRIM('2 - Project Admin'!$E$8),1,0))</f>
        <v>0</v>
      </c>
      <c r="G167" s="212">
        <f>IF(F167=1,COUNTIF($C$4:C167,C167),0)</f>
        <v>0</v>
      </c>
      <c r="I167" s="212" t="s">
        <v>4237</v>
      </c>
      <c r="J167" s="212" t="s">
        <v>581</v>
      </c>
      <c r="K167" s="212" t="s">
        <v>4238</v>
      </c>
      <c r="L167" s="540">
        <f>IF(TRIM(J167)=TRIM('2 - Project Admin'!$E$8),1,0)</f>
        <v>0</v>
      </c>
      <c r="M167" s="212">
        <f>IF(L167=1,COUNTIF($J$4:J167,J167),0)</f>
        <v>0</v>
      </c>
    </row>
    <row r="168" spans="2:13" x14ac:dyDescent="0.35">
      <c r="B168" s="212" t="s">
        <v>4239</v>
      </c>
      <c r="C168" s="212" t="s">
        <v>460</v>
      </c>
      <c r="D168" s="212" t="s">
        <v>4240</v>
      </c>
      <c r="E168" s="543" t="s">
        <v>3593</v>
      </c>
      <c r="F168" s="212">
        <f>IF(RIGHT(B168,1)="p",0,IF(TRIM(C168)=TRIM('2 - Project Admin'!$E$8),1,0))</f>
        <v>0</v>
      </c>
      <c r="G168" s="212">
        <f>IF(F168=1,COUNTIF($C$4:C168,C168),0)</f>
        <v>0</v>
      </c>
      <c r="I168" s="212" t="s">
        <v>4241</v>
      </c>
      <c r="J168" s="212" t="s">
        <v>581</v>
      </c>
      <c r="K168" s="212" t="s">
        <v>4242</v>
      </c>
      <c r="L168" s="540">
        <f>IF(TRIM(J168)=TRIM('2 - Project Admin'!$E$8),1,0)</f>
        <v>0</v>
      </c>
      <c r="M168" s="212">
        <f>IF(L168=1,COUNTIF($J$4:J168,J168),0)</f>
        <v>0</v>
      </c>
    </row>
    <row r="169" spans="2:13" x14ac:dyDescent="0.35">
      <c r="B169" s="212" t="s">
        <v>4243</v>
      </c>
      <c r="C169" s="212" t="s">
        <v>460</v>
      </c>
      <c r="D169" s="212" t="s">
        <v>4244</v>
      </c>
      <c r="E169" s="543" t="s">
        <v>3593</v>
      </c>
      <c r="F169" s="212">
        <f>IF(RIGHT(B169,1)="p",0,IF(TRIM(C169)=TRIM('2 - Project Admin'!$E$8),1,0))</f>
        <v>0</v>
      </c>
      <c r="G169" s="212">
        <f>IF(F169=1,COUNTIF($C$4:C169,C169),0)</f>
        <v>0</v>
      </c>
      <c r="I169" s="212" t="s">
        <v>4245</v>
      </c>
      <c r="J169" s="212" t="s">
        <v>581</v>
      </c>
      <c r="K169" s="212" t="s">
        <v>4246</v>
      </c>
      <c r="L169" s="540">
        <f>IF(TRIM(J169)=TRIM('2 - Project Admin'!$E$8),1,0)</f>
        <v>0</v>
      </c>
      <c r="M169" s="212">
        <f>IF(L169=1,COUNTIF($J$4:J169,J169),0)</f>
        <v>0</v>
      </c>
    </row>
    <row r="170" spans="2:13" x14ac:dyDescent="0.35">
      <c r="B170" s="212" t="s">
        <v>4247</v>
      </c>
      <c r="C170" s="212" t="s">
        <v>460</v>
      </c>
      <c r="D170" s="212" t="s">
        <v>4248</v>
      </c>
      <c r="E170" s="543" t="s">
        <v>3593</v>
      </c>
      <c r="F170" s="212">
        <f>IF(RIGHT(B170,1)="p",0,IF(TRIM(C170)=TRIM('2 - Project Admin'!$E$8),1,0))</f>
        <v>0</v>
      </c>
      <c r="G170" s="212">
        <f>IF(F170=1,COUNTIF($C$4:C170,C170),0)</f>
        <v>0</v>
      </c>
      <c r="I170" s="212" t="s">
        <v>4249</v>
      </c>
      <c r="J170" s="212" t="s">
        <v>581</v>
      </c>
      <c r="K170" s="212" t="s">
        <v>4250</v>
      </c>
      <c r="L170" s="540">
        <f>IF(TRIM(J170)=TRIM('2 - Project Admin'!$E$8),1,0)</f>
        <v>0</v>
      </c>
      <c r="M170" s="212">
        <f>IF(L170=1,COUNTIF($J$4:J170,J170),0)</f>
        <v>0</v>
      </c>
    </row>
    <row r="171" spans="2:13" x14ac:dyDescent="0.35">
      <c r="B171" s="212" t="s">
        <v>4251</v>
      </c>
      <c r="C171" s="212" t="s">
        <v>460</v>
      </c>
      <c r="D171" s="212" t="s">
        <v>4252</v>
      </c>
      <c r="E171" s="543" t="s">
        <v>3593</v>
      </c>
      <c r="F171" s="212">
        <f>IF(RIGHT(B171,1)="p",0,IF(TRIM(C171)=TRIM('2 - Project Admin'!$E$8),1,0))</f>
        <v>0</v>
      </c>
      <c r="G171" s="212">
        <f>IF(F171=1,COUNTIF($C$4:C171,C171),0)</f>
        <v>0</v>
      </c>
      <c r="I171" s="212" t="s">
        <v>4253</v>
      </c>
      <c r="J171" s="212" t="s">
        <v>581</v>
      </c>
      <c r="K171" s="212" t="s">
        <v>4254</v>
      </c>
      <c r="L171" s="540">
        <f>IF(TRIM(J171)=TRIM('2 - Project Admin'!$E$8),1,0)</f>
        <v>0</v>
      </c>
      <c r="M171" s="212">
        <f>IF(L171=1,COUNTIF($J$4:J171,J171),0)</f>
        <v>0</v>
      </c>
    </row>
    <row r="172" spans="2:13" x14ac:dyDescent="0.35">
      <c r="B172" s="212" t="s">
        <v>4255</v>
      </c>
      <c r="C172" s="212" t="s">
        <v>460</v>
      </c>
      <c r="D172" s="212" t="s">
        <v>4256</v>
      </c>
      <c r="E172" s="543" t="s">
        <v>3593</v>
      </c>
      <c r="F172" s="212">
        <f>IF(RIGHT(B172,1)="p",0,IF(TRIM(C172)=TRIM('2 - Project Admin'!$E$8),1,0))</f>
        <v>0</v>
      </c>
      <c r="G172" s="212">
        <f>IF(F172=1,COUNTIF($C$4:C172,C172),0)</f>
        <v>0</v>
      </c>
      <c r="I172" s="212" t="s">
        <v>4257</v>
      </c>
      <c r="J172" s="212" t="s">
        <v>581</v>
      </c>
      <c r="K172" s="212" t="s">
        <v>4258</v>
      </c>
      <c r="L172" s="540">
        <f>IF(TRIM(J172)=TRIM('2 - Project Admin'!$E$8),1,0)</f>
        <v>0</v>
      </c>
      <c r="M172" s="212">
        <f>IF(L172=1,COUNTIF($J$4:J172,J172),0)</f>
        <v>0</v>
      </c>
    </row>
    <row r="173" spans="2:13" x14ac:dyDescent="0.35">
      <c r="B173" s="212" t="s">
        <v>4259</v>
      </c>
      <c r="C173" s="212" t="s">
        <v>460</v>
      </c>
      <c r="D173" s="212" t="s">
        <v>4260</v>
      </c>
      <c r="E173" s="543" t="s">
        <v>3593</v>
      </c>
      <c r="F173" s="212">
        <f>IF(RIGHT(B173,1)="p",0,IF(TRIM(C173)=TRIM('2 - Project Admin'!$E$8),1,0))</f>
        <v>0</v>
      </c>
      <c r="G173" s="212">
        <f>IF(F173=1,COUNTIF($C$4:C173,C173),0)</f>
        <v>0</v>
      </c>
      <c r="I173" s="212" t="s">
        <v>4261</v>
      </c>
      <c r="J173" s="212" t="s">
        <v>581</v>
      </c>
      <c r="K173" s="212" t="s">
        <v>4262</v>
      </c>
      <c r="L173" s="540">
        <f>IF(TRIM(J173)=TRIM('2 - Project Admin'!$E$8),1,0)</f>
        <v>0</v>
      </c>
      <c r="M173" s="212">
        <f>IF(L173=1,COUNTIF($J$4:J173,J173),0)</f>
        <v>0</v>
      </c>
    </row>
    <row r="174" spans="2:13" x14ac:dyDescent="0.35">
      <c r="B174" s="212" t="s">
        <v>4263</v>
      </c>
      <c r="C174" s="212" t="s">
        <v>460</v>
      </c>
      <c r="D174" s="212" t="s">
        <v>4264</v>
      </c>
      <c r="E174" s="543" t="s">
        <v>3593</v>
      </c>
      <c r="F174" s="212">
        <f>IF(RIGHT(B174,1)="p",0,IF(TRIM(C174)=TRIM('2 - Project Admin'!$E$8),1,0))</f>
        <v>0</v>
      </c>
      <c r="G174" s="212">
        <f>IF(F174=1,COUNTIF($C$4:C174,C174),0)</f>
        <v>0</v>
      </c>
      <c r="I174" s="212" t="s">
        <v>4265</v>
      </c>
      <c r="J174" s="212" t="s">
        <v>584</v>
      </c>
      <c r="K174" s="212" t="s">
        <v>4266</v>
      </c>
      <c r="L174" s="540">
        <f>IF(TRIM(J174)=TRIM('2 - Project Admin'!$E$8),1,0)</f>
        <v>0</v>
      </c>
      <c r="M174" s="212">
        <f>IF(L174=1,COUNTIF($J$4:J174,J174),0)</f>
        <v>0</v>
      </c>
    </row>
    <row r="175" spans="2:13" x14ac:dyDescent="0.35">
      <c r="B175" s="212" t="s">
        <v>4267</v>
      </c>
      <c r="C175" s="212" t="s">
        <v>460</v>
      </c>
      <c r="D175" s="212" t="s">
        <v>4268</v>
      </c>
      <c r="E175" s="543" t="s">
        <v>3593</v>
      </c>
      <c r="F175" s="212">
        <f>IF(RIGHT(B175,1)="p",0,IF(TRIM(C175)=TRIM('2 - Project Admin'!$E$8),1,0))</f>
        <v>0</v>
      </c>
      <c r="G175" s="212">
        <f>IF(F175=1,COUNTIF($C$4:C175,C175),0)</f>
        <v>0</v>
      </c>
      <c r="I175" s="212" t="s">
        <v>4269</v>
      </c>
      <c r="J175" s="212" t="s">
        <v>584</v>
      </c>
      <c r="K175" s="212" t="s">
        <v>4270</v>
      </c>
      <c r="L175" s="540">
        <f>IF(TRIM(J175)=TRIM('2 - Project Admin'!$E$8),1,0)</f>
        <v>0</v>
      </c>
      <c r="M175" s="212">
        <f>IF(L175=1,COUNTIF($J$4:J175,J175),0)</f>
        <v>0</v>
      </c>
    </row>
    <row r="176" spans="2:13" x14ac:dyDescent="0.35">
      <c r="B176" s="212" t="s">
        <v>4271</v>
      </c>
      <c r="C176" s="212" t="s">
        <v>464</v>
      </c>
      <c r="D176" s="212" t="s">
        <v>4272</v>
      </c>
      <c r="E176" s="543" t="s">
        <v>3593</v>
      </c>
      <c r="F176" s="212">
        <f>IF(RIGHT(B176,1)="p",0,IF(TRIM(C176)=TRIM('2 - Project Admin'!$E$8),1,0))</f>
        <v>0</v>
      </c>
      <c r="G176" s="212">
        <f>IF(F176=1,COUNTIF($C$4:C176,C176),0)</f>
        <v>0</v>
      </c>
      <c r="I176" s="212" t="s">
        <v>4273</v>
      </c>
      <c r="J176" s="212" t="s">
        <v>584</v>
      </c>
      <c r="K176" s="212" t="s">
        <v>4274</v>
      </c>
      <c r="L176" s="540">
        <f>IF(TRIM(J176)=TRIM('2 - Project Admin'!$E$8),1,0)</f>
        <v>0</v>
      </c>
      <c r="M176" s="212">
        <f>IF(L176=1,COUNTIF($J$4:J176,J176),0)</f>
        <v>0</v>
      </c>
    </row>
    <row r="177" spans="2:13" x14ac:dyDescent="0.35">
      <c r="B177" s="212" t="s">
        <v>4275</v>
      </c>
      <c r="C177" s="212" t="s">
        <v>464</v>
      </c>
      <c r="D177" s="212" t="s">
        <v>4276</v>
      </c>
      <c r="E177" s="543" t="s">
        <v>3593</v>
      </c>
      <c r="F177" s="212">
        <f>IF(RIGHT(B177,1)="p",0,IF(TRIM(C177)=TRIM('2 - Project Admin'!$E$8),1,0))</f>
        <v>0</v>
      </c>
      <c r="G177" s="212">
        <f>IF(F177=1,COUNTIF($C$4:C177,C177),0)</f>
        <v>0</v>
      </c>
      <c r="I177" s="212" t="s">
        <v>4277</v>
      </c>
      <c r="J177" s="212" t="s">
        <v>586</v>
      </c>
      <c r="K177" s="212" t="s">
        <v>4278</v>
      </c>
      <c r="L177" s="540">
        <f>IF(TRIM(J177)=TRIM('2 - Project Admin'!$E$8),1,0)</f>
        <v>0</v>
      </c>
      <c r="M177" s="212">
        <f>IF(L177=1,COUNTIF($J$4:J177,J177),0)</f>
        <v>0</v>
      </c>
    </row>
    <row r="178" spans="2:13" x14ac:dyDescent="0.35">
      <c r="B178" s="212" t="s">
        <v>4279</v>
      </c>
      <c r="C178" s="212" t="s">
        <v>464</v>
      </c>
      <c r="D178" s="212" t="s">
        <v>4280</v>
      </c>
      <c r="E178" s="543" t="s">
        <v>3593</v>
      </c>
      <c r="F178" s="212">
        <f>IF(RIGHT(B178,1)="p",0,IF(TRIM(C178)=TRIM('2 - Project Admin'!$E$8),1,0))</f>
        <v>0</v>
      </c>
      <c r="G178" s="212">
        <f>IF(F178=1,COUNTIF($C$4:C178,C178),0)</f>
        <v>0</v>
      </c>
      <c r="I178" s="212" t="s">
        <v>4281</v>
      </c>
      <c r="J178" s="212" t="s">
        <v>586</v>
      </c>
      <c r="K178" s="212" t="s">
        <v>4282</v>
      </c>
      <c r="L178" s="540">
        <f>IF(TRIM(J178)=TRIM('2 - Project Admin'!$E$8),1,0)</f>
        <v>0</v>
      </c>
      <c r="M178" s="212">
        <f>IF(L178=1,COUNTIF($J$4:J178,J178),0)</f>
        <v>0</v>
      </c>
    </row>
    <row r="179" spans="2:13" x14ac:dyDescent="0.35">
      <c r="B179" s="212" t="s">
        <v>4283</v>
      </c>
      <c r="C179" s="212" t="s">
        <v>464</v>
      </c>
      <c r="D179" s="212" t="s">
        <v>4284</v>
      </c>
      <c r="E179" s="543" t="s">
        <v>3593</v>
      </c>
      <c r="F179" s="212">
        <f>IF(RIGHT(B179,1)="p",0,IF(TRIM(C179)=TRIM('2 - Project Admin'!$E$8),1,0))</f>
        <v>0</v>
      </c>
      <c r="G179" s="212">
        <f>IF(F179=1,COUNTIF($C$4:C179,C179),0)</f>
        <v>0</v>
      </c>
      <c r="I179" s="212" t="s">
        <v>4285</v>
      </c>
      <c r="J179" s="212" t="s">
        <v>586</v>
      </c>
      <c r="K179" s="212" t="s">
        <v>4286</v>
      </c>
      <c r="L179" s="540">
        <f>IF(TRIM(J179)=TRIM('2 - Project Admin'!$E$8),1,0)</f>
        <v>0</v>
      </c>
      <c r="M179" s="212">
        <f>IF(L179=1,COUNTIF($J$4:J179,J179),0)</f>
        <v>0</v>
      </c>
    </row>
    <row r="180" spans="2:13" x14ac:dyDescent="0.35">
      <c r="B180" s="212" t="s">
        <v>4287</v>
      </c>
      <c r="C180" s="212" t="s">
        <v>464</v>
      </c>
      <c r="D180" s="212" t="s">
        <v>4288</v>
      </c>
      <c r="E180" s="543" t="s">
        <v>3593</v>
      </c>
      <c r="F180" s="212">
        <f>IF(RIGHT(B180,1)="p",0,IF(TRIM(C180)=TRIM('2 - Project Admin'!$E$8),1,0))</f>
        <v>0</v>
      </c>
      <c r="G180" s="212">
        <f>IF(F180=1,COUNTIF($C$4:C180,C180),0)</f>
        <v>0</v>
      </c>
      <c r="I180" s="212" t="s">
        <v>4289</v>
      </c>
      <c r="J180" s="212" t="s">
        <v>586</v>
      </c>
      <c r="K180" s="212" t="s">
        <v>4290</v>
      </c>
      <c r="L180" s="540">
        <f>IF(TRIM(J180)=TRIM('2 - Project Admin'!$E$8),1,0)</f>
        <v>0</v>
      </c>
      <c r="M180" s="212">
        <f>IF(L180=1,COUNTIF($J$4:J180,J180),0)</f>
        <v>0</v>
      </c>
    </row>
    <row r="181" spans="2:13" x14ac:dyDescent="0.35">
      <c r="B181" s="212" t="s">
        <v>4291</v>
      </c>
      <c r="C181" s="212" t="s">
        <v>464</v>
      </c>
      <c r="D181" s="212" t="s">
        <v>4292</v>
      </c>
      <c r="E181" s="543" t="s">
        <v>3593</v>
      </c>
      <c r="F181" s="212">
        <f>IF(RIGHT(B181,1)="p",0,IF(TRIM(C181)=TRIM('2 - Project Admin'!$E$8),1,0))</f>
        <v>0</v>
      </c>
      <c r="G181" s="212">
        <f>IF(F181=1,COUNTIF($C$4:C181,C181),0)</f>
        <v>0</v>
      </c>
      <c r="I181" s="212" t="s">
        <v>4293</v>
      </c>
      <c r="J181" s="212" t="s">
        <v>586</v>
      </c>
      <c r="K181" s="212" t="s">
        <v>4294</v>
      </c>
      <c r="L181" s="540">
        <f>IF(TRIM(J181)=TRIM('2 - Project Admin'!$E$8),1,0)</f>
        <v>0</v>
      </c>
      <c r="M181" s="212">
        <f>IF(L181=1,COUNTIF($J$4:J181,J181),0)</f>
        <v>0</v>
      </c>
    </row>
    <row r="182" spans="2:13" x14ac:dyDescent="0.35">
      <c r="B182" s="212" t="s">
        <v>4295</v>
      </c>
      <c r="C182" s="212" t="s">
        <v>464</v>
      </c>
      <c r="D182" s="212" t="s">
        <v>4296</v>
      </c>
      <c r="E182" s="543" t="s">
        <v>3593</v>
      </c>
      <c r="F182" s="212">
        <f>IF(RIGHT(B182,1)="p",0,IF(TRIM(C182)=TRIM('2 - Project Admin'!$E$8),1,0))</f>
        <v>0</v>
      </c>
      <c r="G182" s="212">
        <f>IF(F182=1,COUNTIF($C$4:C182,C182),0)</f>
        <v>0</v>
      </c>
      <c r="I182" s="212" t="s">
        <v>4297</v>
      </c>
      <c r="J182" s="212" t="s">
        <v>586</v>
      </c>
      <c r="K182" s="212" t="s">
        <v>4298</v>
      </c>
      <c r="L182" s="540">
        <f>IF(TRIM(J182)=TRIM('2 - Project Admin'!$E$8),1,0)</f>
        <v>0</v>
      </c>
      <c r="M182" s="212">
        <f>IF(L182=1,COUNTIF($J$4:J182,J182),0)</f>
        <v>0</v>
      </c>
    </row>
    <row r="183" spans="2:13" x14ac:dyDescent="0.35">
      <c r="B183" s="212" t="s">
        <v>4299</v>
      </c>
      <c r="C183" s="212" t="s">
        <v>464</v>
      </c>
      <c r="D183" s="212" t="s">
        <v>4300</v>
      </c>
      <c r="E183" s="543" t="s">
        <v>3593</v>
      </c>
      <c r="F183" s="212">
        <f>IF(RIGHT(B183,1)="p",0,IF(TRIM(C183)=TRIM('2 - Project Admin'!$E$8),1,0))</f>
        <v>0</v>
      </c>
      <c r="G183" s="212">
        <f>IF(F183=1,COUNTIF($C$4:C183,C183),0)</f>
        <v>0</v>
      </c>
      <c r="I183" s="212" t="s">
        <v>4301</v>
      </c>
      <c r="J183" s="212" t="s">
        <v>586</v>
      </c>
      <c r="K183" s="212" t="s">
        <v>4302</v>
      </c>
      <c r="L183" s="540">
        <f>IF(TRIM(J183)=TRIM('2 - Project Admin'!$E$8),1,0)</f>
        <v>0</v>
      </c>
      <c r="M183" s="212">
        <f>IF(L183=1,COUNTIF($J$4:J183,J183),0)</f>
        <v>0</v>
      </c>
    </row>
    <row r="184" spans="2:13" x14ac:dyDescent="0.35">
      <c r="B184" s="212" t="s">
        <v>4303</v>
      </c>
      <c r="C184" s="212" t="s">
        <v>464</v>
      </c>
      <c r="D184" s="212" t="s">
        <v>4304</v>
      </c>
      <c r="E184" s="543" t="s">
        <v>3593</v>
      </c>
      <c r="F184" s="212">
        <f>IF(RIGHT(B184,1)="p",0,IF(TRIM(C184)=TRIM('2 - Project Admin'!$E$8),1,0))</f>
        <v>0</v>
      </c>
      <c r="G184" s="212">
        <f>IF(F184=1,COUNTIF($C$4:C184,C184),0)</f>
        <v>0</v>
      </c>
      <c r="I184" s="212" t="s">
        <v>4305</v>
      </c>
      <c r="J184" s="212" t="s">
        <v>586</v>
      </c>
      <c r="K184" s="212" t="s">
        <v>4306</v>
      </c>
      <c r="L184" s="540">
        <f>IF(TRIM(J184)=TRIM('2 - Project Admin'!$E$8),1,0)</f>
        <v>0</v>
      </c>
      <c r="M184" s="212">
        <f>IF(L184=1,COUNTIF($J$4:J184,J184),0)</f>
        <v>0</v>
      </c>
    </row>
    <row r="185" spans="2:13" x14ac:dyDescent="0.35">
      <c r="B185" s="212" t="s">
        <v>4307</v>
      </c>
      <c r="C185" s="212" t="s">
        <v>467</v>
      </c>
      <c r="D185" s="212" t="s">
        <v>4308</v>
      </c>
      <c r="E185" s="543" t="s">
        <v>3593</v>
      </c>
      <c r="F185" s="212">
        <f>IF(RIGHT(B185,1)="p",0,IF(TRIM(C185)=TRIM('2 - Project Admin'!$E$8),1,0))</f>
        <v>0</v>
      </c>
      <c r="G185" s="212">
        <f>IF(F185=1,COUNTIF($C$4:C185,C185),0)</f>
        <v>0</v>
      </c>
      <c r="I185" s="212" t="s">
        <v>4309</v>
      </c>
      <c r="J185" s="212" t="s">
        <v>587</v>
      </c>
      <c r="K185" s="212" t="s">
        <v>4310</v>
      </c>
      <c r="L185" s="540">
        <f>IF(TRIM(J185)=TRIM('2 - Project Admin'!$E$8),1,0)</f>
        <v>0</v>
      </c>
      <c r="M185" s="212">
        <f>IF(L185=1,COUNTIF($J$4:J185,J185),0)</f>
        <v>0</v>
      </c>
    </row>
    <row r="186" spans="2:13" x14ac:dyDescent="0.35">
      <c r="B186" s="212" t="s">
        <v>4311</v>
      </c>
      <c r="C186" s="212" t="s">
        <v>467</v>
      </c>
      <c r="D186" s="212" t="s">
        <v>4312</v>
      </c>
      <c r="E186" s="543" t="s">
        <v>3593</v>
      </c>
      <c r="F186" s="212">
        <f>IF(RIGHT(B186,1)="p",0,IF(TRIM(C186)=TRIM('2 - Project Admin'!$E$8),1,0))</f>
        <v>0</v>
      </c>
      <c r="G186" s="212">
        <f>IF(F186=1,COUNTIF($C$4:C186,C186),0)</f>
        <v>0</v>
      </c>
      <c r="I186" s="212" t="s">
        <v>4313</v>
      </c>
      <c r="J186" s="212" t="s">
        <v>587</v>
      </c>
      <c r="K186" s="212" t="s">
        <v>4314</v>
      </c>
      <c r="L186" s="540">
        <f>IF(TRIM(J186)=TRIM('2 - Project Admin'!$E$8),1,0)</f>
        <v>0</v>
      </c>
      <c r="M186" s="212">
        <f>IF(L186=1,COUNTIF($J$4:J186,J186),0)</f>
        <v>0</v>
      </c>
    </row>
    <row r="187" spans="2:13" x14ac:dyDescent="0.35">
      <c r="B187" s="212" t="s">
        <v>4315</v>
      </c>
      <c r="C187" s="212" t="s">
        <v>467</v>
      </c>
      <c r="D187" s="212" t="s">
        <v>4316</v>
      </c>
      <c r="E187" s="543" t="s">
        <v>3593</v>
      </c>
      <c r="F187" s="212">
        <f>IF(RIGHT(B187,1)="p",0,IF(TRIM(C187)=TRIM('2 - Project Admin'!$E$8),1,0))</f>
        <v>0</v>
      </c>
      <c r="G187" s="212">
        <f>IF(F187=1,COUNTIF($C$4:C187,C187),0)</f>
        <v>0</v>
      </c>
      <c r="I187" s="212" t="s">
        <v>4317</v>
      </c>
      <c r="J187" s="212" t="s">
        <v>587</v>
      </c>
      <c r="K187" s="212" t="s">
        <v>4318</v>
      </c>
      <c r="L187" s="540">
        <f>IF(TRIM(J187)=TRIM('2 - Project Admin'!$E$8),1,0)</f>
        <v>0</v>
      </c>
      <c r="M187" s="212">
        <f>IF(L187=1,COUNTIF($J$4:J187,J187),0)</f>
        <v>0</v>
      </c>
    </row>
    <row r="188" spans="2:13" x14ac:dyDescent="0.35">
      <c r="B188" s="212" t="s">
        <v>4319</v>
      </c>
      <c r="C188" s="212" t="s">
        <v>471</v>
      </c>
      <c r="D188" s="212" t="s">
        <v>4320</v>
      </c>
      <c r="E188" s="543" t="s">
        <v>3593</v>
      </c>
      <c r="F188" s="212">
        <f>IF(RIGHT(B188,1)="p",0,IF(TRIM(C188)=TRIM('2 - Project Admin'!$E$8),1,0))</f>
        <v>0</v>
      </c>
      <c r="G188" s="212">
        <f>IF(F188=1,COUNTIF($C$4:C188,C188),0)</f>
        <v>0</v>
      </c>
      <c r="I188" s="212" t="s">
        <v>4321</v>
      </c>
      <c r="J188" s="212" t="s">
        <v>591</v>
      </c>
      <c r="K188" s="212" t="s">
        <v>4322</v>
      </c>
      <c r="L188" s="540">
        <f>IF(TRIM(J188)=TRIM('2 - Project Admin'!$E$8),1,0)</f>
        <v>0</v>
      </c>
      <c r="M188" s="212">
        <f>IF(L188=1,COUNTIF($J$4:J188,J188),0)</f>
        <v>0</v>
      </c>
    </row>
    <row r="189" spans="2:13" x14ac:dyDescent="0.35">
      <c r="B189" s="212" t="s">
        <v>4323</v>
      </c>
      <c r="C189" s="212" t="s">
        <v>478</v>
      </c>
      <c r="D189" s="212" t="s">
        <v>4324</v>
      </c>
      <c r="E189" s="543" t="s">
        <v>3593</v>
      </c>
      <c r="F189" s="212">
        <f>IF(RIGHT(B189,1)="p",0,IF(TRIM(C189)=TRIM('2 - Project Admin'!$E$8),1,0))</f>
        <v>0</v>
      </c>
      <c r="G189" s="212">
        <f>IF(F189=1,COUNTIF($C$4:C189,C189),0)</f>
        <v>0</v>
      </c>
      <c r="I189" s="212" t="s">
        <v>4325</v>
      </c>
      <c r="J189" s="212" t="s">
        <v>591</v>
      </c>
      <c r="K189" s="212" t="s">
        <v>4326</v>
      </c>
      <c r="L189" s="540">
        <f>IF(TRIM(J189)=TRIM('2 - Project Admin'!$E$8),1,0)</f>
        <v>0</v>
      </c>
      <c r="M189" s="212">
        <f>IF(L189=1,COUNTIF($J$4:J189,J189),0)</f>
        <v>0</v>
      </c>
    </row>
    <row r="190" spans="2:13" x14ac:dyDescent="0.35">
      <c r="B190" s="212" t="s">
        <v>4327</v>
      </c>
      <c r="C190" s="212" t="s">
        <v>478</v>
      </c>
      <c r="D190" s="212" t="s">
        <v>4328</v>
      </c>
      <c r="E190" s="543" t="s">
        <v>3593</v>
      </c>
      <c r="F190" s="212">
        <f>IF(RIGHT(B190,1)="p",0,IF(TRIM(C190)=TRIM('2 - Project Admin'!$E$8),1,0))</f>
        <v>0</v>
      </c>
      <c r="G190" s="212">
        <f>IF(F190=1,COUNTIF($C$4:C190,C190),0)</f>
        <v>0</v>
      </c>
      <c r="I190" s="212" t="s">
        <v>4329</v>
      </c>
      <c r="J190" s="212" t="s">
        <v>593</v>
      </c>
      <c r="K190" s="212" t="s">
        <v>4330</v>
      </c>
      <c r="L190" s="540">
        <f>IF(TRIM(J190)=TRIM('2 - Project Admin'!$E$8),1,0)</f>
        <v>0</v>
      </c>
      <c r="M190" s="212">
        <f>IF(L190=1,COUNTIF($J$4:J190,J190),0)</f>
        <v>0</v>
      </c>
    </row>
    <row r="191" spans="2:13" x14ac:dyDescent="0.35">
      <c r="B191" s="212" t="s">
        <v>4331</v>
      </c>
      <c r="C191" s="212" t="s">
        <v>478</v>
      </c>
      <c r="D191" s="212" t="s">
        <v>4332</v>
      </c>
      <c r="E191" s="543" t="s">
        <v>3593</v>
      </c>
      <c r="F191" s="212">
        <f>IF(RIGHT(B191,1)="p",0,IF(TRIM(C191)=TRIM('2 - Project Admin'!$E$8),1,0))</f>
        <v>0</v>
      </c>
      <c r="G191" s="212">
        <f>IF(F191=1,COUNTIF($C$4:C191,C191),0)</f>
        <v>0</v>
      </c>
      <c r="I191" s="212" t="s">
        <v>4333</v>
      </c>
      <c r="J191" s="212" t="s">
        <v>593</v>
      </c>
      <c r="K191" s="212" t="s">
        <v>4334</v>
      </c>
      <c r="L191" s="540">
        <f>IF(TRIM(J191)=TRIM('2 - Project Admin'!$E$8),1,0)</f>
        <v>0</v>
      </c>
      <c r="M191" s="212">
        <f>IF(L191=1,COUNTIF($J$4:J191,J191),0)</f>
        <v>0</v>
      </c>
    </row>
    <row r="192" spans="2:13" x14ac:dyDescent="0.35">
      <c r="B192" s="212" t="s">
        <v>4335</v>
      </c>
      <c r="C192" s="212" t="s">
        <v>478</v>
      </c>
      <c r="D192" s="212" t="s">
        <v>4336</v>
      </c>
      <c r="E192" s="543" t="s">
        <v>3593</v>
      </c>
      <c r="F192" s="212">
        <f>IF(RIGHT(B192,1)="p",0,IF(TRIM(C192)=TRIM('2 - Project Admin'!$E$8),1,0))</f>
        <v>0</v>
      </c>
      <c r="G192" s="212">
        <f>IF(F192=1,COUNTIF($C$4:C192,C192),0)</f>
        <v>0</v>
      </c>
      <c r="I192" s="212" t="s">
        <v>4337</v>
      </c>
      <c r="J192" s="212" t="s">
        <v>593</v>
      </c>
      <c r="K192" s="212" t="s">
        <v>4338</v>
      </c>
      <c r="L192" s="540">
        <f>IF(TRIM(J192)=TRIM('2 - Project Admin'!$E$8),1,0)</f>
        <v>0</v>
      </c>
      <c r="M192" s="212">
        <f>IF(L192=1,COUNTIF($J$4:J192,J192),0)</f>
        <v>0</v>
      </c>
    </row>
    <row r="193" spans="2:13" x14ac:dyDescent="0.35">
      <c r="B193" s="212" t="s">
        <v>4339</v>
      </c>
      <c r="C193" s="212" t="s">
        <v>478</v>
      </c>
      <c r="D193" s="212" t="s">
        <v>4340</v>
      </c>
      <c r="E193" s="543" t="s">
        <v>3593</v>
      </c>
      <c r="F193" s="212">
        <f>IF(RIGHT(B193,1)="p",0,IF(TRIM(C193)=TRIM('2 - Project Admin'!$E$8),1,0))</f>
        <v>0</v>
      </c>
      <c r="G193" s="212">
        <f>IF(F193=1,COUNTIF($C$4:C193,C193),0)</f>
        <v>0</v>
      </c>
      <c r="I193" s="212" t="s">
        <v>4341</v>
      </c>
      <c r="J193" s="212" t="s">
        <v>596</v>
      </c>
      <c r="K193" s="212" t="s">
        <v>4342</v>
      </c>
      <c r="L193" s="540">
        <f>IF(TRIM(J193)=TRIM('2 - Project Admin'!$E$8),1,0)</f>
        <v>0</v>
      </c>
      <c r="M193" s="212">
        <f>IF(L193=1,COUNTIF($J$4:J193,J193),0)</f>
        <v>0</v>
      </c>
    </row>
    <row r="194" spans="2:13" x14ac:dyDescent="0.35">
      <c r="B194" s="212" t="s">
        <v>4343</v>
      </c>
      <c r="C194" s="212" t="s">
        <v>478</v>
      </c>
      <c r="D194" s="212" t="s">
        <v>4344</v>
      </c>
      <c r="E194" s="543" t="s">
        <v>3593</v>
      </c>
      <c r="F194" s="212">
        <f>IF(RIGHT(B194,1)="p",0,IF(TRIM(C194)=TRIM('2 - Project Admin'!$E$8),1,0))</f>
        <v>0</v>
      </c>
      <c r="G194" s="212">
        <f>IF(F194=1,COUNTIF($C$4:C194,C194),0)</f>
        <v>0</v>
      </c>
      <c r="I194" s="212" t="s">
        <v>4345</v>
      </c>
      <c r="J194" s="212" t="s">
        <v>596</v>
      </c>
      <c r="K194" s="212" t="s">
        <v>4164</v>
      </c>
      <c r="L194" s="540">
        <f>IF(TRIM(J194)=TRIM('2 - Project Admin'!$E$8),1,0)</f>
        <v>0</v>
      </c>
      <c r="M194" s="212">
        <f>IF(L194=1,COUNTIF($J$4:J194,J194),0)</f>
        <v>0</v>
      </c>
    </row>
    <row r="195" spans="2:13" x14ac:dyDescent="0.35">
      <c r="B195" s="212" t="s">
        <v>4346</v>
      </c>
      <c r="C195" s="212" t="s">
        <v>478</v>
      </c>
      <c r="D195" s="212" t="s">
        <v>4347</v>
      </c>
      <c r="E195" s="543" t="s">
        <v>3593</v>
      </c>
      <c r="F195" s="212">
        <f>IF(RIGHT(B195,1)="p",0,IF(TRIM(C195)=TRIM('2 - Project Admin'!$E$8),1,0))</f>
        <v>0</v>
      </c>
      <c r="G195" s="212">
        <f>IF(F195=1,COUNTIF($C$4:C195,C195),0)</f>
        <v>0</v>
      </c>
      <c r="I195" s="212" t="s">
        <v>4348</v>
      </c>
      <c r="J195" s="212" t="s">
        <v>601</v>
      </c>
      <c r="K195" s="212" t="s">
        <v>4349</v>
      </c>
      <c r="L195" s="540">
        <f>IF(TRIM(J195)=TRIM('2 - Project Admin'!$E$8),1,0)</f>
        <v>0</v>
      </c>
      <c r="M195" s="212">
        <f>IF(L195=1,COUNTIF($J$4:J195,J195),0)</f>
        <v>0</v>
      </c>
    </row>
    <row r="196" spans="2:13" x14ac:dyDescent="0.35">
      <c r="B196" s="212" t="s">
        <v>4350</v>
      </c>
      <c r="C196" s="212" t="s">
        <v>478</v>
      </c>
      <c r="D196" s="212" t="s">
        <v>4351</v>
      </c>
      <c r="E196" s="543" t="s">
        <v>3593</v>
      </c>
      <c r="F196" s="212">
        <f>IF(RIGHT(B196,1)="p",0,IF(TRIM(C196)=TRIM('2 - Project Admin'!$E$8),1,0))</f>
        <v>0</v>
      </c>
      <c r="G196" s="212">
        <f>IF(F196=1,COUNTIF($C$4:C196,C196),0)</f>
        <v>0</v>
      </c>
      <c r="I196" s="212" t="s">
        <v>4352</v>
      </c>
      <c r="J196" s="212" t="s">
        <v>602</v>
      </c>
      <c r="K196" s="212" t="s">
        <v>4353</v>
      </c>
      <c r="L196" s="540">
        <f>IF(TRIM(J196)=TRIM('2 - Project Admin'!$E$8),1,0)</f>
        <v>0</v>
      </c>
      <c r="M196" s="212">
        <f>IF(L196=1,COUNTIF($J$4:J196,J196),0)</f>
        <v>0</v>
      </c>
    </row>
    <row r="197" spans="2:13" x14ac:dyDescent="0.35">
      <c r="B197" s="212" t="s">
        <v>4354</v>
      </c>
      <c r="C197" s="212" t="s">
        <v>478</v>
      </c>
      <c r="D197" s="212" t="s">
        <v>4355</v>
      </c>
      <c r="E197" s="543" t="s">
        <v>3593</v>
      </c>
      <c r="F197" s="212">
        <f>IF(RIGHT(B197,1)="p",0,IF(TRIM(C197)=TRIM('2 - Project Admin'!$E$8),1,0))</f>
        <v>0</v>
      </c>
      <c r="G197" s="212">
        <f>IF(F197=1,COUNTIF($C$4:C197,C197),0)</f>
        <v>0</v>
      </c>
      <c r="I197" s="212" t="s">
        <v>4356</v>
      </c>
      <c r="J197" s="212" t="s">
        <v>602</v>
      </c>
      <c r="K197" s="212" t="s">
        <v>4357</v>
      </c>
      <c r="L197" s="540">
        <f>IF(TRIM(J197)=TRIM('2 - Project Admin'!$E$8),1,0)</f>
        <v>0</v>
      </c>
      <c r="M197" s="212">
        <f>IF(L197=1,COUNTIF($J$4:J197,J197),0)</f>
        <v>0</v>
      </c>
    </row>
    <row r="198" spans="2:13" x14ac:dyDescent="0.35">
      <c r="B198" s="212" t="s">
        <v>4358</v>
      </c>
      <c r="C198" s="212" t="s">
        <v>478</v>
      </c>
      <c r="D198" s="212" t="s">
        <v>4359</v>
      </c>
      <c r="E198" s="543" t="s">
        <v>3593</v>
      </c>
      <c r="F198" s="212">
        <f>IF(RIGHT(B198,1)="p",0,IF(TRIM(C198)=TRIM('2 - Project Admin'!$E$8),1,0))</f>
        <v>0</v>
      </c>
      <c r="G198" s="212">
        <f>IF(F198=1,COUNTIF($C$4:C198,C198),0)</f>
        <v>0</v>
      </c>
      <c r="I198" s="212" t="s">
        <v>4360</v>
      </c>
      <c r="J198" s="212" t="s">
        <v>602</v>
      </c>
      <c r="K198" s="212" t="s">
        <v>4361</v>
      </c>
      <c r="L198" s="540">
        <f>IF(TRIM(J198)=TRIM('2 - Project Admin'!$E$8),1,0)</f>
        <v>0</v>
      </c>
      <c r="M198" s="212">
        <f>IF(L198=1,COUNTIF($J$4:J198,J198),0)</f>
        <v>0</v>
      </c>
    </row>
    <row r="199" spans="2:13" x14ac:dyDescent="0.35">
      <c r="B199" s="212" t="s">
        <v>4362</v>
      </c>
      <c r="C199" s="212" t="s">
        <v>478</v>
      </c>
      <c r="D199" s="212" t="s">
        <v>4363</v>
      </c>
      <c r="E199" s="543" t="s">
        <v>3593</v>
      </c>
      <c r="F199" s="212">
        <f>IF(RIGHT(B199,1)="p",0,IF(TRIM(C199)=TRIM('2 - Project Admin'!$E$8),1,0))</f>
        <v>0</v>
      </c>
      <c r="G199" s="212">
        <f>IF(F199=1,COUNTIF($C$4:C199,C199),0)</f>
        <v>0</v>
      </c>
      <c r="I199" s="212" t="s">
        <v>4364</v>
      </c>
      <c r="J199" s="212" t="s">
        <v>602</v>
      </c>
      <c r="K199" s="212" t="s">
        <v>4365</v>
      </c>
      <c r="L199" s="540">
        <f>IF(TRIM(J199)=TRIM('2 - Project Admin'!$E$8),1,0)</f>
        <v>0</v>
      </c>
      <c r="M199" s="212">
        <f>IF(L199=1,COUNTIF($J$4:J199,J199),0)</f>
        <v>0</v>
      </c>
    </row>
    <row r="200" spans="2:13" x14ac:dyDescent="0.35">
      <c r="B200" s="212" t="s">
        <v>4366</v>
      </c>
      <c r="C200" s="212" t="s">
        <v>480</v>
      </c>
      <c r="D200" s="212" t="s">
        <v>4367</v>
      </c>
      <c r="E200" s="543" t="s">
        <v>3593</v>
      </c>
      <c r="F200" s="212">
        <f>IF(RIGHT(B200,1)="p",0,IF(TRIM(C200)=TRIM('2 - Project Admin'!$E$8),1,0))</f>
        <v>0</v>
      </c>
      <c r="G200" s="212">
        <f>IF(F200=1,COUNTIF($C$4:C200,C200),0)</f>
        <v>0</v>
      </c>
      <c r="I200" s="212" t="s">
        <v>4368</v>
      </c>
      <c r="J200" s="212" t="s">
        <v>605</v>
      </c>
      <c r="K200" s="212" t="s">
        <v>4369</v>
      </c>
      <c r="L200" s="540">
        <f>IF(TRIM(J200)=TRIM('2 - Project Admin'!$E$8),1,0)</f>
        <v>0</v>
      </c>
      <c r="M200" s="212">
        <f>IF(L200=1,COUNTIF($J$4:J200,J200),0)</f>
        <v>0</v>
      </c>
    </row>
    <row r="201" spans="2:13" x14ac:dyDescent="0.35">
      <c r="B201" s="212" t="s">
        <v>4370</v>
      </c>
      <c r="C201" s="212" t="s">
        <v>480</v>
      </c>
      <c r="D201" s="212" t="s">
        <v>4371</v>
      </c>
      <c r="E201" s="543" t="s">
        <v>3593</v>
      </c>
      <c r="F201" s="212">
        <f>IF(RIGHT(B201,1)="p",0,IF(TRIM(C201)=TRIM('2 - Project Admin'!$E$8),1,0))</f>
        <v>0</v>
      </c>
      <c r="G201" s="212">
        <f>IF(F201=1,COUNTIF($C$4:C201,C201),0)</f>
        <v>0</v>
      </c>
      <c r="I201" s="212" t="s">
        <v>4372</v>
      </c>
      <c r="J201" s="212" t="s">
        <v>605</v>
      </c>
      <c r="K201" s="212" t="s">
        <v>4373</v>
      </c>
      <c r="L201" s="540">
        <f>IF(TRIM(J201)=TRIM('2 - Project Admin'!$E$8),1,0)</f>
        <v>0</v>
      </c>
      <c r="M201" s="212">
        <f>IF(L201=1,COUNTIF($J$4:J201,J201),0)</f>
        <v>0</v>
      </c>
    </row>
    <row r="202" spans="2:13" x14ac:dyDescent="0.35">
      <c r="B202" s="212" t="s">
        <v>4374</v>
      </c>
      <c r="C202" s="212" t="s">
        <v>480</v>
      </c>
      <c r="D202" s="212" t="s">
        <v>4375</v>
      </c>
      <c r="E202" s="543" t="s">
        <v>3593</v>
      </c>
      <c r="F202" s="212">
        <f>IF(RIGHT(B202,1)="p",0,IF(TRIM(C202)=TRIM('2 - Project Admin'!$E$8),1,0))</f>
        <v>0</v>
      </c>
      <c r="G202" s="212">
        <f>IF(F202=1,COUNTIF($C$4:C202,C202),0)</f>
        <v>0</v>
      </c>
      <c r="I202" s="212" t="s">
        <v>4376</v>
      </c>
      <c r="J202" s="212" t="s">
        <v>605</v>
      </c>
      <c r="K202" s="212" t="s">
        <v>4377</v>
      </c>
      <c r="L202" s="540">
        <f>IF(TRIM(J202)=TRIM('2 - Project Admin'!$E$8),1,0)</f>
        <v>0</v>
      </c>
      <c r="M202" s="212">
        <f>IF(L202=1,COUNTIF($J$4:J202,J202),0)</f>
        <v>0</v>
      </c>
    </row>
    <row r="203" spans="2:13" x14ac:dyDescent="0.35">
      <c r="B203" s="212" t="s">
        <v>4378</v>
      </c>
      <c r="C203" s="212" t="s">
        <v>480</v>
      </c>
      <c r="D203" s="212" t="s">
        <v>4379</v>
      </c>
      <c r="E203" s="543" t="s">
        <v>3593</v>
      </c>
      <c r="F203" s="212">
        <f>IF(RIGHT(B203,1)="p",0,IF(TRIM(C203)=TRIM('2 - Project Admin'!$E$8),1,0))</f>
        <v>0</v>
      </c>
      <c r="G203" s="212">
        <f>IF(F203=1,COUNTIF($C$4:C203,C203),0)</f>
        <v>0</v>
      </c>
      <c r="I203" s="212" t="s">
        <v>4380</v>
      </c>
      <c r="J203" s="212" t="s">
        <v>607</v>
      </c>
      <c r="K203" s="212" t="s">
        <v>4381</v>
      </c>
      <c r="L203" s="540">
        <f>IF(TRIM(J203)=TRIM('2 - Project Admin'!$E$8),1,0)</f>
        <v>0</v>
      </c>
      <c r="M203" s="212">
        <f>IF(L203=1,COUNTIF($J$4:J203,J203),0)</f>
        <v>0</v>
      </c>
    </row>
    <row r="204" spans="2:13" x14ac:dyDescent="0.35">
      <c r="B204" s="212" t="s">
        <v>4382</v>
      </c>
      <c r="C204" s="212" t="s">
        <v>480</v>
      </c>
      <c r="D204" s="212" t="s">
        <v>4383</v>
      </c>
      <c r="E204" s="543" t="s">
        <v>3593</v>
      </c>
      <c r="F204" s="212">
        <f>IF(RIGHT(B204,1)="p",0,IF(TRIM(C204)=TRIM('2 - Project Admin'!$E$8),1,0))</f>
        <v>0</v>
      </c>
      <c r="G204" s="212">
        <f>IF(F204=1,COUNTIF($C$4:C204,C204),0)</f>
        <v>0</v>
      </c>
      <c r="I204" s="212" t="s">
        <v>4384</v>
      </c>
      <c r="J204" s="212" t="s">
        <v>607</v>
      </c>
      <c r="K204" s="212" t="s">
        <v>4385</v>
      </c>
      <c r="L204" s="540">
        <f>IF(TRIM(J204)=TRIM('2 - Project Admin'!$E$8),1,0)</f>
        <v>0</v>
      </c>
      <c r="M204" s="212">
        <f>IF(L204=1,COUNTIF($J$4:J204,J204),0)</f>
        <v>0</v>
      </c>
    </row>
    <row r="205" spans="2:13" x14ac:dyDescent="0.35">
      <c r="B205" s="212" t="s">
        <v>4386</v>
      </c>
      <c r="C205" s="212" t="s">
        <v>480</v>
      </c>
      <c r="D205" s="212" t="s">
        <v>4387</v>
      </c>
      <c r="E205" s="543" t="s">
        <v>3593</v>
      </c>
      <c r="F205" s="212">
        <f>IF(RIGHT(B205,1)="p",0,IF(TRIM(C205)=TRIM('2 - Project Admin'!$E$8),1,0))</f>
        <v>0</v>
      </c>
      <c r="G205" s="212">
        <f>IF(F205=1,COUNTIF($C$4:C205,C205),0)</f>
        <v>0</v>
      </c>
      <c r="I205" s="212" t="s">
        <v>4388</v>
      </c>
      <c r="J205" s="212" t="s">
        <v>608</v>
      </c>
      <c r="K205" s="212" t="s">
        <v>4389</v>
      </c>
      <c r="L205" s="540">
        <f>IF(TRIM(J205)=TRIM('2 - Project Admin'!$E$8),1,0)</f>
        <v>0</v>
      </c>
      <c r="M205" s="212">
        <f>IF(L205=1,COUNTIF($J$4:J205,J205),0)</f>
        <v>0</v>
      </c>
    </row>
    <row r="206" spans="2:13" x14ac:dyDescent="0.35">
      <c r="B206" s="212" t="s">
        <v>4390</v>
      </c>
      <c r="C206" s="212" t="s">
        <v>482</v>
      </c>
      <c r="D206" s="212" t="s">
        <v>4391</v>
      </c>
      <c r="E206" s="543" t="s">
        <v>3593</v>
      </c>
      <c r="F206" s="212">
        <f>IF(RIGHT(B206,1)="p",0,IF(TRIM(C206)=TRIM('2 - Project Admin'!$E$8),1,0))</f>
        <v>0</v>
      </c>
      <c r="G206" s="212">
        <f>IF(F206=1,COUNTIF($C$4:C206,C206),0)</f>
        <v>0</v>
      </c>
      <c r="I206" s="212" t="s">
        <v>4392</v>
      </c>
      <c r="J206" s="212" t="s">
        <v>608</v>
      </c>
      <c r="K206" s="212" t="s">
        <v>4393</v>
      </c>
      <c r="L206" s="540">
        <f>IF(TRIM(J206)=TRIM('2 - Project Admin'!$E$8),1,0)</f>
        <v>0</v>
      </c>
      <c r="M206" s="212">
        <f>IF(L206=1,COUNTIF($J$4:J206,J206),0)</f>
        <v>0</v>
      </c>
    </row>
    <row r="207" spans="2:13" x14ac:dyDescent="0.35">
      <c r="B207" s="212" t="s">
        <v>4394</v>
      </c>
      <c r="C207" s="212" t="s">
        <v>482</v>
      </c>
      <c r="D207" s="212" t="s">
        <v>4395</v>
      </c>
      <c r="E207" s="543" t="s">
        <v>3593</v>
      </c>
      <c r="F207" s="212">
        <f>IF(RIGHT(B207,1)="p",0,IF(TRIM(C207)=TRIM('2 - Project Admin'!$E$8),1,0))</f>
        <v>0</v>
      </c>
      <c r="G207" s="212">
        <f>IF(F207=1,COUNTIF($C$4:C207,C207),0)</f>
        <v>0</v>
      </c>
      <c r="I207" s="212" t="s">
        <v>4396</v>
      </c>
      <c r="J207" s="212" t="s">
        <v>608</v>
      </c>
      <c r="K207" s="212" t="s">
        <v>4397</v>
      </c>
      <c r="L207" s="540">
        <f>IF(TRIM(J207)=TRIM('2 - Project Admin'!$E$8),1,0)</f>
        <v>0</v>
      </c>
      <c r="M207" s="212">
        <f>IF(L207=1,COUNTIF($J$4:J207,J207),0)</f>
        <v>0</v>
      </c>
    </row>
    <row r="208" spans="2:13" x14ac:dyDescent="0.35">
      <c r="B208" s="212" t="s">
        <v>4398</v>
      </c>
      <c r="C208" s="212" t="s">
        <v>482</v>
      </c>
      <c r="D208" s="212" t="s">
        <v>4399</v>
      </c>
      <c r="E208" s="543" t="s">
        <v>3593</v>
      </c>
      <c r="F208" s="212">
        <f>IF(RIGHT(B208,1)="p",0,IF(TRIM(C208)=TRIM('2 - Project Admin'!$E$8),1,0))</f>
        <v>0</v>
      </c>
      <c r="G208" s="212">
        <f>IF(F208=1,COUNTIF($C$4:C208,C208),0)</f>
        <v>0</v>
      </c>
      <c r="I208" s="212" t="s">
        <v>4400</v>
      </c>
      <c r="J208" s="212" t="s">
        <v>612</v>
      </c>
      <c r="K208" s="212" t="s">
        <v>4401</v>
      </c>
      <c r="L208" s="540">
        <f>IF(TRIM(J208)=TRIM('2 - Project Admin'!$E$8),1,0)</f>
        <v>0</v>
      </c>
      <c r="M208" s="212">
        <f>IF(L208=1,COUNTIF($J$4:J208,J208),0)</f>
        <v>0</v>
      </c>
    </row>
    <row r="209" spans="2:13" x14ac:dyDescent="0.35">
      <c r="B209" s="212" t="s">
        <v>4402</v>
      </c>
      <c r="C209" s="212" t="s">
        <v>482</v>
      </c>
      <c r="D209" s="212" t="s">
        <v>4403</v>
      </c>
      <c r="E209" s="543" t="s">
        <v>3593</v>
      </c>
      <c r="F209" s="212">
        <f>IF(RIGHT(B209,1)="p",0,IF(TRIM(C209)=TRIM('2 - Project Admin'!$E$8),1,0))</f>
        <v>0</v>
      </c>
      <c r="G209" s="212">
        <f>IF(F209=1,COUNTIF($C$4:C209,C209),0)</f>
        <v>0</v>
      </c>
      <c r="I209" s="212" t="s">
        <v>4404</v>
      </c>
      <c r="J209" s="212" t="s">
        <v>612</v>
      </c>
      <c r="K209" s="212" t="s">
        <v>4405</v>
      </c>
      <c r="L209" s="540">
        <f>IF(TRIM(J209)=TRIM('2 - Project Admin'!$E$8),1,0)</f>
        <v>0</v>
      </c>
      <c r="M209" s="212">
        <f>IF(L209=1,COUNTIF($J$4:J209,J209),0)</f>
        <v>0</v>
      </c>
    </row>
    <row r="210" spans="2:13" x14ac:dyDescent="0.35">
      <c r="B210" s="212" t="s">
        <v>4406</v>
      </c>
      <c r="C210" s="212" t="s">
        <v>482</v>
      </c>
      <c r="D210" s="212" t="s">
        <v>4407</v>
      </c>
      <c r="E210" s="543" t="s">
        <v>3593</v>
      </c>
      <c r="F210" s="212">
        <f>IF(RIGHT(B210,1)="p",0,IF(TRIM(C210)=TRIM('2 - Project Admin'!$E$8),1,0))</f>
        <v>0</v>
      </c>
      <c r="G210" s="212">
        <f>IF(F210=1,COUNTIF($C$4:C210,C210),0)</f>
        <v>0</v>
      </c>
      <c r="I210" s="212" t="s">
        <v>4408</v>
      </c>
      <c r="J210" s="212" t="s">
        <v>612</v>
      </c>
      <c r="K210" s="212" t="s">
        <v>4409</v>
      </c>
      <c r="L210" s="540">
        <f>IF(TRIM(J210)=TRIM('2 - Project Admin'!$E$8),1,0)</f>
        <v>0</v>
      </c>
      <c r="M210" s="212">
        <f>IF(L210=1,COUNTIF($J$4:J210,J210),0)</f>
        <v>0</v>
      </c>
    </row>
    <row r="211" spans="2:13" x14ac:dyDescent="0.35">
      <c r="B211" s="212" t="s">
        <v>4410</v>
      </c>
      <c r="C211" s="212" t="s">
        <v>482</v>
      </c>
      <c r="D211" s="212" t="s">
        <v>4411</v>
      </c>
      <c r="E211" s="543" t="s">
        <v>3593</v>
      </c>
      <c r="F211" s="212">
        <f>IF(RIGHT(B211,1)="p",0,IF(TRIM(C211)=TRIM('2 - Project Admin'!$E$8),1,0))</f>
        <v>0</v>
      </c>
      <c r="G211" s="212">
        <f>IF(F211=1,COUNTIF($C$4:C211,C211),0)</f>
        <v>0</v>
      </c>
      <c r="I211" s="212" t="s">
        <v>4412</v>
      </c>
      <c r="J211" s="212" t="s">
        <v>612</v>
      </c>
      <c r="K211" s="212" t="s">
        <v>4413</v>
      </c>
      <c r="L211" s="540">
        <f>IF(TRIM(J211)=TRIM('2 - Project Admin'!$E$8),1,0)</f>
        <v>0</v>
      </c>
      <c r="M211" s="212">
        <f>IF(L211=1,COUNTIF($J$4:J211,J211),0)</f>
        <v>0</v>
      </c>
    </row>
    <row r="212" spans="2:13" x14ac:dyDescent="0.35">
      <c r="B212" s="212" t="s">
        <v>4414</v>
      </c>
      <c r="C212" s="212" t="s">
        <v>482</v>
      </c>
      <c r="D212" s="212" t="s">
        <v>4415</v>
      </c>
      <c r="E212" s="543" t="s">
        <v>3593</v>
      </c>
      <c r="F212" s="212">
        <f>IF(RIGHT(B212,1)="p",0,IF(TRIM(C212)=TRIM('2 - Project Admin'!$E$8),1,0))</f>
        <v>0</v>
      </c>
      <c r="G212" s="212">
        <f>IF(F212=1,COUNTIF($C$4:C212,C212),0)</f>
        <v>0</v>
      </c>
      <c r="I212" s="212" t="s">
        <v>4416</v>
      </c>
      <c r="J212" s="212" t="s">
        <v>612</v>
      </c>
      <c r="K212" s="212" t="s">
        <v>4417</v>
      </c>
      <c r="L212" s="540">
        <f>IF(TRIM(J212)=TRIM('2 - Project Admin'!$E$8),1,0)</f>
        <v>0</v>
      </c>
      <c r="M212" s="212">
        <f>IF(L212=1,COUNTIF($J$4:J212,J212),0)</f>
        <v>0</v>
      </c>
    </row>
    <row r="213" spans="2:13" x14ac:dyDescent="0.35">
      <c r="B213" s="212" t="s">
        <v>4418</v>
      </c>
      <c r="C213" s="212" t="s">
        <v>482</v>
      </c>
      <c r="D213" s="212" t="s">
        <v>4419</v>
      </c>
      <c r="E213" s="543" t="s">
        <v>3593</v>
      </c>
      <c r="F213" s="212">
        <f>IF(RIGHT(B213,1)="p",0,IF(TRIM(C213)=TRIM('2 - Project Admin'!$E$8),1,0))</f>
        <v>0</v>
      </c>
      <c r="G213" s="212">
        <f>IF(F213=1,COUNTIF($C$4:C213,C213),0)</f>
        <v>0</v>
      </c>
      <c r="I213" s="212" t="s">
        <v>4420</v>
      </c>
      <c r="J213" s="212" t="s">
        <v>612</v>
      </c>
      <c r="K213" s="212" t="s">
        <v>4421</v>
      </c>
      <c r="L213" s="540">
        <f>IF(TRIM(J213)=TRIM('2 - Project Admin'!$E$8),1,0)</f>
        <v>0</v>
      </c>
      <c r="M213" s="212">
        <f>IF(L213=1,COUNTIF($J$4:J213,J213),0)</f>
        <v>0</v>
      </c>
    </row>
    <row r="214" spans="2:13" x14ac:dyDescent="0.35">
      <c r="B214" s="212" t="s">
        <v>4422</v>
      </c>
      <c r="C214" s="212" t="s">
        <v>482</v>
      </c>
      <c r="D214" s="212" t="s">
        <v>4423</v>
      </c>
      <c r="E214" s="543" t="s">
        <v>3593</v>
      </c>
      <c r="F214" s="212">
        <f>IF(RIGHT(B214,1)="p",0,IF(TRIM(C214)=TRIM('2 - Project Admin'!$E$8),1,0))</f>
        <v>0</v>
      </c>
      <c r="G214" s="212">
        <f>IF(F214=1,COUNTIF($C$4:C214,C214),0)</f>
        <v>0</v>
      </c>
      <c r="I214" s="212" t="s">
        <v>4424</v>
      </c>
      <c r="J214" s="212" t="s">
        <v>612</v>
      </c>
      <c r="K214" s="212" t="s">
        <v>3817</v>
      </c>
      <c r="L214" s="540">
        <f>IF(TRIM(J214)=TRIM('2 - Project Admin'!$E$8),1,0)</f>
        <v>0</v>
      </c>
      <c r="M214" s="212">
        <f>IF(L214=1,COUNTIF($J$4:J214,J214),0)</f>
        <v>0</v>
      </c>
    </row>
    <row r="215" spans="2:13" x14ac:dyDescent="0.35">
      <c r="B215" s="212" t="s">
        <v>4425</v>
      </c>
      <c r="C215" s="212" t="s">
        <v>487</v>
      </c>
      <c r="D215" s="212" t="s">
        <v>4426</v>
      </c>
      <c r="E215" s="543" t="s">
        <v>3593</v>
      </c>
      <c r="F215" s="212">
        <f>IF(RIGHT(B215,1)="p",0,IF(TRIM(C215)=TRIM('2 - Project Admin'!$E$8),1,0))</f>
        <v>0</v>
      </c>
      <c r="G215" s="212">
        <f>IF(F215=1,COUNTIF($C$4:C215,C215),0)</f>
        <v>0</v>
      </c>
      <c r="I215" s="212" t="s">
        <v>4427</v>
      </c>
      <c r="J215" s="212" t="s">
        <v>616</v>
      </c>
      <c r="K215" s="212" t="s">
        <v>4428</v>
      </c>
      <c r="L215" s="540">
        <f>IF(TRIM(J215)=TRIM('2 - Project Admin'!$E$8),1,0)</f>
        <v>0</v>
      </c>
      <c r="M215" s="212">
        <f>IF(L215=1,COUNTIF($J$4:J215,J215),0)</f>
        <v>0</v>
      </c>
    </row>
    <row r="216" spans="2:13" x14ac:dyDescent="0.35">
      <c r="B216" s="212" t="s">
        <v>4429</v>
      </c>
      <c r="C216" s="212" t="s">
        <v>487</v>
      </c>
      <c r="D216" s="212" t="s">
        <v>4430</v>
      </c>
      <c r="E216" s="543" t="s">
        <v>3593</v>
      </c>
      <c r="F216" s="212">
        <f>IF(RIGHT(B216,1)="p",0,IF(TRIM(C216)=TRIM('2 - Project Admin'!$E$8),1,0))</f>
        <v>0</v>
      </c>
      <c r="G216" s="212">
        <f>IF(F216=1,COUNTIF($C$4:C216,C216),0)</f>
        <v>0</v>
      </c>
      <c r="I216" s="212" t="s">
        <v>4431</v>
      </c>
      <c r="J216" s="212" t="s">
        <v>616</v>
      </c>
      <c r="K216" s="212" t="s">
        <v>4432</v>
      </c>
      <c r="L216" s="540">
        <f>IF(TRIM(J216)=TRIM('2 - Project Admin'!$E$8),1,0)</f>
        <v>0</v>
      </c>
      <c r="M216" s="212">
        <f>IF(L216=1,COUNTIF($J$4:J216,J216),0)</f>
        <v>0</v>
      </c>
    </row>
    <row r="217" spans="2:13" x14ac:dyDescent="0.35">
      <c r="B217" s="212" t="s">
        <v>4433</v>
      </c>
      <c r="C217" s="212" t="s">
        <v>487</v>
      </c>
      <c r="D217" s="212" t="s">
        <v>4434</v>
      </c>
      <c r="E217" s="543" t="s">
        <v>3593</v>
      </c>
      <c r="F217" s="212">
        <f>IF(RIGHT(B217,1)="p",0,IF(TRIM(C217)=TRIM('2 - Project Admin'!$E$8),1,0))</f>
        <v>0</v>
      </c>
      <c r="G217" s="212">
        <f>IF(F217=1,COUNTIF($C$4:C217,C217),0)</f>
        <v>0</v>
      </c>
      <c r="I217" s="212" t="s">
        <v>4435</v>
      </c>
      <c r="J217" s="212" t="s">
        <v>616</v>
      </c>
      <c r="K217" s="212" t="s">
        <v>4031</v>
      </c>
      <c r="L217" s="540">
        <f>IF(TRIM(J217)=TRIM('2 - Project Admin'!$E$8),1,0)</f>
        <v>0</v>
      </c>
      <c r="M217" s="212">
        <f>IF(L217=1,COUNTIF($J$4:J217,J217),0)</f>
        <v>0</v>
      </c>
    </row>
    <row r="218" spans="2:13" x14ac:dyDescent="0.35">
      <c r="B218" s="212" t="s">
        <v>4436</v>
      </c>
      <c r="C218" s="212" t="s">
        <v>489</v>
      </c>
      <c r="D218" s="212" t="s">
        <v>4437</v>
      </c>
      <c r="E218" s="543" t="s">
        <v>3593</v>
      </c>
      <c r="F218" s="212">
        <f>IF(RIGHT(B218,1)="p",0,IF(TRIM(C218)=TRIM('2 - Project Admin'!$E$8),1,0))</f>
        <v>0</v>
      </c>
      <c r="G218" s="212">
        <f>IF(F218=1,COUNTIF($C$4:C218,C218),0)</f>
        <v>0</v>
      </c>
      <c r="I218" s="212" t="s">
        <v>4438</v>
      </c>
      <c r="J218" s="212" t="s">
        <v>616</v>
      </c>
      <c r="K218" s="212" t="s">
        <v>4439</v>
      </c>
      <c r="L218" s="540">
        <f>IF(TRIM(J218)=TRIM('2 - Project Admin'!$E$8),1,0)</f>
        <v>0</v>
      </c>
      <c r="M218" s="212">
        <f>IF(L218=1,COUNTIF($J$4:J218,J218),0)</f>
        <v>0</v>
      </c>
    </row>
    <row r="219" spans="2:13" x14ac:dyDescent="0.35">
      <c r="B219" s="212" t="s">
        <v>4440</v>
      </c>
      <c r="C219" s="212" t="s">
        <v>489</v>
      </c>
      <c r="D219" s="212" t="s">
        <v>4441</v>
      </c>
      <c r="E219" s="543" t="s">
        <v>3593</v>
      </c>
      <c r="F219" s="212">
        <f>IF(RIGHT(B219,1)="p",0,IF(TRIM(C219)=TRIM('2 - Project Admin'!$E$8),1,0))</f>
        <v>0</v>
      </c>
      <c r="G219" s="212">
        <f>IF(F219=1,COUNTIF($C$4:C219,C219),0)</f>
        <v>0</v>
      </c>
      <c r="I219" s="212" t="s">
        <v>4442</v>
      </c>
      <c r="J219" s="212" t="s">
        <v>616</v>
      </c>
      <c r="K219" s="212" t="s">
        <v>4443</v>
      </c>
      <c r="L219" s="540">
        <f>IF(TRIM(J219)=TRIM('2 - Project Admin'!$E$8),1,0)</f>
        <v>0</v>
      </c>
      <c r="M219" s="212">
        <f>IF(L219=1,COUNTIF($J$4:J219,J219),0)</f>
        <v>0</v>
      </c>
    </row>
    <row r="220" spans="2:13" x14ac:dyDescent="0.35">
      <c r="B220" s="212" t="s">
        <v>4444</v>
      </c>
      <c r="C220" s="212" t="s">
        <v>489</v>
      </c>
      <c r="D220" s="212" t="s">
        <v>4445</v>
      </c>
      <c r="E220" s="543" t="s">
        <v>3593</v>
      </c>
      <c r="F220" s="212">
        <f>IF(RIGHT(B220,1)="p",0,IF(TRIM(C220)=TRIM('2 - Project Admin'!$E$8),1,0))</f>
        <v>0</v>
      </c>
      <c r="G220" s="212">
        <f>IF(F220=1,COUNTIF($C$4:C220,C220),0)</f>
        <v>0</v>
      </c>
      <c r="I220" s="212" t="s">
        <v>4446</v>
      </c>
      <c r="J220" s="212" t="s">
        <v>616</v>
      </c>
      <c r="K220" s="212" t="s">
        <v>4447</v>
      </c>
      <c r="L220" s="540">
        <f>IF(TRIM(J220)=TRIM('2 - Project Admin'!$E$8),1,0)</f>
        <v>0</v>
      </c>
      <c r="M220" s="212">
        <f>IF(L220=1,COUNTIF($J$4:J220,J220),0)</f>
        <v>0</v>
      </c>
    </row>
    <row r="221" spans="2:13" x14ac:dyDescent="0.35">
      <c r="B221" s="212" t="s">
        <v>4448</v>
      </c>
      <c r="C221" s="212" t="s">
        <v>489</v>
      </c>
      <c r="D221" s="212" t="s">
        <v>4449</v>
      </c>
      <c r="E221" s="543" t="s">
        <v>3593</v>
      </c>
      <c r="F221" s="212">
        <f>IF(RIGHT(B221,1)="p",0,IF(TRIM(C221)=TRIM('2 - Project Admin'!$E$8),1,0))</f>
        <v>0</v>
      </c>
      <c r="G221" s="212">
        <f>IF(F221=1,COUNTIF($C$4:C221,C221),0)</f>
        <v>0</v>
      </c>
      <c r="I221" s="212" t="s">
        <v>4450</v>
      </c>
      <c r="J221" s="212" t="s">
        <v>617</v>
      </c>
      <c r="K221" s="212" t="s">
        <v>4031</v>
      </c>
      <c r="L221" s="540">
        <f>IF(TRIM(J221)=TRIM('2 - Project Admin'!$E$8),1,0)</f>
        <v>0</v>
      </c>
      <c r="M221" s="212">
        <f>IF(L221=1,COUNTIF($J$4:J221,J221),0)</f>
        <v>0</v>
      </c>
    </row>
    <row r="222" spans="2:13" x14ac:dyDescent="0.35">
      <c r="B222" s="212" t="s">
        <v>4451</v>
      </c>
      <c r="C222" s="212" t="s">
        <v>489</v>
      </c>
      <c r="D222" s="212" t="s">
        <v>4452</v>
      </c>
      <c r="E222" s="543" t="s">
        <v>3593</v>
      </c>
      <c r="F222" s="212">
        <f>IF(RIGHT(B222,1)="p",0,IF(TRIM(C222)=TRIM('2 - Project Admin'!$E$8),1,0))</f>
        <v>0</v>
      </c>
      <c r="G222" s="212">
        <f>IF(F222=1,COUNTIF($C$4:C222,C222),0)</f>
        <v>0</v>
      </c>
      <c r="I222" s="212" t="s">
        <v>4453</v>
      </c>
      <c r="J222" s="212" t="s">
        <v>617</v>
      </c>
      <c r="K222" s="212" t="s">
        <v>4454</v>
      </c>
      <c r="L222" s="540">
        <f>IF(TRIM(J222)=TRIM('2 - Project Admin'!$E$8),1,0)</f>
        <v>0</v>
      </c>
      <c r="M222" s="212">
        <f>IF(L222=1,COUNTIF($J$4:J222,J222),0)</f>
        <v>0</v>
      </c>
    </row>
    <row r="223" spans="2:13" x14ac:dyDescent="0.35">
      <c r="B223" s="212" t="s">
        <v>4455</v>
      </c>
      <c r="C223" s="212" t="s">
        <v>489</v>
      </c>
      <c r="D223" s="212" t="s">
        <v>4456</v>
      </c>
      <c r="E223" s="543" t="s">
        <v>3593</v>
      </c>
      <c r="F223" s="212">
        <f>IF(RIGHT(B223,1)="p",0,IF(TRIM(C223)=TRIM('2 - Project Admin'!$E$8),1,0))</f>
        <v>0</v>
      </c>
      <c r="G223" s="212">
        <f>IF(F223=1,COUNTIF($C$4:C223,C223),0)</f>
        <v>0</v>
      </c>
      <c r="I223" s="212" t="s">
        <v>4457</v>
      </c>
      <c r="J223" s="212" t="s">
        <v>617</v>
      </c>
      <c r="K223" s="212" t="s">
        <v>4458</v>
      </c>
      <c r="L223" s="540">
        <f>IF(TRIM(J223)=TRIM('2 - Project Admin'!$E$8),1,0)</f>
        <v>0</v>
      </c>
      <c r="M223" s="212">
        <f>IF(L223=1,COUNTIF($J$4:J223,J223),0)</f>
        <v>0</v>
      </c>
    </row>
    <row r="224" spans="2:13" x14ac:dyDescent="0.35">
      <c r="B224" s="212" t="s">
        <v>4459</v>
      </c>
      <c r="C224" s="212" t="s">
        <v>489</v>
      </c>
      <c r="D224" s="212" t="s">
        <v>4460</v>
      </c>
      <c r="E224" s="543" t="s">
        <v>3593</v>
      </c>
      <c r="F224" s="212">
        <f>IF(RIGHT(B224,1)="p",0,IF(TRIM(C224)=TRIM('2 - Project Admin'!$E$8),1,0))</f>
        <v>0</v>
      </c>
      <c r="G224" s="212">
        <f>IF(F224=1,COUNTIF($C$4:C224,C224),0)</f>
        <v>0</v>
      </c>
      <c r="I224" s="212" t="s">
        <v>4461</v>
      </c>
      <c r="J224" s="212" t="s">
        <v>617</v>
      </c>
      <c r="K224" s="212" t="s">
        <v>4462</v>
      </c>
      <c r="L224" s="540">
        <f>IF(TRIM(J224)=TRIM('2 - Project Admin'!$E$8),1,0)</f>
        <v>0</v>
      </c>
      <c r="M224" s="212">
        <f>IF(L224=1,COUNTIF($J$4:J224,J224),0)</f>
        <v>0</v>
      </c>
    </row>
    <row r="225" spans="2:13" x14ac:dyDescent="0.35">
      <c r="B225" s="212" t="s">
        <v>4463</v>
      </c>
      <c r="C225" s="212" t="s">
        <v>489</v>
      </c>
      <c r="D225" s="212" t="s">
        <v>4464</v>
      </c>
      <c r="E225" s="543" t="s">
        <v>3593</v>
      </c>
      <c r="F225" s="212">
        <f>IF(RIGHT(B225,1)="p",0,IF(TRIM(C225)=TRIM('2 - Project Admin'!$E$8),1,0))</f>
        <v>0</v>
      </c>
      <c r="G225" s="212">
        <f>IF(F225=1,COUNTIF($C$4:C225,C225),0)</f>
        <v>0</v>
      </c>
      <c r="I225" s="212" t="s">
        <v>4465</v>
      </c>
      <c r="J225" s="212" t="s">
        <v>622</v>
      </c>
      <c r="K225" s="212" t="s">
        <v>4466</v>
      </c>
      <c r="L225" s="540">
        <f>IF(TRIM(J225)=TRIM('2 - Project Admin'!$E$8),1,0)</f>
        <v>0</v>
      </c>
      <c r="M225" s="212">
        <f>IF(L225=1,COUNTIF($J$4:J225,J225),0)</f>
        <v>0</v>
      </c>
    </row>
    <row r="226" spans="2:13" x14ac:dyDescent="0.35">
      <c r="B226" s="212" t="s">
        <v>4467</v>
      </c>
      <c r="C226" s="212" t="s">
        <v>489</v>
      </c>
      <c r="D226" s="212" t="s">
        <v>4468</v>
      </c>
      <c r="E226" s="543" t="s">
        <v>3593</v>
      </c>
      <c r="F226" s="212">
        <f>IF(RIGHT(B226,1)="p",0,IF(TRIM(C226)=TRIM('2 - Project Admin'!$E$8),1,0))</f>
        <v>0</v>
      </c>
      <c r="G226" s="212">
        <f>IF(F226=1,COUNTIF($C$4:C226,C226),0)</f>
        <v>0</v>
      </c>
      <c r="I226" s="212" t="s">
        <v>4469</v>
      </c>
      <c r="J226" s="212" t="s">
        <v>624</v>
      </c>
      <c r="K226" s="212" t="s">
        <v>4470</v>
      </c>
      <c r="L226" s="540">
        <f>IF(TRIM(J226)=TRIM('2 - Project Admin'!$E$8),1,0)</f>
        <v>0</v>
      </c>
      <c r="M226" s="212">
        <f>IF(L226=1,COUNTIF($J$4:J226,J226),0)</f>
        <v>0</v>
      </c>
    </row>
    <row r="227" spans="2:13" x14ac:dyDescent="0.35">
      <c r="B227" s="212" t="s">
        <v>4471</v>
      </c>
      <c r="C227" s="212" t="s">
        <v>492</v>
      </c>
      <c r="D227" s="212" t="s">
        <v>4472</v>
      </c>
      <c r="E227" s="543" t="s">
        <v>3593</v>
      </c>
      <c r="F227" s="212">
        <f>IF(RIGHT(B227,1)="p",0,IF(TRIM(C227)=TRIM('2 - Project Admin'!$E$8),1,0))</f>
        <v>0</v>
      </c>
      <c r="G227" s="212">
        <f>IF(F227=1,COUNTIF($C$4:C227,C227),0)</f>
        <v>0</v>
      </c>
      <c r="I227" s="212" t="s">
        <v>4473</v>
      </c>
      <c r="J227" s="212" t="s">
        <v>624</v>
      </c>
      <c r="K227" s="212" t="s">
        <v>4474</v>
      </c>
      <c r="L227" s="540">
        <f>IF(TRIM(J227)=TRIM('2 - Project Admin'!$E$8),1,0)</f>
        <v>0</v>
      </c>
      <c r="M227" s="212">
        <f>IF(L227=1,COUNTIF($J$4:J227,J227),0)</f>
        <v>0</v>
      </c>
    </row>
    <row r="228" spans="2:13" x14ac:dyDescent="0.35">
      <c r="B228" s="212" t="s">
        <v>4475</v>
      </c>
      <c r="C228" s="212" t="s">
        <v>492</v>
      </c>
      <c r="D228" s="212" t="s">
        <v>4476</v>
      </c>
      <c r="E228" s="543" t="s">
        <v>3593</v>
      </c>
      <c r="F228" s="212">
        <f>IF(RIGHT(B228,1)="p",0,IF(TRIM(C228)=TRIM('2 - Project Admin'!$E$8),1,0))</f>
        <v>0</v>
      </c>
      <c r="G228" s="212">
        <f>IF(F228=1,COUNTIF($C$4:C228,C228),0)</f>
        <v>0</v>
      </c>
      <c r="I228" s="212" t="s">
        <v>4477</v>
      </c>
      <c r="J228" s="212" t="s">
        <v>625</v>
      </c>
      <c r="K228" s="212" t="s">
        <v>4478</v>
      </c>
      <c r="L228" s="540">
        <f>IF(TRIM(J228)=TRIM('2 - Project Admin'!$E$8),1,0)</f>
        <v>0</v>
      </c>
      <c r="M228" s="212">
        <f>IF(L228=1,COUNTIF($J$4:J228,J228),0)</f>
        <v>0</v>
      </c>
    </row>
    <row r="229" spans="2:13" x14ac:dyDescent="0.35">
      <c r="B229" s="212" t="s">
        <v>4479</v>
      </c>
      <c r="C229" s="212" t="s">
        <v>492</v>
      </c>
      <c r="D229" s="212" t="s">
        <v>4480</v>
      </c>
      <c r="E229" s="543" t="s">
        <v>3593</v>
      </c>
      <c r="F229" s="212">
        <f>IF(RIGHT(B229,1)="p",0,IF(TRIM(C229)=TRIM('2 - Project Admin'!$E$8),1,0))</f>
        <v>0</v>
      </c>
      <c r="G229" s="212">
        <f>IF(F229=1,COUNTIF($C$4:C229,C229),0)</f>
        <v>0</v>
      </c>
      <c r="I229" s="212" t="s">
        <v>4481</v>
      </c>
      <c r="J229" s="212" t="s">
        <v>625</v>
      </c>
      <c r="K229" s="212" t="s">
        <v>4482</v>
      </c>
      <c r="L229" s="540">
        <f>IF(TRIM(J229)=TRIM('2 - Project Admin'!$E$8),1,0)</f>
        <v>0</v>
      </c>
      <c r="M229" s="212">
        <f>IF(L229=1,COUNTIF($J$4:J229,J229),0)</f>
        <v>0</v>
      </c>
    </row>
    <row r="230" spans="2:13" x14ac:dyDescent="0.35">
      <c r="B230" s="212" t="s">
        <v>4483</v>
      </c>
      <c r="C230" s="212" t="s">
        <v>492</v>
      </c>
      <c r="D230" s="212" t="s">
        <v>4484</v>
      </c>
      <c r="E230" s="543" t="s">
        <v>3593</v>
      </c>
      <c r="F230" s="212">
        <f>IF(RIGHT(B230,1)="p",0,IF(TRIM(C230)=TRIM('2 - Project Admin'!$E$8),1,0))</f>
        <v>0</v>
      </c>
      <c r="G230" s="212">
        <f>IF(F230=1,COUNTIF($C$4:C230,C230),0)</f>
        <v>0</v>
      </c>
      <c r="I230" s="212" t="s">
        <v>4485</v>
      </c>
      <c r="J230" s="212" t="s">
        <v>625</v>
      </c>
      <c r="K230" s="212" t="s">
        <v>4486</v>
      </c>
      <c r="L230" s="540">
        <f>IF(TRIM(J230)=TRIM('2 - Project Admin'!$E$8),1,0)</f>
        <v>0</v>
      </c>
      <c r="M230" s="212">
        <f>IF(L230=1,COUNTIF($J$4:J230,J230),0)</f>
        <v>0</v>
      </c>
    </row>
    <row r="231" spans="2:13" x14ac:dyDescent="0.35">
      <c r="B231" s="212" t="s">
        <v>4487</v>
      </c>
      <c r="C231" s="212" t="s">
        <v>492</v>
      </c>
      <c r="D231" s="212" t="s">
        <v>4488</v>
      </c>
      <c r="E231" s="543" t="s">
        <v>3593</v>
      </c>
      <c r="F231" s="212">
        <f>IF(RIGHT(B231,1)="p",0,IF(TRIM(C231)=TRIM('2 - Project Admin'!$E$8),1,0))</f>
        <v>0</v>
      </c>
      <c r="G231" s="212">
        <f>IF(F231=1,COUNTIF($C$4:C231,C231),0)</f>
        <v>0</v>
      </c>
      <c r="I231" s="212" t="s">
        <v>4489</v>
      </c>
      <c r="J231" s="212" t="s">
        <v>625</v>
      </c>
      <c r="K231" s="212" t="s">
        <v>4490</v>
      </c>
      <c r="L231" s="540">
        <f>IF(TRIM(J231)=TRIM('2 - Project Admin'!$E$8),1,0)</f>
        <v>0</v>
      </c>
      <c r="M231" s="212">
        <f>IF(L231=1,COUNTIF($J$4:J231,J231),0)</f>
        <v>0</v>
      </c>
    </row>
    <row r="232" spans="2:13" x14ac:dyDescent="0.35">
      <c r="B232" s="212" t="s">
        <v>4491</v>
      </c>
      <c r="C232" s="212" t="s">
        <v>492</v>
      </c>
      <c r="D232" s="212" t="s">
        <v>4492</v>
      </c>
      <c r="E232" s="543" t="s">
        <v>3593</v>
      </c>
      <c r="F232" s="212">
        <f>IF(RIGHT(B232,1)="p",0,IF(TRIM(C232)=TRIM('2 - Project Admin'!$E$8),1,0))</f>
        <v>0</v>
      </c>
      <c r="G232" s="212">
        <f>IF(F232=1,COUNTIF($C$4:C232,C232),0)</f>
        <v>0</v>
      </c>
      <c r="I232" s="212" t="s">
        <v>4493</v>
      </c>
      <c r="J232" s="212" t="s">
        <v>625</v>
      </c>
      <c r="K232" s="212" t="s">
        <v>4494</v>
      </c>
      <c r="L232" s="540">
        <f>IF(TRIM(J232)=TRIM('2 - Project Admin'!$E$8),1,0)</f>
        <v>0</v>
      </c>
      <c r="M232" s="212">
        <f>IF(L232=1,COUNTIF($J$4:J232,J232),0)</f>
        <v>0</v>
      </c>
    </row>
    <row r="233" spans="2:13" x14ac:dyDescent="0.35">
      <c r="B233" s="212" t="s">
        <v>4495</v>
      </c>
      <c r="C233" s="212" t="s">
        <v>498</v>
      </c>
      <c r="D233" s="212" t="s">
        <v>4496</v>
      </c>
      <c r="E233" s="543" t="s">
        <v>3593</v>
      </c>
      <c r="F233" s="212">
        <f>IF(RIGHT(B233,1)="p",0,IF(TRIM(C233)=TRIM('2 - Project Admin'!$E$8),1,0))</f>
        <v>0</v>
      </c>
      <c r="G233" s="212">
        <f>IF(F233=1,COUNTIF($C$4:C233,C233),0)</f>
        <v>0</v>
      </c>
      <c r="I233" s="212" t="s">
        <v>4497</v>
      </c>
      <c r="J233" s="212" t="s">
        <v>625</v>
      </c>
      <c r="K233" s="212" t="s">
        <v>4498</v>
      </c>
      <c r="L233" s="540">
        <f>IF(TRIM(J233)=TRIM('2 - Project Admin'!$E$8),1,0)</f>
        <v>0</v>
      </c>
      <c r="M233" s="212">
        <f>IF(L233=1,COUNTIF($J$4:J233,J233),0)</f>
        <v>0</v>
      </c>
    </row>
    <row r="234" spans="2:13" x14ac:dyDescent="0.35">
      <c r="B234" s="212" t="s">
        <v>4499</v>
      </c>
      <c r="C234" s="212" t="s">
        <v>498</v>
      </c>
      <c r="D234" s="212" t="s">
        <v>4500</v>
      </c>
      <c r="E234" s="543" t="s">
        <v>3593</v>
      </c>
      <c r="F234" s="419">
        <f>IF(RIGHT(B234,1)="p",0,IF(TRIM(C234)=TRIM('2 - Project Admin'!$E$8),1,0))</f>
        <v>0</v>
      </c>
      <c r="G234" s="419">
        <f>IF(F234=1,COUNTIF($C$4:C234,C234),0)</f>
        <v>0</v>
      </c>
      <c r="I234" s="212" t="s">
        <v>4501</v>
      </c>
      <c r="J234" s="212" t="s">
        <v>625</v>
      </c>
      <c r="K234" s="212" t="s">
        <v>4502</v>
      </c>
      <c r="L234" s="540">
        <f>IF(TRIM(J234)=TRIM('2 - Project Admin'!$E$8),1,0)</f>
        <v>0</v>
      </c>
      <c r="M234" s="212">
        <f>IF(L234=1,COUNTIF($J$4:J234,J234),0)</f>
        <v>0</v>
      </c>
    </row>
    <row r="235" spans="2:13" x14ac:dyDescent="0.35">
      <c r="B235" s="212" t="s">
        <v>4503</v>
      </c>
      <c r="C235" s="212" t="s">
        <v>498</v>
      </c>
      <c r="D235" s="212" t="s">
        <v>4504</v>
      </c>
      <c r="E235" s="543" t="s">
        <v>3593</v>
      </c>
      <c r="F235" s="419">
        <f>IF(RIGHT(B235,1)="p",0,IF(TRIM(C235)=TRIM('2 - Project Admin'!$E$8),1,0))</f>
        <v>0</v>
      </c>
      <c r="G235" s="419">
        <f>IF(F235=1,COUNTIF($C$4:C235,C235),0)</f>
        <v>0</v>
      </c>
      <c r="I235" s="212" t="s">
        <v>4505</v>
      </c>
      <c r="J235" s="212" t="s">
        <v>626</v>
      </c>
      <c r="K235" s="212" t="s">
        <v>4506</v>
      </c>
      <c r="L235" s="540">
        <f>IF(TRIM(J235)=TRIM('2 - Project Admin'!$E$8),1,0)</f>
        <v>0</v>
      </c>
      <c r="M235" s="212">
        <f>IF(L235=1,COUNTIF($J$4:J235,J235),0)</f>
        <v>0</v>
      </c>
    </row>
    <row r="236" spans="2:13" x14ac:dyDescent="0.35">
      <c r="B236" s="212" t="s">
        <v>4507</v>
      </c>
      <c r="C236" s="212" t="s">
        <v>498</v>
      </c>
      <c r="D236" s="212" t="s">
        <v>4508</v>
      </c>
      <c r="E236" s="543" t="s">
        <v>3593</v>
      </c>
      <c r="F236" s="212">
        <f>IF(RIGHT(B236,1)="p",0,IF(TRIM(C236)=TRIM('2 - Project Admin'!$E$8),1,0))</f>
        <v>0</v>
      </c>
      <c r="G236" s="212">
        <f>IF(F236=1,COUNTIF($C$4:C236,C236),0)</f>
        <v>0</v>
      </c>
      <c r="I236" s="212" t="s">
        <v>4509</v>
      </c>
      <c r="J236" s="212" t="s">
        <v>626</v>
      </c>
      <c r="K236" s="212" t="s">
        <v>4510</v>
      </c>
      <c r="L236" s="540">
        <f>IF(TRIM(J236)=TRIM('2 - Project Admin'!$E$8),1,0)</f>
        <v>0</v>
      </c>
      <c r="M236" s="212">
        <f>IF(L236=1,COUNTIF($J$4:J236,J236),0)</f>
        <v>0</v>
      </c>
    </row>
    <row r="237" spans="2:13" x14ac:dyDescent="0.35">
      <c r="B237" s="212" t="s">
        <v>4511</v>
      </c>
      <c r="C237" s="212" t="s">
        <v>498</v>
      </c>
      <c r="D237" s="212" t="s">
        <v>4512</v>
      </c>
      <c r="E237" s="543" t="s">
        <v>3593</v>
      </c>
      <c r="F237" s="212">
        <f>IF(RIGHT(B237,1)="p",0,IF(TRIM(C237)=TRIM('2 - Project Admin'!$E$8),1,0))</f>
        <v>0</v>
      </c>
      <c r="G237" s="212">
        <f>IF(F237=1,COUNTIF($C$4:C237,C237),0)</f>
        <v>0</v>
      </c>
      <c r="I237" s="212" t="s">
        <v>4513</v>
      </c>
      <c r="J237" s="212" t="s">
        <v>626</v>
      </c>
      <c r="K237" s="212" t="s">
        <v>4514</v>
      </c>
      <c r="L237" s="540">
        <f>IF(TRIM(J237)=TRIM('2 - Project Admin'!$E$8),1,0)</f>
        <v>0</v>
      </c>
      <c r="M237" s="212">
        <f>IF(L237=1,COUNTIF($J$4:J237,J237),0)</f>
        <v>0</v>
      </c>
    </row>
    <row r="238" spans="2:13" x14ac:dyDescent="0.35">
      <c r="B238" s="212" t="s">
        <v>4515</v>
      </c>
      <c r="C238" s="212" t="s">
        <v>500</v>
      </c>
      <c r="D238" s="212" t="s">
        <v>4516</v>
      </c>
      <c r="E238" s="543" t="s">
        <v>3593</v>
      </c>
      <c r="F238" s="212">
        <f>IF(RIGHT(B238,1)="p",0,IF(TRIM(C238)=TRIM('2 - Project Admin'!$E$8),1,0))</f>
        <v>0</v>
      </c>
      <c r="G238" s="212">
        <f>IF(F238=1,COUNTIF($C$4:C238,C238),0)</f>
        <v>0</v>
      </c>
      <c r="I238" s="212" t="s">
        <v>4517</v>
      </c>
      <c r="J238" s="212" t="s">
        <v>626</v>
      </c>
      <c r="K238" s="212" t="s">
        <v>4518</v>
      </c>
      <c r="L238" s="540">
        <f>IF(TRIM(J238)=TRIM('2 - Project Admin'!$E$8),1,0)</f>
        <v>0</v>
      </c>
      <c r="M238" s="212">
        <f>IF(L238=1,COUNTIF($J$4:J238,J238),0)</f>
        <v>0</v>
      </c>
    </row>
    <row r="239" spans="2:13" x14ac:dyDescent="0.35">
      <c r="B239" s="212" t="s">
        <v>4519</v>
      </c>
      <c r="C239" s="212" t="s">
        <v>500</v>
      </c>
      <c r="D239" s="212" t="s">
        <v>4520</v>
      </c>
      <c r="E239" s="543" t="s">
        <v>3593</v>
      </c>
      <c r="F239" s="212">
        <f>IF(RIGHT(B239,1)="p",0,IF(TRIM(C239)=TRIM('2 - Project Admin'!$E$8),1,0))</f>
        <v>0</v>
      </c>
      <c r="G239" s="212">
        <f>IF(F239=1,COUNTIF($C$4:C239,C239),0)</f>
        <v>0</v>
      </c>
      <c r="I239" s="212" t="s">
        <v>4521</v>
      </c>
      <c r="J239" s="212" t="s">
        <v>627</v>
      </c>
      <c r="K239" s="212" t="s">
        <v>4522</v>
      </c>
      <c r="L239" s="540">
        <f>IF(TRIM(J239)=TRIM('2 - Project Admin'!$E$8),1,0)</f>
        <v>0</v>
      </c>
      <c r="M239" s="212">
        <f>IF(L239=1,COUNTIF($J$4:J239,J239),0)</f>
        <v>0</v>
      </c>
    </row>
    <row r="240" spans="2:13" x14ac:dyDescent="0.35">
      <c r="B240" s="212" t="s">
        <v>4523</v>
      </c>
      <c r="C240" s="212" t="s">
        <v>500</v>
      </c>
      <c r="D240" s="212" t="s">
        <v>4524</v>
      </c>
      <c r="E240" s="543" t="s">
        <v>3593</v>
      </c>
      <c r="F240" s="212">
        <f>IF(RIGHT(B240,1)="p",0,IF(TRIM(C240)=TRIM('2 - Project Admin'!$E$8),1,0))</f>
        <v>0</v>
      </c>
      <c r="G240" s="212">
        <f>IF(F240=1,COUNTIF($C$4:C240,C240),0)</f>
        <v>0</v>
      </c>
      <c r="I240" s="212" t="s">
        <v>4525</v>
      </c>
      <c r="J240" s="212" t="s">
        <v>627</v>
      </c>
      <c r="K240" s="212" t="s">
        <v>4526</v>
      </c>
      <c r="L240" s="540">
        <f>IF(TRIM(J240)=TRIM('2 - Project Admin'!$E$8),1,0)</f>
        <v>0</v>
      </c>
      <c r="M240" s="212">
        <f>IF(L240=1,COUNTIF($J$4:J240,J240),0)</f>
        <v>0</v>
      </c>
    </row>
    <row r="241" spans="2:13" x14ac:dyDescent="0.35">
      <c r="B241" s="212" t="s">
        <v>4527</v>
      </c>
      <c r="C241" s="212" t="s">
        <v>500</v>
      </c>
      <c r="D241" s="212" t="s">
        <v>4528</v>
      </c>
      <c r="E241" s="543" t="s">
        <v>3593</v>
      </c>
      <c r="F241" s="212">
        <f>IF(RIGHT(B241,1)="p",0,IF(TRIM(C241)=TRIM('2 - Project Admin'!$E$8),1,0))</f>
        <v>0</v>
      </c>
      <c r="G241" s="212">
        <f>IF(F241=1,COUNTIF($C$4:C241,C241),0)</f>
        <v>0</v>
      </c>
      <c r="I241" s="212" t="s">
        <v>4529</v>
      </c>
      <c r="J241" s="212" t="s">
        <v>627</v>
      </c>
      <c r="K241" s="212" t="s">
        <v>4530</v>
      </c>
      <c r="L241" s="540">
        <f>IF(TRIM(J241)=TRIM('2 - Project Admin'!$E$8),1,0)</f>
        <v>0</v>
      </c>
      <c r="M241" s="212">
        <f>IF(L241=1,COUNTIF($J$4:J241,J241),0)</f>
        <v>0</v>
      </c>
    </row>
    <row r="242" spans="2:13" x14ac:dyDescent="0.35">
      <c r="B242" s="212" t="s">
        <v>4531</v>
      </c>
      <c r="C242" s="212" t="s">
        <v>500</v>
      </c>
      <c r="D242" s="212" t="s">
        <v>4532</v>
      </c>
      <c r="E242" s="543" t="s">
        <v>3593</v>
      </c>
      <c r="F242" s="212">
        <f>IF(RIGHT(B242,1)="p",0,IF(TRIM(C242)=TRIM('2 - Project Admin'!$E$8),1,0))</f>
        <v>0</v>
      </c>
      <c r="G242" s="212">
        <f>IF(F242=1,COUNTIF($C$4:C242,C242),0)</f>
        <v>0</v>
      </c>
      <c r="I242" s="212" t="s">
        <v>4533</v>
      </c>
      <c r="J242" s="212" t="s">
        <v>627</v>
      </c>
      <c r="K242" s="212" t="s">
        <v>4534</v>
      </c>
      <c r="L242" s="540">
        <f>IF(TRIM(J242)=TRIM('2 - Project Admin'!$E$8),1,0)</f>
        <v>0</v>
      </c>
      <c r="M242" s="212">
        <f>IF(L242=1,COUNTIF($J$4:J242,J242),0)</f>
        <v>0</v>
      </c>
    </row>
    <row r="243" spans="2:13" x14ac:dyDescent="0.35">
      <c r="B243" s="212" t="s">
        <v>4535</v>
      </c>
      <c r="C243" s="212" t="s">
        <v>502</v>
      </c>
      <c r="D243" s="212" t="s">
        <v>4536</v>
      </c>
      <c r="E243" s="543" t="s">
        <v>3593</v>
      </c>
      <c r="F243" s="212">
        <f>IF(RIGHT(B243,1)="p",0,IF(TRIM(C243)=TRIM('2 - Project Admin'!$E$8),1,0))</f>
        <v>0</v>
      </c>
      <c r="G243" s="212">
        <f>IF(F243=1,COUNTIF($C$4:C243,C243),0)</f>
        <v>0</v>
      </c>
      <c r="I243" s="212" t="s">
        <v>4537</v>
      </c>
      <c r="J243" s="212" t="s">
        <v>628</v>
      </c>
      <c r="K243" s="212" t="s">
        <v>4538</v>
      </c>
      <c r="L243" s="540">
        <f>IF(TRIM(J243)=TRIM('2 - Project Admin'!$E$8),1,0)</f>
        <v>0</v>
      </c>
      <c r="M243" s="212">
        <f>IF(L243=1,COUNTIF($J$4:J243,J243),0)</f>
        <v>0</v>
      </c>
    </row>
    <row r="244" spans="2:13" x14ac:dyDescent="0.35">
      <c r="B244" s="212" t="s">
        <v>4539</v>
      </c>
      <c r="C244" s="212" t="s">
        <v>502</v>
      </c>
      <c r="D244" s="212" t="s">
        <v>4540</v>
      </c>
      <c r="E244" s="543" t="s">
        <v>3593</v>
      </c>
      <c r="F244" s="212">
        <f>IF(RIGHT(B244,1)="p",0,IF(TRIM(C244)=TRIM('2 - Project Admin'!$E$8),1,0))</f>
        <v>0</v>
      </c>
      <c r="G244" s="212">
        <f>IF(F244=1,COUNTIF($C$4:C244,C244),0)</f>
        <v>0</v>
      </c>
      <c r="I244" s="212" t="s">
        <v>4541</v>
      </c>
      <c r="J244" s="212" t="s">
        <v>628</v>
      </c>
      <c r="K244" s="212" t="s">
        <v>4542</v>
      </c>
      <c r="L244" s="540">
        <f>IF(TRIM(J244)=TRIM('2 - Project Admin'!$E$8),1,0)</f>
        <v>0</v>
      </c>
      <c r="M244" s="212">
        <f>IF(L244=1,COUNTIF($J$4:J244,J244),0)</f>
        <v>0</v>
      </c>
    </row>
    <row r="245" spans="2:13" x14ac:dyDescent="0.35">
      <c r="B245" s="212" t="s">
        <v>4543</v>
      </c>
      <c r="C245" s="212" t="s">
        <v>502</v>
      </c>
      <c r="D245" s="212" t="s">
        <v>4544</v>
      </c>
      <c r="E245" s="543" t="s">
        <v>3593</v>
      </c>
      <c r="F245" s="212">
        <f>IF(RIGHT(B245,1)="p",0,IF(TRIM(C245)=TRIM('2 - Project Admin'!$E$8),1,0))</f>
        <v>0</v>
      </c>
      <c r="G245" s="212">
        <f>IF(F245=1,COUNTIF($C$4:C245,C245),0)</f>
        <v>0</v>
      </c>
      <c r="I245" s="212" t="s">
        <v>4545</v>
      </c>
      <c r="J245" s="212" t="s">
        <v>628</v>
      </c>
      <c r="K245" s="212" t="s">
        <v>4546</v>
      </c>
      <c r="L245" s="540">
        <f>IF(TRIM(J245)=TRIM('2 - Project Admin'!$E$8),1,0)</f>
        <v>0</v>
      </c>
      <c r="M245" s="212">
        <f>IF(L245=1,COUNTIF($J$4:J245,J245),0)</f>
        <v>0</v>
      </c>
    </row>
    <row r="246" spans="2:13" x14ac:dyDescent="0.35">
      <c r="B246" s="212" t="s">
        <v>4547</v>
      </c>
      <c r="C246" s="212" t="s">
        <v>502</v>
      </c>
      <c r="D246" s="212" t="s">
        <v>4548</v>
      </c>
      <c r="E246" s="543" t="s">
        <v>3593</v>
      </c>
      <c r="F246" s="212">
        <f>IF(RIGHT(B246,1)="p",0,IF(TRIM(C246)=TRIM('2 - Project Admin'!$E$8),1,0))</f>
        <v>0</v>
      </c>
      <c r="G246" s="212">
        <f>IF(F246=1,COUNTIF($C$4:C246,C246),0)</f>
        <v>0</v>
      </c>
      <c r="I246" s="212" t="s">
        <v>4549</v>
      </c>
      <c r="J246" s="212" t="s">
        <v>628</v>
      </c>
      <c r="K246" s="212" t="s">
        <v>4550</v>
      </c>
      <c r="L246" s="540">
        <f>IF(TRIM(J246)=TRIM('2 - Project Admin'!$E$8),1,0)</f>
        <v>0</v>
      </c>
      <c r="M246" s="212">
        <f>IF(L246=1,COUNTIF($J$4:J246,J246),0)</f>
        <v>0</v>
      </c>
    </row>
    <row r="247" spans="2:13" x14ac:dyDescent="0.35">
      <c r="B247" s="212" t="s">
        <v>4551</v>
      </c>
      <c r="C247" s="212" t="s">
        <v>502</v>
      </c>
      <c r="D247" s="212" t="s">
        <v>4552</v>
      </c>
      <c r="E247" s="543" t="s">
        <v>3593</v>
      </c>
      <c r="F247" s="212">
        <f>IF(RIGHT(B247,1)="p",0,IF(TRIM(C247)=TRIM('2 - Project Admin'!$E$8),1,0))</f>
        <v>0</v>
      </c>
      <c r="G247" s="212">
        <f>IF(F247=1,COUNTIF($C$4:C247,C247),0)</f>
        <v>0</v>
      </c>
      <c r="I247" s="212" t="s">
        <v>4553</v>
      </c>
      <c r="J247" s="212" t="s">
        <v>629</v>
      </c>
      <c r="K247" s="212" t="s">
        <v>4554</v>
      </c>
      <c r="L247" s="540">
        <f>IF(TRIM(J247)=TRIM('2 - Project Admin'!$E$8),1,0)</f>
        <v>0</v>
      </c>
      <c r="M247" s="212">
        <f>IF(L247=1,COUNTIF($J$4:J247,J247),0)</f>
        <v>0</v>
      </c>
    </row>
    <row r="248" spans="2:13" x14ac:dyDescent="0.35">
      <c r="B248" s="212" t="s">
        <v>4555</v>
      </c>
      <c r="C248" s="212" t="s">
        <v>502</v>
      </c>
      <c r="D248" s="212" t="s">
        <v>4556</v>
      </c>
      <c r="E248" s="543" t="s">
        <v>3593</v>
      </c>
      <c r="F248" s="212">
        <f>IF(RIGHT(B248,1)="p",0,IF(TRIM(C248)=TRIM('2 - Project Admin'!$E$8),1,0))</f>
        <v>0</v>
      </c>
      <c r="G248" s="212">
        <f>IF(F248=1,COUNTIF($C$4:C248,C248),0)</f>
        <v>0</v>
      </c>
      <c r="I248" s="212" t="s">
        <v>4557</v>
      </c>
      <c r="J248" s="212" t="s">
        <v>630</v>
      </c>
      <c r="K248" s="212" t="s">
        <v>4558</v>
      </c>
      <c r="L248" s="540">
        <f>IF(TRIM(J248)=TRIM('2 - Project Admin'!$E$8),1,0)</f>
        <v>0</v>
      </c>
      <c r="M248" s="212">
        <f>IF(L248=1,COUNTIF($J$4:J248,J248),0)</f>
        <v>0</v>
      </c>
    </row>
    <row r="249" spans="2:13" x14ac:dyDescent="0.35">
      <c r="B249" s="212" t="s">
        <v>4559</v>
      </c>
      <c r="C249" s="212" t="s">
        <v>502</v>
      </c>
      <c r="D249" s="212" t="s">
        <v>4560</v>
      </c>
      <c r="E249" s="543" t="s">
        <v>3593</v>
      </c>
      <c r="F249" s="212">
        <f>IF(RIGHT(B249,1)="p",0,IF(TRIM(C249)=TRIM('2 - Project Admin'!$E$8),1,0))</f>
        <v>0</v>
      </c>
      <c r="G249" s="212">
        <f>IF(F249=1,COUNTIF($C$4:C249,C249),0)</f>
        <v>0</v>
      </c>
      <c r="I249" s="212" t="s">
        <v>4561</v>
      </c>
      <c r="J249" s="212" t="s">
        <v>630</v>
      </c>
      <c r="K249" s="212" t="s">
        <v>4562</v>
      </c>
      <c r="L249" s="540">
        <f>IF(TRIM(J249)=TRIM('2 - Project Admin'!$E$8),1,0)</f>
        <v>0</v>
      </c>
      <c r="M249" s="212">
        <f>IF(L249=1,COUNTIF($J$4:J249,J249),0)</f>
        <v>0</v>
      </c>
    </row>
    <row r="250" spans="2:13" x14ac:dyDescent="0.35">
      <c r="B250" s="212" t="s">
        <v>4563</v>
      </c>
      <c r="C250" s="212" t="s">
        <v>502</v>
      </c>
      <c r="D250" s="212" t="s">
        <v>4564</v>
      </c>
      <c r="E250" s="543" t="s">
        <v>3593</v>
      </c>
      <c r="F250" s="212">
        <f>IF(RIGHT(B250,1)="p",0,IF(TRIM(C250)=TRIM('2 - Project Admin'!$E$8),1,0))</f>
        <v>0</v>
      </c>
      <c r="G250" s="212">
        <f>IF(F250=1,COUNTIF($C$4:C250,C250),0)</f>
        <v>0</v>
      </c>
      <c r="I250" s="212" t="s">
        <v>4565</v>
      </c>
      <c r="J250" s="212" t="s">
        <v>630</v>
      </c>
      <c r="K250" s="212" t="s">
        <v>4566</v>
      </c>
      <c r="L250" s="540">
        <f>IF(TRIM(J250)=TRIM('2 - Project Admin'!$E$8),1,0)</f>
        <v>0</v>
      </c>
      <c r="M250" s="212">
        <f>IF(L250=1,COUNTIF($J$4:J250,J250),0)</f>
        <v>0</v>
      </c>
    </row>
    <row r="251" spans="2:13" x14ac:dyDescent="0.35">
      <c r="B251" s="212" t="s">
        <v>4567</v>
      </c>
      <c r="C251" s="212" t="s">
        <v>502</v>
      </c>
      <c r="D251" s="212" t="s">
        <v>4568</v>
      </c>
      <c r="E251" s="543" t="s">
        <v>3593</v>
      </c>
      <c r="F251" s="212">
        <f>IF(RIGHT(B251,1)="p",0,IF(TRIM(C251)=TRIM('2 - Project Admin'!$E$8),1,0))</f>
        <v>0</v>
      </c>
      <c r="G251" s="212">
        <f>IF(F251=1,COUNTIF($C$4:C251,C251),0)</f>
        <v>0</v>
      </c>
      <c r="I251" s="212" t="s">
        <v>4569</v>
      </c>
      <c r="J251" s="212" t="s">
        <v>631</v>
      </c>
      <c r="K251" s="212" t="s">
        <v>4570</v>
      </c>
      <c r="L251" s="540">
        <f>IF(TRIM(J251)=TRIM('2 - Project Admin'!$E$8),1,0)</f>
        <v>0</v>
      </c>
      <c r="M251" s="212">
        <f>IF(L251=1,COUNTIF($J$4:J251,J251),0)</f>
        <v>0</v>
      </c>
    </row>
    <row r="252" spans="2:13" x14ac:dyDescent="0.35">
      <c r="B252" s="212" t="s">
        <v>4571</v>
      </c>
      <c r="C252" s="212" t="s">
        <v>502</v>
      </c>
      <c r="D252" s="212" t="s">
        <v>4572</v>
      </c>
      <c r="E252" s="543" t="s">
        <v>3593</v>
      </c>
      <c r="F252" s="212">
        <f>IF(RIGHT(B252,1)="p",0,IF(TRIM(C252)=TRIM('2 - Project Admin'!$E$8),1,0))</f>
        <v>0</v>
      </c>
      <c r="G252" s="212">
        <f>IF(F252=1,COUNTIF($C$4:C252,C252),0)</f>
        <v>0</v>
      </c>
      <c r="I252" s="212" t="s">
        <v>4573</v>
      </c>
      <c r="J252" s="212" t="s">
        <v>631</v>
      </c>
      <c r="K252" s="212" t="s">
        <v>4574</v>
      </c>
      <c r="L252" s="540">
        <f>IF(TRIM(J252)=TRIM('2 - Project Admin'!$E$8),1,0)</f>
        <v>0</v>
      </c>
      <c r="M252" s="212">
        <f>IF(L252=1,COUNTIF($J$4:J252,J252),0)</f>
        <v>0</v>
      </c>
    </row>
    <row r="253" spans="2:13" x14ac:dyDescent="0.35">
      <c r="B253" s="212" t="s">
        <v>4575</v>
      </c>
      <c r="C253" s="212" t="s">
        <v>502</v>
      </c>
      <c r="D253" s="212" t="s">
        <v>4576</v>
      </c>
      <c r="E253" s="543" t="s">
        <v>3593</v>
      </c>
      <c r="F253" s="212">
        <f>IF(RIGHT(B253,1)="p",0,IF(TRIM(C253)=TRIM('2 - Project Admin'!$E$8),1,0))</f>
        <v>0</v>
      </c>
      <c r="G253" s="212">
        <f>IF(F253=1,COUNTIF($C$4:C253,C253),0)</f>
        <v>0</v>
      </c>
      <c r="I253" s="212" t="s">
        <v>4577</v>
      </c>
      <c r="J253" s="212" t="s">
        <v>631</v>
      </c>
      <c r="K253" s="212" t="s">
        <v>4578</v>
      </c>
      <c r="L253" s="540">
        <f>IF(TRIM(J253)=TRIM('2 - Project Admin'!$E$8),1,0)</f>
        <v>0</v>
      </c>
      <c r="M253" s="212">
        <f>IF(L253=1,COUNTIF($J$4:J253,J253),0)</f>
        <v>0</v>
      </c>
    </row>
    <row r="254" spans="2:13" x14ac:dyDescent="0.35">
      <c r="B254" s="212" t="s">
        <v>4579</v>
      </c>
      <c r="C254" s="212" t="s">
        <v>505</v>
      </c>
      <c r="D254" s="212" t="s">
        <v>4580</v>
      </c>
      <c r="E254" s="543" t="s">
        <v>3593</v>
      </c>
      <c r="F254" s="212">
        <f>IF(RIGHT(B254,1)="p",0,IF(TRIM(C254)=TRIM('2 - Project Admin'!$E$8),1,0))</f>
        <v>0</v>
      </c>
      <c r="G254" s="212">
        <f>IF(F254=1,COUNTIF($C$4:C254,C254),0)</f>
        <v>0</v>
      </c>
      <c r="I254" s="212" t="s">
        <v>4581</v>
      </c>
      <c r="J254" s="212" t="s">
        <v>637</v>
      </c>
      <c r="K254" s="212" t="s">
        <v>4582</v>
      </c>
      <c r="L254" s="540">
        <f>IF(TRIM(J254)=TRIM('2 - Project Admin'!$E$8),1,0)</f>
        <v>0</v>
      </c>
      <c r="M254" s="212">
        <f>IF(L254=1,COUNTIF($J$4:J254,J254),0)</f>
        <v>0</v>
      </c>
    </row>
    <row r="255" spans="2:13" x14ac:dyDescent="0.35">
      <c r="B255" s="212" t="s">
        <v>4583</v>
      </c>
      <c r="C255" s="212" t="s">
        <v>505</v>
      </c>
      <c r="D255" s="212" t="s">
        <v>4584</v>
      </c>
      <c r="E255" s="543" t="s">
        <v>3593</v>
      </c>
      <c r="F255" s="212">
        <f>IF(RIGHT(B255,1)="p",0,IF(TRIM(C255)=TRIM('2 - Project Admin'!$E$8),1,0))</f>
        <v>0</v>
      </c>
      <c r="G255" s="212">
        <f>IF(F255=1,COUNTIF($C$4:C255,C255),0)</f>
        <v>0</v>
      </c>
      <c r="I255" s="212" t="s">
        <v>4585</v>
      </c>
      <c r="J255" s="212" t="s">
        <v>637</v>
      </c>
      <c r="K255" s="212" t="s">
        <v>4586</v>
      </c>
      <c r="L255" s="540">
        <f>IF(TRIM(J255)=TRIM('2 - Project Admin'!$E$8),1,0)</f>
        <v>0</v>
      </c>
      <c r="M255" s="212">
        <f>IF(L255=1,COUNTIF($J$4:J255,J255),0)</f>
        <v>0</v>
      </c>
    </row>
    <row r="256" spans="2:13" x14ac:dyDescent="0.35">
      <c r="B256" s="212" t="s">
        <v>4587</v>
      </c>
      <c r="C256" s="212" t="s">
        <v>505</v>
      </c>
      <c r="D256" s="212" t="s">
        <v>4588</v>
      </c>
      <c r="E256" s="543" t="s">
        <v>3593</v>
      </c>
      <c r="F256" s="212">
        <f>IF(RIGHT(B256,1)="p",0,IF(TRIM(C256)=TRIM('2 - Project Admin'!$E$8),1,0))</f>
        <v>0</v>
      </c>
      <c r="G256" s="212">
        <f>IF(F256=1,COUNTIF($C$4:C256,C256),0)</f>
        <v>0</v>
      </c>
      <c r="I256" s="212" t="s">
        <v>4589</v>
      </c>
      <c r="J256" s="212" t="s">
        <v>637</v>
      </c>
      <c r="K256" s="212" t="s">
        <v>4590</v>
      </c>
      <c r="L256" s="540">
        <f>IF(TRIM(J256)=TRIM('2 - Project Admin'!$E$8),1,0)</f>
        <v>0</v>
      </c>
      <c r="M256" s="212">
        <f>IF(L256=1,COUNTIF($J$4:J256,J256),0)</f>
        <v>0</v>
      </c>
    </row>
    <row r="257" spans="2:13" x14ac:dyDescent="0.35">
      <c r="B257" s="212" t="s">
        <v>4591</v>
      </c>
      <c r="C257" s="212" t="s">
        <v>505</v>
      </c>
      <c r="D257" s="212" t="s">
        <v>4592</v>
      </c>
      <c r="E257" s="543" t="s">
        <v>3593</v>
      </c>
      <c r="F257" s="212">
        <f>IF(RIGHT(B257,1)="p",0,IF(TRIM(C257)=TRIM('2 - Project Admin'!$E$8),1,0))</f>
        <v>0</v>
      </c>
      <c r="G257" s="212">
        <f>IF(F257=1,COUNTIF($C$4:C257,C257),0)</f>
        <v>0</v>
      </c>
      <c r="I257" s="212" t="s">
        <v>4593</v>
      </c>
      <c r="J257" s="212" t="s">
        <v>637</v>
      </c>
      <c r="K257" s="212" t="s">
        <v>4594</v>
      </c>
      <c r="L257" s="540">
        <f>IF(TRIM(J257)=TRIM('2 - Project Admin'!$E$8),1,0)</f>
        <v>0</v>
      </c>
      <c r="M257" s="212">
        <f>IF(L257=1,COUNTIF($J$4:J257,J257),0)</f>
        <v>0</v>
      </c>
    </row>
    <row r="258" spans="2:13" x14ac:dyDescent="0.35">
      <c r="B258" s="212" t="s">
        <v>4595</v>
      </c>
      <c r="C258" s="212" t="s">
        <v>505</v>
      </c>
      <c r="D258" s="212" t="s">
        <v>4596</v>
      </c>
      <c r="E258" s="543" t="s">
        <v>3593</v>
      </c>
      <c r="F258" s="212">
        <f>IF(RIGHT(B258,1)="p",0,IF(TRIM(C258)=TRIM('2 - Project Admin'!$E$8),1,0))</f>
        <v>0</v>
      </c>
      <c r="G258" s="212">
        <f>IF(F258=1,COUNTIF($C$4:C258,C258),0)</f>
        <v>0</v>
      </c>
      <c r="I258" s="212" t="s">
        <v>4597</v>
      </c>
      <c r="J258" s="212" t="s">
        <v>637</v>
      </c>
      <c r="K258" s="212" t="s">
        <v>4598</v>
      </c>
      <c r="L258" s="540">
        <f>IF(TRIM(J258)=TRIM('2 - Project Admin'!$E$8),1,0)</f>
        <v>0</v>
      </c>
      <c r="M258" s="212">
        <f>IF(L258=1,COUNTIF($J$4:J258,J258),0)</f>
        <v>0</v>
      </c>
    </row>
    <row r="259" spans="2:13" x14ac:dyDescent="0.35">
      <c r="B259" s="212" t="s">
        <v>4599</v>
      </c>
      <c r="C259" s="212" t="s">
        <v>505</v>
      </c>
      <c r="D259" s="212" t="s">
        <v>4600</v>
      </c>
      <c r="E259" s="543" t="s">
        <v>3593</v>
      </c>
      <c r="F259" s="212">
        <f>IF(RIGHT(B259,1)="p",0,IF(TRIM(C259)=TRIM('2 - Project Admin'!$E$8),1,0))</f>
        <v>0</v>
      </c>
      <c r="G259" s="212">
        <f>IF(F259=1,COUNTIF($C$4:C259,C259),0)</f>
        <v>0</v>
      </c>
      <c r="I259" s="212" t="s">
        <v>4601</v>
      </c>
      <c r="J259" s="212" t="s">
        <v>637</v>
      </c>
      <c r="K259" s="212" t="s">
        <v>4602</v>
      </c>
      <c r="L259" s="540">
        <f>IF(TRIM(J259)=TRIM('2 - Project Admin'!$E$8),1,0)</f>
        <v>0</v>
      </c>
      <c r="M259" s="212">
        <f>IF(L259=1,COUNTIF($J$4:J259,J259),0)</f>
        <v>0</v>
      </c>
    </row>
    <row r="260" spans="2:13" x14ac:dyDescent="0.35">
      <c r="B260" s="212" t="s">
        <v>4603</v>
      </c>
      <c r="C260" s="212" t="s">
        <v>481</v>
      </c>
      <c r="D260" s="212" t="s">
        <v>4604</v>
      </c>
      <c r="E260" s="543" t="s">
        <v>3593</v>
      </c>
      <c r="F260" s="212">
        <f>IF(RIGHT(B260,1)="p",0,IF(TRIM(C260)=TRIM('2 - Project Admin'!$E$8),1,0))</f>
        <v>0</v>
      </c>
      <c r="G260" s="212">
        <f>IF(F260=1,COUNTIF($C$4:C260,C260),0)</f>
        <v>0</v>
      </c>
      <c r="I260" s="212" t="s">
        <v>4605</v>
      </c>
      <c r="J260" s="212" t="s">
        <v>639</v>
      </c>
      <c r="K260" s="212" t="s">
        <v>4606</v>
      </c>
      <c r="L260" s="540">
        <f>IF(TRIM(J260)=TRIM('2 - Project Admin'!$E$8),1,0)</f>
        <v>0</v>
      </c>
      <c r="M260" s="212">
        <f>IF(L260=1,COUNTIF($J$4:J260,J260),0)</f>
        <v>0</v>
      </c>
    </row>
    <row r="261" spans="2:13" x14ac:dyDescent="0.35">
      <c r="B261" s="212" t="s">
        <v>4607</v>
      </c>
      <c r="C261" s="212" t="s">
        <v>481</v>
      </c>
      <c r="D261" s="212" t="s">
        <v>4608</v>
      </c>
      <c r="E261" s="543" t="s">
        <v>3593</v>
      </c>
      <c r="F261" s="212">
        <f>IF(RIGHT(B261,1)="p",0,IF(TRIM(C261)=TRIM('2 - Project Admin'!$E$8),1,0))</f>
        <v>0</v>
      </c>
      <c r="G261" s="212">
        <f>IF(F261=1,COUNTIF($C$4:C261,C261),0)</f>
        <v>0</v>
      </c>
      <c r="I261" s="212" t="s">
        <v>4609</v>
      </c>
      <c r="J261" s="212" t="s">
        <v>639</v>
      </c>
      <c r="K261" s="212" t="s">
        <v>4610</v>
      </c>
      <c r="L261" s="540">
        <f>IF(TRIM(J261)=TRIM('2 - Project Admin'!$E$8),1,0)</f>
        <v>0</v>
      </c>
      <c r="M261" s="212">
        <f>IF(L261=1,COUNTIF($J$4:J261,J261),0)</f>
        <v>0</v>
      </c>
    </row>
    <row r="262" spans="2:13" x14ac:dyDescent="0.35">
      <c r="B262" s="212" t="s">
        <v>4611</v>
      </c>
      <c r="C262" s="212" t="s">
        <v>481</v>
      </c>
      <c r="D262" s="212" t="s">
        <v>4612</v>
      </c>
      <c r="E262" s="543" t="s">
        <v>3593</v>
      </c>
      <c r="F262" s="212">
        <f>IF(RIGHT(B262,1)="p",0,IF(TRIM(C262)=TRIM('2 - Project Admin'!$E$8),1,0))</f>
        <v>0</v>
      </c>
      <c r="G262" s="212">
        <f>IF(F262=1,COUNTIF($C$4:C262,C262),0)</f>
        <v>0</v>
      </c>
      <c r="I262" s="212" t="s">
        <v>4613</v>
      </c>
      <c r="J262" s="212" t="s">
        <v>639</v>
      </c>
      <c r="K262" s="212" t="s">
        <v>4614</v>
      </c>
      <c r="L262" s="540">
        <f>IF(TRIM(J262)=TRIM('2 - Project Admin'!$E$8),1,0)</f>
        <v>0</v>
      </c>
      <c r="M262" s="212">
        <f>IF(L262=1,COUNTIF($J$4:J262,J262),0)</f>
        <v>0</v>
      </c>
    </row>
    <row r="263" spans="2:13" x14ac:dyDescent="0.35">
      <c r="B263" s="212" t="s">
        <v>4615</v>
      </c>
      <c r="C263" s="212" t="s">
        <v>481</v>
      </c>
      <c r="D263" s="212" t="s">
        <v>4616</v>
      </c>
      <c r="E263" s="543" t="s">
        <v>3593</v>
      </c>
      <c r="F263" s="212">
        <f>IF(RIGHT(B263,1)="p",0,IF(TRIM(C263)=TRIM('2 - Project Admin'!$E$8),1,0))</f>
        <v>0</v>
      </c>
      <c r="G263" s="212">
        <f>IF(F263=1,COUNTIF($C$4:C263,C263),0)</f>
        <v>0</v>
      </c>
      <c r="I263" s="212" t="s">
        <v>4617</v>
      </c>
      <c r="J263" s="212" t="s">
        <v>639</v>
      </c>
      <c r="K263" s="212" t="s">
        <v>4618</v>
      </c>
      <c r="L263" s="540">
        <f>IF(TRIM(J263)=TRIM('2 - Project Admin'!$E$8),1,0)</f>
        <v>0</v>
      </c>
      <c r="M263" s="212">
        <f>IF(L263=1,COUNTIF($J$4:J263,J263),0)</f>
        <v>0</v>
      </c>
    </row>
    <row r="264" spans="2:13" x14ac:dyDescent="0.35">
      <c r="B264" s="212" t="s">
        <v>4619</v>
      </c>
      <c r="C264" s="212" t="s">
        <v>481</v>
      </c>
      <c r="D264" s="212" t="s">
        <v>4620</v>
      </c>
      <c r="E264" s="543" t="s">
        <v>3593</v>
      </c>
      <c r="F264" s="212">
        <f>IF(RIGHT(B264,1)="p",0,IF(TRIM(C264)=TRIM('2 - Project Admin'!$E$8),1,0))</f>
        <v>0</v>
      </c>
      <c r="G264" s="212">
        <f>IF(F264=1,COUNTIF($C$4:C264,C264),0)</f>
        <v>0</v>
      </c>
      <c r="I264" s="212" t="s">
        <v>4621</v>
      </c>
      <c r="J264" s="212" t="s">
        <v>639</v>
      </c>
      <c r="K264" s="212" t="s">
        <v>4622</v>
      </c>
      <c r="L264" s="540">
        <f>IF(TRIM(J264)=TRIM('2 - Project Admin'!$E$8),1,0)</f>
        <v>0</v>
      </c>
      <c r="M264" s="212">
        <f>IF(L264=1,COUNTIF($J$4:J264,J264),0)</f>
        <v>0</v>
      </c>
    </row>
    <row r="265" spans="2:13" x14ac:dyDescent="0.35">
      <c r="B265" s="212" t="s">
        <v>4623</v>
      </c>
      <c r="C265" s="212" t="s">
        <v>481</v>
      </c>
      <c r="D265" s="212" t="s">
        <v>4624</v>
      </c>
      <c r="E265" s="543" t="s">
        <v>3593</v>
      </c>
      <c r="F265" s="212">
        <f>IF(RIGHT(B265,1)="p",0,IF(TRIM(C265)=TRIM('2 - Project Admin'!$E$8),1,0))</f>
        <v>0</v>
      </c>
      <c r="G265" s="212">
        <f>IF(F265=1,COUNTIF($C$4:C265,C265),0)</f>
        <v>0</v>
      </c>
      <c r="I265" s="212" t="s">
        <v>4625</v>
      </c>
      <c r="J265" s="212" t="s">
        <v>639</v>
      </c>
      <c r="K265" s="212" t="s">
        <v>4626</v>
      </c>
      <c r="L265" s="540">
        <f>IF(TRIM(J265)=TRIM('2 - Project Admin'!$E$8),1,0)</f>
        <v>0</v>
      </c>
      <c r="M265" s="212">
        <f>IF(L265=1,COUNTIF($J$4:J265,J265),0)</f>
        <v>0</v>
      </c>
    </row>
    <row r="266" spans="2:13" x14ac:dyDescent="0.35">
      <c r="B266" s="212" t="s">
        <v>4627</v>
      </c>
      <c r="C266" s="212" t="s">
        <v>481</v>
      </c>
      <c r="D266" s="212" t="s">
        <v>4628</v>
      </c>
      <c r="E266" s="543" t="s">
        <v>3593</v>
      </c>
      <c r="F266" s="212">
        <f>IF(RIGHT(B266,1)="p",0,IF(TRIM(C266)=TRIM('2 - Project Admin'!$E$8),1,0))</f>
        <v>0</v>
      </c>
      <c r="G266" s="212">
        <f>IF(F266=1,COUNTIF($C$4:C266,C266),0)</f>
        <v>0</v>
      </c>
      <c r="I266" s="212" t="s">
        <v>4629</v>
      </c>
      <c r="J266" s="212" t="s">
        <v>642</v>
      </c>
      <c r="K266" s="212" t="s">
        <v>4630</v>
      </c>
      <c r="L266" s="540">
        <f>IF(TRIM(J266)=TRIM('2 - Project Admin'!$E$8),1,0)</f>
        <v>0</v>
      </c>
      <c r="M266" s="212">
        <f>IF(L266=1,COUNTIF($J$4:J266,J266),0)</f>
        <v>0</v>
      </c>
    </row>
    <row r="267" spans="2:13" x14ac:dyDescent="0.35">
      <c r="B267" s="212" t="s">
        <v>4631</v>
      </c>
      <c r="C267" s="212" t="s">
        <v>481</v>
      </c>
      <c r="D267" s="212" t="s">
        <v>4632</v>
      </c>
      <c r="E267" s="543" t="s">
        <v>3593</v>
      </c>
      <c r="F267" s="212">
        <f>IF(RIGHT(B267,1)="p",0,IF(TRIM(C267)=TRIM('2 - Project Admin'!$E$8),1,0))</f>
        <v>0</v>
      </c>
      <c r="G267" s="212">
        <f>IF(F267=1,COUNTIF($C$4:C267,C267),0)</f>
        <v>0</v>
      </c>
      <c r="I267" s="212" t="s">
        <v>4633</v>
      </c>
      <c r="J267" s="212" t="s">
        <v>644</v>
      </c>
      <c r="K267" s="212" t="s">
        <v>3817</v>
      </c>
      <c r="L267" s="540">
        <f>IF(TRIM(J267)=TRIM('2 - Project Admin'!$E$8),1,0)</f>
        <v>0</v>
      </c>
      <c r="M267" s="212">
        <f>IF(L267=1,COUNTIF($J$4:J267,J267),0)</f>
        <v>0</v>
      </c>
    </row>
    <row r="268" spans="2:13" x14ac:dyDescent="0.35">
      <c r="B268" s="212" t="s">
        <v>4634</v>
      </c>
      <c r="C268" s="212" t="s">
        <v>481</v>
      </c>
      <c r="D268" s="212" t="s">
        <v>4635</v>
      </c>
      <c r="E268" s="543" t="s">
        <v>3593</v>
      </c>
      <c r="F268" s="212">
        <f>IF(RIGHT(B268,1)="p",0,IF(TRIM(C268)=TRIM('2 - Project Admin'!$E$8),1,0))</f>
        <v>0</v>
      </c>
      <c r="G268" s="212">
        <f>IF(F268=1,COUNTIF($C$4:C268,C268),0)</f>
        <v>0</v>
      </c>
      <c r="I268" s="212" t="s">
        <v>4636</v>
      </c>
      <c r="J268" s="212" t="s">
        <v>644</v>
      </c>
      <c r="K268" s="212" t="s">
        <v>4637</v>
      </c>
      <c r="L268" s="540">
        <f>IF(TRIM(J268)=TRIM('2 - Project Admin'!$E$8),1,0)</f>
        <v>0</v>
      </c>
      <c r="M268" s="212">
        <f>IF(L268=1,COUNTIF($J$4:J268,J268),0)</f>
        <v>0</v>
      </c>
    </row>
    <row r="269" spans="2:13" x14ac:dyDescent="0.35">
      <c r="B269" s="212" t="s">
        <v>4638</v>
      </c>
      <c r="C269" s="212" t="s">
        <v>481</v>
      </c>
      <c r="D269" s="212" t="s">
        <v>4639</v>
      </c>
      <c r="E269" s="543" t="s">
        <v>3593</v>
      </c>
      <c r="F269" s="212">
        <f>IF(RIGHT(B269,1)="p",0,IF(TRIM(C269)=TRIM('2 - Project Admin'!$E$8),1,0))</f>
        <v>0</v>
      </c>
      <c r="G269" s="212">
        <f>IF(F269=1,COUNTIF($C$4:C269,C269),0)</f>
        <v>0</v>
      </c>
      <c r="I269" s="212" t="s">
        <v>4640</v>
      </c>
      <c r="J269" s="212" t="s">
        <v>644</v>
      </c>
      <c r="K269" s="212" t="s">
        <v>4641</v>
      </c>
      <c r="L269" s="540">
        <f>IF(TRIM(J269)=TRIM('2 - Project Admin'!$E$8),1,0)</f>
        <v>0</v>
      </c>
      <c r="M269" s="212">
        <f>IF(L269=1,COUNTIF($J$4:J269,J269),0)</f>
        <v>0</v>
      </c>
    </row>
    <row r="270" spans="2:13" x14ac:dyDescent="0.35">
      <c r="B270" s="212" t="s">
        <v>4642</v>
      </c>
      <c r="C270" s="212" t="s">
        <v>508</v>
      </c>
      <c r="D270" s="212" t="s">
        <v>4643</v>
      </c>
      <c r="E270" s="543" t="s">
        <v>3593</v>
      </c>
      <c r="F270" s="212">
        <f>IF(RIGHT(B270,1)="p",0,IF(TRIM(C270)=TRIM('2 - Project Admin'!$E$8),1,0))</f>
        <v>0</v>
      </c>
      <c r="G270" s="212">
        <f>IF(F270=1,COUNTIF($C$4:C270,C270),0)</f>
        <v>0</v>
      </c>
      <c r="I270" s="212" t="s">
        <v>4644</v>
      </c>
      <c r="J270" s="212" t="s">
        <v>648</v>
      </c>
      <c r="K270" s="212" t="s">
        <v>4645</v>
      </c>
      <c r="L270" s="540">
        <f>IF(TRIM(J270)=TRIM('2 - Project Admin'!$E$8),1,0)</f>
        <v>0</v>
      </c>
      <c r="M270" s="212">
        <f>IF(L270=1,COUNTIF($J$4:J270,J270),0)</f>
        <v>0</v>
      </c>
    </row>
    <row r="271" spans="2:13" x14ac:dyDescent="0.35">
      <c r="B271" s="212" t="s">
        <v>4646</v>
      </c>
      <c r="C271" s="212" t="s">
        <v>508</v>
      </c>
      <c r="D271" s="212" t="s">
        <v>4647</v>
      </c>
      <c r="E271" s="543" t="s">
        <v>3593</v>
      </c>
      <c r="F271" s="212">
        <f>IF(RIGHT(B271,1)="p",0,IF(TRIM(C271)=TRIM('2 - Project Admin'!$E$8),1,0))</f>
        <v>0</v>
      </c>
      <c r="G271" s="212">
        <f>IF(F271=1,COUNTIF($C$4:C271,C271),0)</f>
        <v>0</v>
      </c>
      <c r="I271" s="212" t="s">
        <v>4648</v>
      </c>
      <c r="J271" s="212" t="s">
        <v>648</v>
      </c>
      <c r="K271" s="212" t="s">
        <v>4322</v>
      </c>
      <c r="L271" s="540">
        <f>IF(TRIM(J271)=TRIM('2 - Project Admin'!$E$8),1,0)</f>
        <v>0</v>
      </c>
      <c r="M271" s="212">
        <f>IF(L271=1,COUNTIF($J$4:J271,J271),0)</f>
        <v>0</v>
      </c>
    </row>
    <row r="272" spans="2:13" x14ac:dyDescent="0.35">
      <c r="B272" s="212" t="s">
        <v>4649</v>
      </c>
      <c r="C272" s="212" t="s">
        <v>508</v>
      </c>
      <c r="D272" s="212" t="s">
        <v>4650</v>
      </c>
      <c r="E272" s="543" t="s">
        <v>3593</v>
      </c>
      <c r="F272" s="212">
        <f>IF(RIGHT(B272,1)="p",0,IF(TRIM(C272)=TRIM('2 - Project Admin'!$E$8),1,0))</f>
        <v>0</v>
      </c>
      <c r="G272" s="212">
        <f>IF(F272=1,COUNTIF($C$4:C272,C272),0)</f>
        <v>0</v>
      </c>
      <c r="I272" s="212" t="s">
        <v>4651</v>
      </c>
      <c r="J272" s="212" t="s">
        <v>648</v>
      </c>
      <c r="K272" s="212" t="s">
        <v>4652</v>
      </c>
      <c r="L272" s="540">
        <f>IF(TRIM(J272)=TRIM('2 - Project Admin'!$E$8),1,0)</f>
        <v>0</v>
      </c>
      <c r="M272" s="212">
        <f>IF(L272=1,COUNTIF($J$4:J272,J272),0)</f>
        <v>0</v>
      </c>
    </row>
    <row r="273" spans="2:13" x14ac:dyDescent="0.35">
      <c r="B273" s="212" t="s">
        <v>4653</v>
      </c>
      <c r="C273" s="212" t="s">
        <v>508</v>
      </c>
      <c r="D273" s="212" t="s">
        <v>4654</v>
      </c>
      <c r="E273" s="543" t="s">
        <v>3593</v>
      </c>
      <c r="F273" s="212">
        <f>IF(RIGHT(B273,1)="p",0,IF(TRIM(C273)=TRIM('2 - Project Admin'!$E$8),1,0))</f>
        <v>0</v>
      </c>
      <c r="G273" s="212">
        <f>IF(F273=1,COUNTIF($C$4:C273,C273),0)</f>
        <v>0</v>
      </c>
      <c r="I273" s="212" t="s">
        <v>4655</v>
      </c>
      <c r="J273" s="212" t="s">
        <v>648</v>
      </c>
      <c r="K273" s="212" t="s">
        <v>4656</v>
      </c>
      <c r="L273" s="540">
        <f>IF(TRIM(J273)=TRIM('2 - Project Admin'!$E$8),1,0)</f>
        <v>0</v>
      </c>
      <c r="M273" s="212">
        <f>IF(L273=1,COUNTIF($J$4:J273,J273),0)</f>
        <v>0</v>
      </c>
    </row>
    <row r="274" spans="2:13" x14ac:dyDescent="0.35">
      <c r="B274" s="212" t="s">
        <v>4657</v>
      </c>
      <c r="C274" s="212" t="s">
        <v>508</v>
      </c>
      <c r="D274" s="212" t="s">
        <v>4658</v>
      </c>
      <c r="E274" s="543" t="s">
        <v>3593</v>
      </c>
      <c r="F274" s="212">
        <f>IF(RIGHT(B274,1)="p",0,IF(TRIM(C274)=TRIM('2 - Project Admin'!$E$8),1,0))</f>
        <v>0</v>
      </c>
      <c r="G274" s="212">
        <f>IF(F274=1,COUNTIF($C$4:C274,C274),0)</f>
        <v>0</v>
      </c>
      <c r="I274" s="212" t="s">
        <v>4659</v>
      </c>
      <c r="J274" s="212" t="s">
        <v>649</v>
      </c>
      <c r="K274" s="212" t="s">
        <v>649</v>
      </c>
      <c r="L274" s="540">
        <f>IF(TRIM(J274)=TRIM('2 - Project Admin'!$E$8),1,0)</f>
        <v>0</v>
      </c>
      <c r="M274" s="212">
        <f>IF(L274=1,COUNTIF($J$4:J274,J274),0)</f>
        <v>0</v>
      </c>
    </row>
    <row r="275" spans="2:13" x14ac:dyDescent="0.35">
      <c r="B275" s="212" t="s">
        <v>4660</v>
      </c>
      <c r="C275" s="212" t="s">
        <v>508</v>
      </c>
      <c r="D275" s="212" t="s">
        <v>4661</v>
      </c>
      <c r="E275" s="543" t="s">
        <v>3593</v>
      </c>
      <c r="F275" s="212">
        <f>IF(RIGHT(B275,1)="p",0,IF(TRIM(C275)=TRIM('2 - Project Admin'!$E$8),1,0))</f>
        <v>0</v>
      </c>
      <c r="G275" s="212">
        <f>IF(F275=1,COUNTIF($C$4:C275,C275),0)</f>
        <v>0</v>
      </c>
      <c r="I275" s="212" t="s">
        <v>4662</v>
      </c>
      <c r="J275" s="212" t="s">
        <v>651</v>
      </c>
      <c r="K275" s="212" t="s">
        <v>4663</v>
      </c>
      <c r="L275" s="540">
        <f>IF(TRIM(J275)=TRIM('2 - Project Admin'!$E$8),1,0)</f>
        <v>0</v>
      </c>
      <c r="M275" s="212">
        <f>IF(L275=1,COUNTIF($J$4:J275,J275),0)</f>
        <v>0</v>
      </c>
    </row>
    <row r="276" spans="2:13" x14ac:dyDescent="0.35">
      <c r="B276" s="212" t="s">
        <v>4664</v>
      </c>
      <c r="C276" s="212" t="s">
        <v>508</v>
      </c>
      <c r="D276" s="212" t="s">
        <v>4665</v>
      </c>
      <c r="E276" s="543" t="s">
        <v>3593</v>
      </c>
      <c r="F276" s="212">
        <f>IF(RIGHT(B276,1)="p",0,IF(TRIM(C276)=TRIM('2 - Project Admin'!$E$8),1,0))</f>
        <v>0</v>
      </c>
      <c r="G276" s="212">
        <f>IF(F276=1,COUNTIF($C$4:C276,C276),0)</f>
        <v>0</v>
      </c>
      <c r="I276" s="212" t="s">
        <v>4666</v>
      </c>
      <c r="J276" s="212" t="s">
        <v>651</v>
      </c>
      <c r="K276" s="212" t="s">
        <v>4667</v>
      </c>
      <c r="L276" s="540">
        <f>IF(TRIM(J276)=TRIM('2 - Project Admin'!$E$8),1,0)</f>
        <v>0</v>
      </c>
      <c r="M276" s="212">
        <f>IF(L276=1,COUNTIF($J$4:J276,J276),0)</f>
        <v>0</v>
      </c>
    </row>
    <row r="277" spans="2:13" x14ac:dyDescent="0.35">
      <c r="B277" s="212" t="s">
        <v>4668</v>
      </c>
      <c r="C277" s="212" t="s">
        <v>508</v>
      </c>
      <c r="D277" s="212" t="s">
        <v>4669</v>
      </c>
      <c r="E277" s="543" t="s">
        <v>3593</v>
      </c>
      <c r="F277" s="212">
        <f>IF(RIGHT(B277,1)="p",0,IF(TRIM(C277)=TRIM('2 - Project Admin'!$E$8),1,0))</f>
        <v>0</v>
      </c>
      <c r="G277" s="212">
        <f>IF(F277=1,COUNTIF($C$4:C277,C277),0)</f>
        <v>0</v>
      </c>
      <c r="I277" s="212" t="s">
        <v>4670</v>
      </c>
      <c r="J277" s="212" t="s">
        <v>651</v>
      </c>
      <c r="K277" s="212" t="s">
        <v>4671</v>
      </c>
      <c r="L277" s="540">
        <f>IF(TRIM(J277)=TRIM('2 - Project Admin'!$E$8),1,0)</f>
        <v>0</v>
      </c>
      <c r="M277" s="212">
        <f>IF(L277=1,COUNTIF($J$4:J277,J277),0)</f>
        <v>0</v>
      </c>
    </row>
    <row r="278" spans="2:13" x14ac:dyDescent="0.35">
      <c r="B278" s="212" t="s">
        <v>4672</v>
      </c>
      <c r="C278" s="212" t="s">
        <v>508</v>
      </c>
      <c r="D278" s="212" t="s">
        <v>4673</v>
      </c>
      <c r="E278" s="543" t="s">
        <v>3593</v>
      </c>
      <c r="F278" s="212">
        <f>IF(RIGHT(B278,1)="p",0,IF(TRIM(C278)=TRIM('2 - Project Admin'!$E$8),1,0))</f>
        <v>0</v>
      </c>
      <c r="G278" s="212">
        <f>IF(F278=1,COUNTIF($C$4:C278,C278),0)</f>
        <v>0</v>
      </c>
      <c r="I278" s="212" t="s">
        <v>4674</v>
      </c>
      <c r="J278" s="212" t="s">
        <v>652</v>
      </c>
      <c r="K278" s="212" t="s">
        <v>4675</v>
      </c>
      <c r="L278" s="540">
        <f>IF(TRIM(J278)=TRIM('2 - Project Admin'!$E$8),1,0)</f>
        <v>0</v>
      </c>
      <c r="M278" s="212">
        <f>IF(L278=1,COUNTIF($J$4:J278,J278),0)</f>
        <v>0</v>
      </c>
    </row>
    <row r="279" spans="2:13" x14ac:dyDescent="0.35">
      <c r="B279" s="212" t="s">
        <v>4676</v>
      </c>
      <c r="C279" s="212" t="s">
        <v>508</v>
      </c>
      <c r="D279" s="212" t="s">
        <v>4677</v>
      </c>
      <c r="E279" s="543" t="s">
        <v>3593</v>
      </c>
      <c r="F279" s="212">
        <f>IF(RIGHT(B279,1)="p",0,IF(TRIM(C279)=TRIM('2 - Project Admin'!$E$8),1,0))</f>
        <v>0</v>
      </c>
      <c r="G279" s="212">
        <f>IF(F279=1,COUNTIF($C$4:C279,C279),0)</f>
        <v>0</v>
      </c>
      <c r="I279" s="212" t="s">
        <v>4678</v>
      </c>
      <c r="J279" s="212" t="s">
        <v>652</v>
      </c>
      <c r="K279" s="212" t="s">
        <v>4679</v>
      </c>
      <c r="L279" s="540">
        <f>IF(TRIM(J279)=TRIM('2 - Project Admin'!$E$8),1,0)</f>
        <v>0</v>
      </c>
      <c r="M279" s="212">
        <f>IF(L279=1,COUNTIF($J$4:J279,J279),0)</f>
        <v>0</v>
      </c>
    </row>
    <row r="280" spans="2:13" x14ac:dyDescent="0.35">
      <c r="B280" s="212" t="s">
        <v>4680</v>
      </c>
      <c r="C280" s="212" t="s">
        <v>512</v>
      </c>
      <c r="D280" s="212" t="s">
        <v>4681</v>
      </c>
      <c r="E280" s="543" t="s">
        <v>3593</v>
      </c>
      <c r="F280" s="212">
        <f>IF(RIGHT(B280,1)="p",0,IF(TRIM(C280)=TRIM('2 - Project Admin'!$E$8),1,0))</f>
        <v>0</v>
      </c>
      <c r="G280" s="212">
        <f>IF(F280=1,COUNTIF($C$4:C280,C280),0)</f>
        <v>0</v>
      </c>
      <c r="I280" s="212" t="s">
        <v>4682</v>
      </c>
      <c r="J280" s="212" t="s">
        <v>652</v>
      </c>
      <c r="K280" s="212" t="s">
        <v>4268</v>
      </c>
      <c r="L280" s="540">
        <f>IF(TRIM(J280)=TRIM('2 - Project Admin'!$E$8),1,0)</f>
        <v>0</v>
      </c>
      <c r="M280" s="212">
        <f>IF(L280=1,COUNTIF($J$4:J280,J280),0)</f>
        <v>0</v>
      </c>
    </row>
    <row r="281" spans="2:13" x14ac:dyDescent="0.35">
      <c r="B281" s="212" t="s">
        <v>4683</v>
      </c>
      <c r="C281" s="212" t="s">
        <v>512</v>
      </c>
      <c r="D281" s="212" t="s">
        <v>4684</v>
      </c>
      <c r="E281" s="543" t="s">
        <v>3593</v>
      </c>
      <c r="F281" s="212">
        <f>IF(RIGHT(B281,1)="p",0,IF(TRIM(C281)=TRIM('2 - Project Admin'!$E$8),1,0))</f>
        <v>0</v>
      </c>
      <c r="G281" s="212">
        <f>IF(F281=1,COUNTIF($C$4:C281,C281),0)</f>
        <v>0</v>
      </c>
      <c r="I281" s="212" t="s">
        <v>4685</v>
      </c>
      <c r="J281" s="212" t="s">
        <v>652</v>
      </c>
      <c r="K281" s="212" t="s">
        <v>4686</v>
      </c>
      <c r="L281" s="540">
        <f>IF(TRIM(J281)=TRIM('2 - Project Admin'!$E$8),1,0)</f>
        <v>0</v>
      </c>
      <c r="M281" s="212">
        <f>IF(L281=1,COUNTIF($J$4:J281,J281),0)</f>
        <v>0</v>
      </c>
    </row>
    <row r="282" spans="2:13" x14ac:dyDescent="0.35">
      <c r="B282" s="212" t="s">
        <v>4687</v>
      </c>
      <c r="C282" s="212" t="s">
        <v>512</v>
      </c>
      <c r="D282" s="212" t="s">
        <v>4688</v>
      </c>
      <c r="E282" s="543" t="s">
        <v>3593</v>
      </c>
      <c r="F282" s="212">
        <f>IF(RIGHT(B282,1)="p",0,IF(TRIM(C282)=TRIM('2 - Project Admin'!$E$8),1,0))</f>
        <v>0</v>
      </c>
      <c r="G282" s="212">
        <f>IF(F282=1,COUNTIF($C$4:C282,C282),0)</f>
        <v>0</v>
      </c>
      <c r="I282" s="212" t="s">
        <v>4689</v>
      </c>
      <c r="J282" s="212" t="s">
        <v>652</v>
      </c>
      <c r="K282" s="212" t="s">
        <v>4690</v>
      </c>
      <c r="L282" s="540">
        <f>IF(TRIM(J282)=TRIM('2 - Project Admin'!$E$8),1,0)</f>
        <v>0</v>
      </c>
      <c r="M282" s="212">
        <f>IF(L282=1,COUNTIF($J$4:J282,J282),0)</f>
        <v>0</v>
      </c>
    </row>
    <row r="283" spans="2:13" x14ac:dyDescent="0.35">
      <c r="B283" s="212" t="s">
        <v>4691</v>
      </c>
      <c r="C283" s="212" t="s">
        <v>512</v>
      </c>
      <c r="D283" s="212" t="s">
        <v>4692</v>
      </c>
      <c r="E283" s="543" t="s">
        <v>3593</v>
      </c>
      <c r="F283" s="212">
        <f>IF(RIGHT(B283,1)="p",0,IF(TRIM(C283)=TRIM('2 - Project Admin'!$E$8),1,0))</f>
        <v>0</v>
      </c>
      <c r="G283" s="212">
        <f>IF(F283=1,COUNTIF($C$4:C283,C283),0)</f>
        <v>0</v>
      </c>
      <c r="I283" s="212" t="s">
        <v>4693</v>
      </c>
      <c r="J283" s="212" t="s">
        <v>652</v>
      </c>
      <c r="K283" s="212" t="s">
        <v>4694</v>
      </c>
      <c r="L283" s="540">
        <f>IF(TRIM(J283)=TRIM('2 - Project Admin'!$E$8),1,0)</f>
        <v>0</v>
      </c>
      <c r="M283" s="212">
        <f>IF(L283=1,COUNTIF($J$4:J283,J283),0)</f>
        <v>0</v>
      </c>
    </row>
    <row r="284" spans="2:13" x14ac:dyDescent="0.35">
      <c r="B284" s="212" t="s">
        <v>4695</v>
      </c>
      <c r="C284" s="212" t="s">
        <v>512</v>
      </c>
      <c r="D284" s="212" t="s">
        <v>4696</v>
      </c>
      <c r="E284" s="543" t="s">
        <v>3593</v>
      </c>
      <c r="F284" s="212">
        <f>IF(RIGHT(B284,1)="p",0,IF(TRIM(C284)=TRIM('2 - Project Admin'!$E$8),1,0))</f>
        <v>0</v>
      </c>
      <c r="G284" s="212">
        <f>IF(F284=1,COUNTIF($C$4:C284,C284),0)</f>
        <v>0</v>
      </c>
      <c r="I284" s="212" t="s">
        <v>4697</v>
      </c>
      <c r="J284" s="212" t="s">
        <v>652</v>
      </c>
      <c r="K284" s="212" t="s">
        <v>4698</v>
      </c>
      <c r="L284" s="540">
        <f>IF(TRIM(J284)=TRIM('2 - Project Admin'!$E$8),1,0)</f>
        <v>0</v>
      </c>
      <c r="M284" s="212">
        <f>IF(L284=1,COUNTIF($J$4:J284,J284),0)</f>
        <v>0</v>
      </c>
    </row>
    <row r="285" spans="2:13" x14ac:dyDescent="0.35">
      <c r="B285" s="212" t="s">
        <v>4699</v>
      </c>
      <c r="C285" s="212" t="s">
        <v>513</v>
      </c>
      <c r="D285" s="212" t="s">
        <v>4700</v>
      </c>
      <c r="E285" s="543" t="s">
        <v>3593</v>
      </c>
      <c r="F285" s="212">
        <f>IF(RIGHT(B285,1)="p",0,IF(TRIM(C285)=TRIM('2 - Project Admin'!$E$8),1,0))</f>
        <v>0</v>
      </c>
      <c r="G285" s="212">
        <f>IF(F285=1,COUNTIF($C$4:C285,C285),0)</f>
        <v>0</v>
      </c>
      <c r="I285" s="212" t="s">
        <v>4701</v>
      </c>
      <c r="J285" s="212" t="s">
        <v>655</v>
      </c>
      <c r="K285" s="212" t="s">
        <v>4702</v>
      </c>
      <c r="L285" s="540">
        <f>IF(TRIM(J285)=TRIM('2 - Project Admin'!$E$8),1,0)</f>
        <v>0</v>
      </c>
      <c r="M285" s="212">
        <f>IF(L285=1,COUNTIF($J$4:J285,J285),0)</f>
        <v>0</v>
      </c>
    </row>
    <row r="286" spans="2:13" x14ac:dyDescent="0.35">
      <c r="B286" s="212" t="s">
        <v>4703</v>
      </c>
      <c r="C286" s="212" t="s">
        <v>513</v>
      </c>
      <c r="D286" s="212" t="s">
        <v>4704</v>
      </c>
      <c r="E286" s="543" t="s">
        <v>3593</v>
      </c>
      <c r="F286" s="212">
        <f>IF(RIGHT(B286,1)="p",0,IF(TRIM(C286)=TRIM('2 - Project Admin'!$E$8),1,0))</f>
        <v>0</v>
      </c>
      <c r="G286" s="212">
        <f>IF(F286=1,COUNTIF($C$4:C286,C286),0)</f>
        <v>0</v>
      </c>
      <c r="I286" s="212" t="s">
        <v>4705</v>
      </c>
      <c r="J286" s="212" t="s">
        <v>655</v>
      </c>
      <c r="K286" s="212" t="s">
        <v>4706</v>
      </c>
      <c r="L286" s="540">
        <f>IF(TRIM(J286)=TRIM('2 - Project Admin'!$E$8),1,0)</f>
        <v>0</v>
      </c>
      <c r="M286" s="212">
        <f>IF(L286=1,COUNTIF($J$4:J286,J286),0)</f>
        <v>0</v>
      </c>
    </row>
    <row r="287" spans="2:13" x14ac:dyDescent="0.35">
      <c r="B287" s="212" t="s">
        <v>4707</v>
      </c>
      <c r="C287" s="212" t="s">
        <v>513</v>
      </c>
      <c r="D287" s="212" t="s">
        <v>4708</v>
      </c>
      <c r="E287" s="543" t="s">
        <v>3593</v>
      </c>
      <c r="F287" s="212">
        <f>IF(RIGHT(B287,1)="p",0,IF(TRIM(C287)=TRIM('2 - Project Admin'!$E$8),1,0))</f>
        <v>0</v>
      </c>
      <c r="G287" s="212">
        <f>IF(F287=1,COUNTIF($C$4:C287,C287),0)</f>
        <v>0</v>
      </c>
      <c r="I287" s="212" t="s">
        <v>4709</v>
      </c>
      <c r="J287" s="212" t="s">
        <v>655</v>
      </c>
      <c r="K287" s="212" t="s">
        <v>4710</v>
      </c>
      <c r="L287" s="540">
        <f>IF(TRIM(J287)=TRIM('2 - Project Admin'!$E$8),1,0)</f>
        <v>0</v>
      </c>
      <c r="M287" s="212">
        <f>IF(L287=1,COUNTIF($J$4:J287,J287),0)</f>
        <v>0</v>
      </c>
    </row>
    <row r="288" spans="2:13" x14ac:dyDescent="0.35">
      <c r="B288" s="212" t="s">
        <v>4711</v>
      </c>
      <c r="C288" s="212" t="s">
        <v>513</v>
      </c>
      <c r="D288" s="212" t="s">
        <v>4712</v>
      </c>
      <c r="E288" s="543" t="s">
        <v>3593</v>
      </c>
      <c r="F288" s="212">
        <f>IF(RIGHT(B288,1)="p",0,IF(TRIM(C288)=TRIM('2 - Project Admin'!$E$8),1,0))</f>
        <v>0</v>
      </c>
      <c r="G288" s="212">
        <f>IF(F288=1,COUNTIF($C$4:C288,C288),0)</f>
        <v>0</v>
      </c>
      <c r="I288" s="212" t="s">
        <v>4713</v>
      </c>
      <c r="J288" s="212" t="s">
        <v>655</v>
      </c>
      <c r="K288" s="212" t="s">
        <v>4714</v>
      </c>
      <c r="L288" s="540">
        <f>IF(TRIM(J288)=TRIM('2 - Project Admin'!$E$8),1,0)</f>
        <v>0</v>
      </c>
      <c r="M288" s="212">
        <f>IF(L288=1,COUNTIF($J$4:J288,J288),0)</f>
        <v>0</v>
      </c>
    </row>
    <row r="289" spans="2:13" x14ac:dyDescent="0.35">
      <c r="B289" s="212" t="s">
        <v>4715</v>
      </c>
      <c r="C289" s="212" t="s">
        <v>513</v>
      </c>
      <c r="D289" s="212" t="s">
        <v>4716</v>
      </c>
      <c r="E289" s="543" t="s">
        <v>3593</v>
      </c>
      <c r="F289" s="212">
        <f>IF(RIGHT(B289,1)="p",0,IF(TRIM(C289)=TRIM('2 - Project Admin'!$E$8),1,0))</f>
        <v>0</v>
      </c>
      <c r="G289" s="212">
        <f>IF(F289=1,COUNTIF($C$4:C289,C289),0)</f>
        <v>0</v>
      </c>
      <c r="I289" s="212" t="s">
        <v>4717</v>
      </c>
      <c r="J289" s="212" t="s">
        <v>655</v>
      </c>
      <c r="K289" s="212" t="s">
        <v>4718</v>
      </c>
      <c r="L289" s="540">
        <f>IF(TRIM(J289)=TRIM('2 - Project Admin'!$E$8),1,0)</f>
        <v>0</v>
      </c>
      <c r="M289" s="212">
        <f>IF(L289=1,COUNTIF($J$4:J289,J289),0)</f>
        <v>0</v>
      </c>
    </row>
    <row r="290" spans="2:13" x14ac:dyDescent="0.35">
      <c r="B290" s="212" t="s">
        <v>4719</v>
      </c>
      <c r="C290" s="212" t="s">
        <v>513</v>
      </c>
      <c r="D290" s="212" t="s">
        <v>4720</v>
      </c>
      <c r="E290" s="543" t="s">
        <v>3593</v>
      </c>
      <c r="F290" s="212">
        <f>IF(RIGHT(B290,1)="p",0,IF(TRIM(C290)=TRIM('2 - Project Admin'!$E$8),1,0))</f>
        <v>0</v>
      </c>
      <c r="G290" s="212">
        <f>IF(F290=1,COUNTIF($C$4:C290,C290),0)</f>
        <v>0</v>
      </c>
      <c r="I290" s="212" t="s">
        <v>4721</v>
      </c>
      <c r="J290" s="212" t="s">
        <v>655</v>
      </c>
      <c r="K290" s="212" t="s">
        <v>4722</v>
      </c>
      <c r="L290" s="540">
        <f>IF(TRIM(J290)=TRIM('2 - Project Admin'!$E$8),1,0)</f>
        <v>0</v>
      </c>
      <c r="M290" s="212">
        <f>IF(L290=1,COUNTIF($J$4:J290,J290),0)</f>
        <v>0</v>
      </c>
    </row>
    <row r="291" spans="2:13" x14ac:dyDescent="0.35">
      <c r="B291" s="212" t="s">
        <v>4723</v>
      </c>
      <c r="C291" s="212" t="s">
        <v>518</v>
      </c>
      <c r="D291" s="212" t="s">
        <v>4724</v>
      </c>
      <c r="E291" s="543" t="s">
        <v>3593</v>
      </c>
      <c r="F291" s="212">
        <f>IF(RIGHT(B291,1)="p",0,IF(TRIM(C291)=TRIM('2 - Project Admin'!$E$8),1,0))</f>
        <v>0</v>
      </c>
      <c r="G291" s="212">
        <f>IF(F291=1,COUNTIF($C$4:C291,C291),0)</f>
        <v>0</v>
      </c>
      <c r="I291" s="542"/>
      <c r="J291" s="542"/>
      <c r="K291" s="542"/>
      <c r="L291" s="212"/>
      <c r="M291" s="212"/>
    </row>
    <row r="292" spans="2:13" x14ac:dyDescent="0.35">
      <c r="B292" s="212" t="s">
        <v>4725</v>
      </c>
      <c r="C292" s="212" t="s">
        <v>518</v>
      </c>
      <c r="D292" s="212" t="s">
        <v>4726</v>
      </c>
      <c r="E292" s="543" t="s">
        <v>3593</v>
      </c>
      <c r="F292" s="212">
        <f>IF(RIGHT(B292,1)="p",0,IF(TRIM(C292)=TRIM('2 - Project Admin'!$E$8),1,0))</f>
        <v>0</v>
      </c>
      <c r="G292" s="212">
        <f>IF(F292=1,COUNTIF($C$4:C292,C292),0)</f>
        <v>0</v>
      </c>
      <c r="I292" s="490"/>
      <c r="J292" s="490"/>
      <c r="K292" s="490"/>
      <c r="L292" s="212"/>
      <c r="M292" s="212"/>
    </row>
    <row r="293" spans="2:13" x14ac:dyDescent="0.35">
      <c r="B293" s="212" t="s">
        <v>4727</v>
      </c>
      <c r="C293" s="212" t="s">
        <v>518</v>
      </c>
      <c r="D293" s="212" t="s">
        <v>4728</v>
      </c>
      <c r="E293" s="543" t="s">
        <v>3593</v>
      </c>
      <c r="F293" s="212">
        <f>IF(RIGHT(B293,1)="p",0,IF(TRIM(C293)=TRIM('2 - Project Admin'!$E$8),1,0))</f>
        <v>0</v>
      </c>
      <c r="G293" s="212">
        <f>IF(F293=1,COUNTIF($C$4:C293,C293),0)</f>
        <v>0</v>
      </c>
      <c r="I293" s="490"/>
      <c r="J293" s="490"/>
      <c r="K293" s="490"/>
      <c r="L293" s="212"/>
      <c r="M293" s="212"/>
    </row>
    <row r="294" spans="2:13" x14ac:dyDescent="0.35">
      <c r="B294" s="212" t="s">
        <v>4729</v>
      </c>
      <c r="C294" s="212" t="s">
        <v>518</v>
      </c>
      <c r="D294" s="212" t="s">
        <v>4730</v>
      </c>
      <c r="E294" s="543" t="s">
        <v>3593</v>
      </c>
      <c r="F294" s="212">
        <f>IF(RIGHT(B294,1)="p",0,IF(TRIM(C294)=TRIM('2 - Project Admin'!$E$8),1,0))</f>
        <v>0</v>
      </c>
      <c r="G294" s="212">
        <f>IF(F294=1,COUNTIF($C$4:C294,C294),0)</f>
        <v>0</v>
      </c>
    </row>
    <row r="295" spans="2:13" x14ac:dyDescent="0.35">
      <c r="B295" s="212" t="s">
        <v>4731</v>
      </c>
      <c r="C295" s="212" t="s">
        <v>518</v>
      </c>
      <c r="D295" s="212" t="s">
        <v>4732</v>
      </c>
      <c r="E295" s="543" t="s">
        <v>3593</v>
      </c>
      <c r="F295" s="212">
        <f>IF(RIGHT(B295,1)="p",0,IF(TRIM(C295)=TRIM('2 - Project Admin'!$E$8),1,0))</f>
        <v>0</v>
      </c>
      <c r="G295" s="212">
        <f>IF(F295=1,COUNTIF($C$4:C295,C295),0)</f>
        <v>0</v>
      </c>
    </row>
    <row r="296" spans="2:13" x14ac:dyDescent="0.35">
      <c r="B296" s="212" t="s">
        <v>4733</v>
      </c>
      <c r="C296" s="212" t="s">
        <v>518</v>
      </c>
      <c r="D296" s="212" t="s">
        <v>4734</v>
      </c>
      <c r="E296" s="543" t="s">
        <v>3593</v>
      </c>
      <c r="F296" s="212">
        <f>IF(RIGHT(B296,1)="p",0,IF(TRIM(C296)=TRIM('2 - Project Admin'!$E$8),1,0))</f>
        <v>0</v>
      </c>
      <c r="G296" s="212">
        <f>IF(F296=1,COUNTIF($C$4:C296,C296),0)</f>
        <v>0</v>
      </c>
    </row>
    <row r="297" spans="2:13" x14ac:dyDescent="0.35">
      <c r="B297" s="212" t="s">
        <v>4735</v>
      </c>
      <c r="C297" s="212" t="s">
        <v>518</v>
      </c>
      <c r="D297" s="212" t="s">
        <v>4736</v>
      </c>
      <c r="E297" s="543" t="s">
        <v>3593</v>
      </c>
      <c r="F297" s="212">
        <f>IF(RIGHT(B297,1)="p",0,IF(TRIM(C297)=TRIM('2 - Project Admin'!$E$8),1,0))</f>
        <v>0</v>
      </c>
      <c r="G297" s="212">
        <f>IF(F297=1,COUNTIF($C$4:C297,C297),0)</f>
        <v>0</v>
      </c>
    </row>
    <row r="298" spans="2:13" x14ac:dyDescent="0.35">
      <c r="B298" s="212" t="s">
        <v>4737</v>
      </c>
      <c r="C298" s="212" t="s">
        <v>518</v>
      </c>
      <c r="D298" s="212" t="s">
        <v>4738</v>
      </c>
      <c r="E298" s="543" t="s">
        <v>3593</v>
      </c>
      <c r="F298" s="419">
        <f>IF(RIGHT(B298,1)="p",0,IF(TRIM(C298)=TRIM('2 - Project Admin'!$E$8),1,0))</f>
        <v>0</v>
      </c>
      <c r="G298" s="419">
        <f>IF(F298=1,COUNTIF($C$4:C298,C298),0)</f>
        <v>0</v>
      </c>
    </row>
    <row r="299" spans="2:13" x14ac:dyDescent="0.35">
      <c r="B299" s="212" t="s">
        <v>4739</v>
      </c>
      <c r="C299" s="212" t="s">
        <v>518</v>
      </c>
      <c r="D299" s="212" t="s">
        <v>4740</v>
      </c>
      <c r="E299" s="543" t="s">
        <v>3593</v>
      </c>
      <c r="F299" s="419">
        <f>IF(RIGHT(B299,1)="p",0,IF(TRIM(C299)=TRIM('2 - Project Admin'!$E$8),1,0))</f>
        <v>0</v>
      </c>
      <c r="G299" s="419">
        <f>IF(F299=1,COUNTIF($C$4:C299,C299),0)</f>
        <v>0</v>
      </c>
    </row>
    <row r="300" spans="2:13" x14ac:dyDescent="0.35">
      <c r="B300" s="212" t="s">
        <v>4741</v>
      </c>
      <c r="C300" s="212" t="s">
        <v>518</v>
      </c>
      <c r="D300" s="212" t="s">
        <v>4742</v>
      </c>
      <c r="E300" s="543" t="s">
        <v>3593</v>
      </c>
      <c r="F300" s="419">
        <f>IF(RIGHT(B300,1)="p",0,IF(TRIM(C300)=TRIM('2 - Project Admin'!$E$8),1,0))</f>
        <v>0</v>
      </c>
      <c r="G300" s="419">
        <f>IF(F300=1,COUNTIF($C$4:C300,C300),0)</f>
        <v>0</v>
      </c>
    </row>
    <row r="301" spans="2:13" x14ac:dyDescent="0.35">
      <c r="B301" s="212" t="s">
        <v>4743</v>
      </c>
      <c r="C301" s="212" t="s">
        <v>518</v>
      </c>
      <c r="D301" s="212" t="s">
        <v>4744</v>
      </c>
      <c r="E301" s="543" t="s">
        <v>3593</v>
      </c>
      <c r="F301" s="419">
        <f>IF(RIGHT(B301,1)="p",0,IF(TRIM(C301)=TRIM('2 - Project Admin'!$E$8),1,0))</f>
        <v>0</v>
      </c>
      <c r="G301" s="419">
        <f>IF(F301=1,COUNTIF($C$4:C301,C301),0)</f>
        <v>0</v>
      </c>
    </row>
    <row r="302" spans="2:13" x14ac:dyDescent="0.35">
      <c r="B302" s="212" t="s">
        <v>4745</v>
      </c>
      <c r="C302" s="212" t="s">
        <v>518</v>
      </c>
      <c r="D302" s="212" t="s">
        <v>4746</v>
      </c>
      <c r="E302" s="543" t="s">
        <v>3593</v>
      </c>
      <c r="F302" s="419">
        <f>IF(RIGHT(B302,1)="p",0,IF(TRIM(C302)=TRIM('2 - Project Admin'!$E$8),1,0))</f>
        <v>0</v>
      </c>
      <c r="G302" s="419">
        <f>IF(F302=1,COUNTIF($C$4:C302,C302),0)</f>
        <v>0</v>
      </c>
    </row>
    <row r="303" spans="2:13" x14ac:dyDescent="0.35">
      <c r="B303" s="212" t="s">
        <v>4747</v>
      </c>
      <c r="C303" s="212" t="s">
        <v>518</v>
      </c>
      <c r="D303" s="212" t="s">
        <v>4748</v>
      </c>
      <c r="E303" s="543" t="s">
        <v>3593</v>
      </c>
      <c r="F303" s="212">
        <f>IF(RIGHT(B303,1)="p",0,IF(TRIM(C303)=TRIM('2 - Project Admin'!$E$8),1,0))</f>
        <v>0</v>
      </c>
      <c r="G303" s="212">
        <f>IF(F303=1,COUNTIF($C$4:C303,C303),0)</f>
        <v>0</v>
      </c>
    </row>
    <row r="304" spans="2:13" x14ac:dyDescent="0.35">
      <c r="B304" s="212" t="s">
        <v>4749</v>
      </c>
      <c r="C304" s="212" t="s">
        <v>518</v>
      </c>
      <c r="D304" s="212" t="s">
        <v>4750</v>
      </c>
      <c r="E304" s="543" t="s">
        <v>3593</v>
      </c>
      <c r="F304" s="212">
        <f>IF(RIGHT(B304,1)="p",0,IF(TRIM(C304)=TRIM('2 - Project Admin'!$E$8),1,0))</f>
        <v>0</v>
      </c>
      <c r="G304" s="212">
        <f>IF(F304=1,COUNTIF($C$4:C304,C304),0)</f>
        <v>0</v>
      </c>
    </row>
    <row r="305" spans="2:7" x14ac:dyDescent="0.35">
      <c r="B305" s="212" t="s">
        <v>4751</v>
      </c>
      <c r="C305" s="212" t="s">
        <v>518</v>
      </c>
      <c r="D305" s="212" t="s">
        <v>4752</v>
      </c>
      <c r="E305" s="543" t="s">
        <v>3593</v>
      </c>
      <c r="F305" s="212">
        <f>IF(RIGHT(B305,1)="p",0,IF(TRIM(C305)=TRIM('2 - Project Admin'!$E$8),1,0))</f>
        <v>0</v>
      </c>
      <c r="G305" s="212">
        <f>IF(F305=1,COUNTIF($C$4:C305,C305),0)</f>
        <v>0</v>
      </c>
    </row>
    <row r="306" spans="2:7" x14ac:dyDescent="0.35">
      <c r="B306" s="212" t="s">
        <v>4753</v>
      </c>
      <c r="C306" s="212" t="s">
        <v>518</v>
      </c>
      <c r="D306" s="212" t="s">
        <v>4754</v>
      </c>
      <c r="E306" s="543" t="s">
        <v>3593</v>
      </c>
      <c r="F306" s="212">
        <f>IF(RIGHT(B306,1)="p",0,IF(TRIM(C306)=TRIM('2 - Project Admin'!$E$8),1,0))</f>
        <v>0</v>
      </c>
      <c r="G306" s="212">
        <f>IF(F306=1,COUNTIF($C$4:C306,C306),0)</f>
        <v>0</v>
      </c>
    </row>
    <row r="307" spans="2:7" x14ac:dyDescent="0.35">
      <c r="B307" s="212" t="s">
        <v>4755</v>
      </c>
      <c r="C307" s="212" t="s">
        <v>518</v>
      </c>
      <c r="D307" s="212" t="s">
        <v>4756</v>
      </c>
      <c r="E307" s="543" t="s">
        <v>3593</v>
      </c>
      <c r="F307" s="212">
        <f>IF(RIGHT(B307,1)="p",0,IF(TRIM(C307)=TRIM('2 - Project Admin'!$E$8),1,0))</f>
        <v>0</v>
      </c>
      <c r="G307" s="212">
        <f>IF(F307=1,COUNTIF($C$4:C307,C307),0)</f>
        <v>0</v>
      </c>
    </row>
    <row r="308" spans="2:7" x14ac:dyDescent="0.35">
      <c r="B308" s="212" t="s">
        <v>4757</v>
      </c>
      <c r="C308" s="212" t="s">
        <v>525</v>
      </c>
      <c r="D308" s="212" t="s">
        <v>4758</v>
      </c>
      <c r="E308" s="543" t="s">
        <v>3593</v>
      </c>
      <c r="F308" s="212">
        <f>IF(RIGHT(B308,1)="p",0,IF(TRIM(C308)=TRIM('2 - Project Admin'!$E$8),1,0))</f>
        <v>0</v>
      </c>
      <c r="G308" s="212">
        <f>IF(F308=1,COUNTIF($C$4:C308,C308),0)</f>
        <v>0</v>
      </c>
    </row>
    <row r="309" spans="2:7" x14ac:dyDescent="0.35">
      <c r="B309" s="212" t="s">
        <v>4759</v>
      </c>
      <c r="C309" s="212" t="s">
        <v>525</v>
      </c>
      <c r="D309" s="212" t="s">
        <v>4760</v>
      </c>
      <c r="E309" s="543" t="s">
        <v>3593</v>
      </c>
      <c r="F309" s="212">
        <f>IF(RIGHT(B309,1)="p",0,IF(TRIM(C309)=TRIM('2 - Project Admin'!$E$8),1,0))</f>
        <v>0</v>
      </c>
      <c r="G309" s="212">
        <f>IF(F309=1,COUNTIF($C$4:C309,C309),0)</f>
        <v>0</v>
      </c>
    </row>
    <row r="310" spans="2:7" x14ac:dyDescent="0.35">
      <c r="B310" s="212" t="s">
        <v>4761</v>
      </c>
      <c r="C310" s="212" t="s">
        <v>528</v>
      </c>
      <c r="D310" s="212" t="s">
        <v>4762</v>
      </c>
      <c r="E310" s="543" t="s">
        <v>3593</v>
      </c>
      <c r="F310" s="212">
        <f>IF(RIGHT(B310,1)="p",0,IF(TRIM(C310)=TRIM('2 - Project Admin'!$E$8),1,0))</f>
        <v>0</v>
      </c>
      <c r="G310" s="212">
        <f>IF(F310=1,COUNTIF($C$4:C310,C310),0)</f>
        <v>0</v>
      </c>
    </row>
    <row r="311" spans="2:7" x14ac:dyDescent="0.35">
      <c r="B311" s="212" t="s">
        <v>4763</v>
      </c>
      <c r="C311" s="212" t="s">
        <v>528</v>
      </c>
      <c r="D311" s="212" t="s">
        <v>4764</v>
      </c>
      <c r="E311" s="543" t="s">
        <v>3593</v>
      </c>
      <c r="F311" s="212">
        <f>IF(RIGHT(B311,1)="p",0,IF(TRIM(C311)=TRIM('2 - Project Admin'!$E$8),1,0))</f>
        <v>0</v>
      </c>
      <c r="G311" s="212">
        <f>IF(F311=1,COUNTIF($C$4:C311,C311),0)</f>
        <v>0</v>
      </c>
    </row>
    <row r="312" spans="2:7" x14ac:dyDescent="0.35">
      <c r="B312" s="212" t="s">
        <v>4765</v>
      </c>
      <c r="C312" s="212" t="s">
        <v>528</v>
      </c>
      <c r="D312" s="212" t="s">
        <v>4766</v>
      </c>
      <c r="E312" s="543" t="s">
        <v>3593</v>
      </c>
      <c r="F312" s="212">
        <f>IF(RIGHT(B312,1)="p",0,IF(TRIM(C312)=TRIM('2 - Project Admin'!$E$8),1,0))</f>
        <v>0</v>
      </c>
      <c r="G312" s="212">
        <f>IF(F312=1,COUNTIF($C$4:C312,C312),0)</f>
        <v>0</v>
      </c>
    </row>
    <row r="313" spans="2:7" x14ac:dyDescent="0.35">
      <c r="B313" s="212" t="s">
        <v>4767</v>
      </c>
      <c r="C313" s="212" t="s">
        <v>528</v>
      </c>
      <c r="D313" s="212" t="s">
        <v>4768</v>
      </c>
      <c r="E313" s="543" t="s">
        <v>3593</v>
      </c>
      <c r="F313" s="212">
        <f>IF(RIGHT(B313,1)="p",0,IF(TRIM(C313)=TRIM('2 - Project Admin'!$E$8),1,0))</f>
        <v>0</v>
      </c>
      <c r="G313" s="212">
        <f>IF(F313=1,COUNTIF($C$4:C313,C313),0)</f>
        <v>0</v>
      </c>
    </row>
    <row r="314" spans="2:7" x14ac:dyDescent="0.35">
      <c r="B314" s="212" t="s">
        <v>4769</v>
      </c>
      <c r="C314" s="212" t="s">
        <v>528</v>
      </c>
      <c r="D314" s="212" t="s">
        <v>4770</v>
      </c>
      <c r="E314" s="543" t="s">
        <v>3593</v>
      </c>
      <c r="F314" s="212">
        <f>IF(RIGHT(B314,1)="p",0,IF(TRIM(C314)=TRIM('2 - Project Admin'!$E$8),1,0))</f>
        <v>0</v>
      </c>
      <c r="G314" s="212">
        <f>IF(F314=1,COUNTIF($C$4:C314,C314),0)</f>
        <v>0</v>
      </c>
    </row>
    <row r="315" spans="2:7" x14ac:dyDescent="0.35">
      <c r="B315" s="212" t="s">
        <v>4771</v>
      </c>
      <c r="C315" s="212" t="s">
        <v>528</v>
      </c>
      <c r="D315" s="212" t="s">
        <v>4772</v>
      </c>
      <c r="E315" s="543" t="s">
        <v>3593</v>
      </c>
      <c r="F315" s="212">
        <f>IF(RIGHT(B315,1)="p",0,IF(TRIM(C315)=TRIM('2 - Project Admin'!$E$8),1,0))</f>
        <v>0</v>
      </c>
      <c r="G315" s="212">
        <f>IF(F315=1,COUNTIF($C$4:C315,C315),0)</f>
        <v>0</v>
      </c>
    </row>
    <row r="316" spans="2:7" x14ac:dyDescent="0.35">
      <c r="B316" s="212" t="s">
        <v>4773</v>
      </c>
      <c r="C316" s="212" t="s">
        <v>528</v>
      </c>
      <c r="D316" s="212" t="s">
        <v>4774</v>
      </c>
      <c r="E316" s="543" t="s">
        <v>3593</v>
      </c>
      <c r="F316" s="212">
        <f>IF(RIGHT(B316,1)="p",0,IF(TRIM(C316)=TRIM('2 - Project Admin'!$E$8),1,0))</f>
        <v>0</v>
      </c>
      <c r="G316" s="212">
        <f>IF(F316=1,COUNTIF($C$4:C316,C316),0)</f>
        <v>0</v>
      </c>
    </row>
    <row r="317" spans="2:7" x14ac:dyDescent="0.35">
      <c r="B317" s="212" t="s">
        <v>4775</v>
      </c>
      <c r="C317" s="212" t="s">
        <v>528</v>
      </c>
      <c r="D317" s="212" t="s">
        <v>4776</v>
      </c>
      <c r="E317" s="543" t="s">
        <v>3593</v>
      </c>
      <c r="F317" s="212">
        <f>IF(RIGHT(B317,1)="p",0,IF(TRIM(C317)=TRIM('2 - Project Admin'!$E$8),1,0))</f>
        <v>0</v>
      </c>
      <c r="G317" s="212">
        <f>IF(F317=1,COUNTIF($C$4:C317,C317),0)</f>
        <v>0</v>
      </c>
    </row>
    <row r="318" spans="2:7" x14ac:dyDescent="0.35">
      <c r="B318" s="212" t="s">
        <v>4777</v>
      </c>
      <c r="C318" s="212" t="s">
        <v>528</v>
      </c>
      <c r="D318" s="212" t="s">
        <v>4778</v>
      </c>
      <c r="E318" s="543" t="s">
        <v>3593</v>
      </c>
      <c r="F318" s="212">
        <f>IF(RIGHT(B318,1)="p",0,IF(TRIM(C318)=TRIM('2 - Project Admin'!$E$8),1,0))</f>
        <v>0</v>
      </c>
      <c r="G318" s="212">
        <f>IF(F318=1,COUNTIF($C$4:C318,C318),0)</f>
        <v>0</v>
      </c>
    </row>
    <row r="319" spans="2:7" x14ac:dyDescent="0.35">
      <c r="B319" s="212" t="s">
        <v>4779</v>
      </c>
      <c r="C319" s="212" t="s">
        <v>528</v>
      </c>
      <c r="D319" s="212" t="s">
        <v>4780</v>
      </c>
      <c r="E319" s="543" t="s">
        <v>3593</v>
      </c>
      <c r="F319" s="212">
        <f>IF(RIGHT(B319,1)="p",0,IF(TRIM(C319)=TRIM('2 - Project Admin'!$E$8),1,0))</f>
        <v>0</v>
      </c>
      <c r="G319" s="212">
        <f>IF(F319=1,COUNTIF($C$4:C319,C319),0)</f>
        <v>0</v>
      </c>
    </row>
    <row r="320" spans="2:7" x14ac:dyDescent="0.35">
      <c r="B320" s="212" t="s">
        <v>4781</v>
      </c>
      <c r="C320" s="212" t="s">
        <v>528</v>
      </c>
      <c r="D320" s="212" t="s">
        <v>4782</v>
      </c>
      <c r="E320" s="543" t="s">
        <v>3593</v>
      </c>
      <c r="F320" s="212">
        <f>IF(RIGHT(B320,1)="p",0,IF(TRIM(C320)=TRIM('2 - Project Admin'!$E$8),1,0))</f>
        <v>0</v>
      </c>
      <c r="G320" s="212">
        <f>IF(F320=1,COUNTIF($C$4:C320,C320),0)</f>
        <v>0</v>
      </c>
    </row>
    <row r="321" spans="2:7" x14ac:dyDescent="0.35">
      <c r="B321" s="212" t="s">
        <v>4783</v>
      </c>
      <c r="C321" s="212" t="s">
        <v>528</v>
      </c>
      <c r="D321" s="212" t="s">
        <v>4784</v>
      </c>
      <c r="E321" s="543" t="s">
        <v>3593</v>
      </c>
      <c r="F321" s="212">
        <f>IF(RIGHT(B321,1)="p",0,IF(TRIM(C321)=TRIM('2 - Project Admin'!$E$8),1,0))</f>
        <v>0</v>
      </c>
      <c r="G321" s="212">
        <f>IF(F321=1,COUNTIF($C$4:C321,C321),0)</f>
        <v>0</v>
      </c>
    </row>
    <row r="322" spans="2:7" x14ac:dyDescent="0.35">
      <c r="B322" s="212" t="s">
        <v>4785</v>
      </c>
      <c r="C322" s="212" t="s">
        <v>528</v>
      </c>
      <c r="D322" s="212" t="s">
        <v>4786</v>
      </c>
      <c r="E322" s="543" t="s">
        <v>3593</v>
      </c>
      <c r="F322" s="212">
        <f>IF(RIGHT(B322,1)="p",0,IF(TRIM(C322)=TRIM('2 - Project Admin'!$E$8),1,0))</f>
        <v>0</v>
      </c>
      <c r="G322" s="212">
        <f>IF(F322=1,COUNTIF($C$4:C322,C322),0)</f>
        <v>0</v>
      </c>
    </row>
    <row r="323" spans="2:7" x14ac:dyDescent="0.35">
      <c r="B323" s="212" t="s">
        <v>4787</v>
      </c>
      <c r="C323" s="212" t="s">
        <v>533</v>
      </c>
      <c r="D323" s="212" t="s">
        <v>4788</v>
      </c>
      <c r="E323" s="543" t="s">
        <v>3593</v>
      </c>
      <c r="F323" s="212">
        <f>IF(RIGHT(B323,1)="p",0,IF(TRIM(C323)=TRIM('2 - Project Admin'!$E$8),1,0))</f>
        <v>0</v>
      </c>
      <c r="G323" s="212">
        <f>IF(F323=1,COUNTIF($C$4:C323,C323),0)</f>
        <v>0</v>
      </c>
    </row>
    <row r="324" spans="2:7" x14ac:dyDescent="0.35">
      <c r="B324" s="212" t="s">
        <v>4789</v>
      </c>
      <c r="C324" s="212" t="s">
        <v>533</v>
      </c>
      <c r="D324" s="212" t="s">
        <v>4790</v>
      </c>
      <c r="E324" s="543" t="s">
        <v>3593</v>
      </c>
      <c r="F324" s="212">
        <f>IF(RIGHT(B324,1)="p",0,IF(TRIM(C324)=TRIM('2 - Project Admin'!$E$8),1,0))</f>
        <v>0</v>
      </c>
      <c r="G324" s="212">
        <f>IF(F324=1,COUNTIF($C$4:C324,C324),0)</f>
        <v>0</v>
      </c>
    </row>
    <row r="325" spans="2:7" x14ac:dyDescent="0.35">
      <c r="B325" s="212" t="s">
        <v>4791</v>
      </c>
      <c r="C325" s="212" t="s">
        <v>533</v>
      </c>
      <c r="D325" s="212" t="s">
        <v>4792</v>
      </c>
      <c r="E325" s="543" t="s">
        <v>3593</v>
      </c>
      <c r="F325" s="212">
        <f>IF(RIGHT(B325,1)="p",0,IF(TRIM(C325)=TRIM('2 - Project Admin'!$E$8),1,0))</f>
        <v>0</v>
      </c>
      <c r="G325" s="212">
        <f>IF(F325=1,COUNTIF($C$4:C325,C325),0)</f>
        <v>0</v>
      </c>
    </row>
    <row r="326" spans="2:7" x14ac:dyDescent="0.35">
      <c r="B326" s="212" t="s">
        <v>4793</v>
      </c>
      <c r="C326" s="212" t="s">
        <v>533</v>
      </c>
      <c r="D326" s="212" t="s">
        <v>4794</v>
      </c>
      <c r="E326" s="543" t="s">
        <v>3593</v>
      </c>
      <c r="F326" s="212">
        <f>IF(RIGHT(B326,1)="p",0,IF(TRIM(C326)=TRIM('2 - Project Admin'!$E$8),1,0))</f>
        <v>0</v>
      </c>
      <c r="G326" s="212">
        <f>IF(F326=1,COUNTIF($C$4:C326,C326),0)</f>
        <v>0</v>
      </c>
    </row>
    <row r="327" spans="2:7" x14ac:dyDescent="0.35">
      <c r="B327" s="212" t="s">
        <v>4795</v>
      </c>
      <c r="C327" s="212" t="s">
        <v>533</v>
      </c>
      <c r="D327" s="212" t="s">
        <v>4796</v>
      </c>
      <c r="E327" s="543" t="s">
        <v>3593</v>
      </c>
      <c r="F327" s="212">
        <f>IF(RIGHT(B327,1)="p",0,IF(TRIM(C327)=TRIM('2 - Project Admin'!$E$8),1,0))</f>
        <v>0</v>
      </c>
      <c r="G327" s="212">
        <f>IF(F327=1,COUNTIF($C$4:C327,C327),0)</f>
        <v>0</v>
      </c>
    </row>
    <row r="328" spans="2:7" x14ac:dyDescent="0.35">
      <c r="B328" s="212" t="s">
        <v>4797</v>
      </c>
      <c r="C328" s="212" t="s">
        <v>534</v>
      </c>
      <c r="D328" s="212" t="s">
        <v>4798</v>
      </c>
      <c r="E328" s="543" t="s">
        <v>3593</v>
      </c>
      <c r="F328" s="212">
        <f>IF(RIGHT(B328,1)="p",0,IF(TRIM(C328)=TRIM('2 - Project Admin'!$E$8),1,0))</f>
        <v>0</v>
      </c>
      <c r="G328" s="212">
        <f>IF(F328=1,COUNTIF($C$4:C328,C328),0)</f>
        <v>0</v>
      </c>
    </row>
    <row r="329" spans="2:7" x14ac:dyDescent="0.35">
      <c r="B329" s="212" t="s">
        <v>4799</v>
      </c>
      <c r="C329" s="212" t="s">
        <v>534</v>
      </c>
      <c r="D329" s="212" t="s">
        <v>4800</v>
      </c>
      <c r="E329" s="543" t="s">
        <v>3593</v>
      </c>
      <c r="F329" s="212">
        <f>IF(RIGHT(B329,1)="p",0,IF(TRIM(C329)=TRIM('2 - Project Admin'!$E$8),1,0))</f>
        <v>0</v>
      </c>
      <c r="G329" s="212">
        <f>IF(F329=1,COUNTIF($C$4:C329,C329),0)</f>
        <v>0</v>
      </c>
    </row>
    <row r="330" spans="2:7" x14ac:dyDescent="0.35">
      <c r="B330" s="212" t="s">
        <v>4801</v>
      </c>
      <c r="C330" s="212" t="s">
        <v>534</v>
      </c>
      <c r="D330" s="212" t="s">
        <v>4802</v>
      </c>
      <c r="E330" s="543" t="s">
        <v>3593</v>
      </c>
      <c r="F330" s="212">
        <f>IF(RIGHT(B330,1)="p",0,IF(TRIM(C330)=TRIM('2 - Project Admin'!$E$8),1,0))</f>
        <v>0</v>
      </c>
      <c r="G330" s="212">
        <f>IF(F330=1,COUNTIF($C$4:C330,C330),0)</f>
        <v>0</v>
      </c>
    </row>
    <row r="331" spans="2:7" x14ac:dyDescent="0.35">
      <c r="B331" s="212" t="s">
        <v>4803</v>
      </c>
      <c r="C331" s="212" t="s">
        <v>534</v>
      </c>
      <c r="D331" s="212" t="s">
        <v>4804</v>
      </c>
      <c r="E331" s="543" t="s">
        <v>3593</v>
      </c>
      <c r="F331" s="212">
        <f>IF(RIGHT(B331,1)="p",0,IF(TRIM(C331)=TRIM('2 - Project Admin'!$E$8),1,0))</f>
        <v>0</v>
      </c>
      <c r="G331" s="212">
        <f>IF(F331=1,COUNTIF($C$4:C331,C331),0)</f>
        <v>0</v>
      </c>
    </row>
    <row r="332" spans="2:7" x14ac:dyDescent="0.35">
      <c r="B332" s="212" t="s">
        <v>4805</v>
      </c>
      <c r="C332" s="212" t="s">
        <v>534</v>
      </c>
      <c r="D332" s="212" t="s">
        <v>4806</v>
      </c>
      <c r="E332" s="543" t="s">
        <v>3593</v>
      </c>
      <c r="F332" s="212">
        <f>IF(RIGHT(B332,1)="p",0,IF(TRIM(C332)=TRIM('2 - Project Admin'!$E$8),1,0))</f>
        <v>0</v>
      </c>
      <c r="G332" s="212">
        <f>IF(F332=1,COUNTIF($C$4:C332,C332),0)</f>
        <v>0</v>
      </c>
    </row>
    <row r="333" spans="2:7" x14ac:dyDescent="0.35">
      <c r="B333" s="212" t="s">
        <v>4807</v>
      </c>
      <c r="C333" s="212" t="s">
        <v>534</v>
      </c>
      <c r="D333" s="212" t="s">
        <v>4808</v>
      </c>
      <c r="E333" s="543" t="s">
        <v>3593</v>
      </c>
      <c r="F333" s="212">
        <f>IF(RIGHT(B333,1)="p",0,IF(TRIM(C333)=TRIM('2 - Project Admin'!$E$8),1,0))</f>
        <v>0</v>
      </c>
      <c r="G333" s="212">
        <f>IF(F333=1,COUNTIF($C$4:C333,C333),0)</f>
        <v>0</v>
      </c>
    </row>
    <row r="334" spans="2:7" x14ac:dyDescent="0.35">
      <c r="B334" s="212" t="s">
        <v>4809</v>
      </c>
      <c r="C334" s="212" t="s">
        <v>534</v>
      </c>
      <c r="D334" s="212" t="s">
        <v>4810</v>
      </c>
      <c r="E334" s="543" t="s">
        <v>3593</v>
      </c>
      <c r="F334" s="212">
        <f>IF(RIGHT(B334,1)="p",0,IF(TRIM(C334)=TRIM('2 - Project Admin'!$E$8),1,0))</f>
        <v>0</v>
      </c>
      <c r="G334" s="212">
        <f>IF(F334=1,COUNTIF($C$4:C334,C334),0)</f>
        <v>0</v>
      </c>
    </row>
    <row r="335" spans="2:7" x14ac:dyDescent="0.35">
      <c r="B335" s="212" t="s">
        <v>4811</v>
      </c>
      <c r="C335" s="212" t="s">
        <v>534</v>
      </c>
      <c r="D335" s="212" t="s">
        <v>4812</v>
      </c>
      <c r="E335" s="543" t="s">
        <v>3593</v>
      </c>
      <c r="F335" s="212">
        <f>IF(RIGHT(B335,1)="p",0,IF(TRIM(C335)=TRIM('2 - Project Admin'!$E$8),1,0))</f>
        <v>0</v>
      </c>
      <c r="G335" s="212">
        <f>IF(F335=1,COUNTIF($C$4:C335,C335),0)</f>
        <v>0</v>
      </c>
    </row>
    <row r="336" spans="2:7" x14ac:dyDescent="0.35">
      <c r="B336" s="212" t="s">
        <v>4813</v>
      </c>
      <c r="C336" s="212" t="s">
        <v>534</v>
      </c>
      <c r="D336" s="212" t="s">
        <v>4814</v>
      </c>
      <c r="E336" s="543" t="s">
        <v>3593</v>
      </c>
      <c r="F336" s="212">
        <f>IF(RIGHT(B336,1)="p",0,IF(TRIM(C336)=TRIM('2 - Project Admin'!$E$8),1,0))</f>
        <v>0</v>
      </c>
      <c r="G336" s="212">
        <f>IF(F336=1,COUNTIF($C$4:C336,C336),0)</f>
        <v>0</v>
      </c>
    </row>
    <row r="337" spans="2:7" x14ac:dyDescent="0.35">
      <c r="B337" s="212" t="s">
        <v>4815</v>
      </c>
      <c r="C337" s="212" t="s">
        <v>534</v>
      </c>
      <c r="D337" s="212" t="s">
        <v>4816</v>
      </c>
      <c r="E337" s="543" t="s">
        <v>3593</v>
      </c>
      <c r="F337" s="212">
        <f>IF(RIGHT(B337,1)="p",0,IF(TRIM(C337)=TRIM('2 - Project Admin'!$E$8),1,0))</f>
        <v>0</v>
      </c>
      <c r="G337" s="212">
        <f>IF(F337=1,COUNTIF($C$4:C337,C337),0)</f>
        <v>0</v>
      </c>
    </row>
    <row r="338" spans="2:7" x14ac:dyDescent="0.35">
      <c r="B338" s="212" t="s">
        <v>4817</v>
      </c>
      <c r="C338" s="212" t="s">
        <v>534</v>
      </c>
      <c r="D338" s="212" t="s">
        <v>4818</v>
      </c>
      <c r="E338" s="543" t="s">
        <v>3593</v>
      </c>
      <c r="F338" s="212">
        <f>IF(RIGHT(B338,1)="p",0,IF(TRIM(C338)=TRIM('2 - Project Admin'!$E$8),1,0))</f>
        <v>0</v>
      </c>
      <c r="G338" s="212">
        <f>IF(F338=1,COUNTIF($C$4:C338,C338),0)</f>
        <v>0</v>
      </c>
    </row>
    <row r="339" spans="2:7" x14ac:dyDescent="0.35">
      <c r="B339" s="212" t="s">
        <v>4819</v>
      </c>
      <c r="C339" s="212" t="s">
        <v>536</v>
      </c>
      <c r="D339" s="212" t="s">
        <v>4820</v>
      </c>
      <c r="E339" s="543" t="s">
        <v>3593</v>
      </c>
      <c r="F339" s="212">
        <f>IF(RIGHT(B339,1)="p",0,IF(TRIM(C339)=TRIM('2 - Project Admin'!$E$8),1,0))</f>
        <v>0</v>
      </c>
      <c r="G339" s="212">
        <f>IF(F339=1,COUNTIF($C$4:C339,C339),0)</f>
        <v>0</v>
      </c>
    </row>
    <row r="340" spans="2:7" x14ac:dyDescent="0.35">
      <c r="B340" s="212" t="s">
        <v>4821</v>
      </c>
      <c r="C340" s="212" t="s">
        <v>536</v>
      </c>
      <c r="D340" s="212" t="s">
        <v>4822</v>
      </c>
      <c r="E340" s="543" t="s">
        <v>3593</v>
      </c>
      <c r="F340" s="212">
        <f>IF(RIGHT(B340,1)="p",0,IF(TRIM(C340)=TRIM('2 - Project Admin'!$E$8),1,0))</f>
        <v>0</v>
      </c>
      <c r="G340" s="212">
        <f>IF(F340=1,COUNTIF($C$4:C340,C340),0)</f>
        <v>0</v>
      </c>
    </row>
    <row r="341" spans="2:7" x14ac:dyDescent="0.35">
      <c r="B341" s="212" t="s">
        <v>4823</v>
      </c>
      <c r="C341" s="212" t="s">
        <v>536</v>
      </c>
      <c r="D341" s="212" t="s">
        <v>4824</v>
      </c>
      <c r="E341" s="543" t="s">
        <v>3593</v>
      </c>
      <c r="F341" s="212">
        <f>IF(RIGHT(B341,1)="p",0,IF(TRIM(C341)=TRIM('2 - Project Admin'!$E$8),1,0))</f>
        <v>0</v>
      </c>
      <c r="G341" s="212">
        <f>IF(F341=1,COUNTIF($C$4:C341,C341),0)</f>
        <v>0</v>
      </c>
    </row>
    <row r="342" spans="2:7" x14ac:dyDescent="0.35">
      <c r="B342" s="212" t="s">
        <v>4825</v>
      </c>
      <c r="C342" s="212" t="s">
        <v>536</v>
      </c>
      <c r="D342" s="212" t="s">
        <v>4826</v>
      </c>
      <c r="E342" s="543" t="s">
        <v>3593</v>
      </c>
      <c r="F342" s="212">
        <f>IF(RIGHT(B342,1)="p",0,IF(TRIM(C342)=TRIM('2 - Project Admin'!$E$8),1,0))</f>
        <v>0</v>
      </c>
      <c r="G342" s="212">
        <f>IF(F342=1,COUNTIF($C$4:C342,C342),0)</f>
        <v>0</v>
      </c>
    </row>
    <row r="343" spans="2:7" x14ac:dyDescent="0.35">
      <c r="B343" s="212" t="s">
        <v>4827</v>
      </c>
      <c r="C343" s="212" t="s">
        <v>536</v>
      </c>
      <c r="D343" s="212" t="s">
        <v>4828</v>
      </c>
      <c r="E343" s="543" t="s">
        <v>3593</v>
      </c>
      <c r="F343" s="212">
        <f>IF(RIGHT(B343,1)="p",0,IF(TRIM(C343)=TRIM('2 - Project Admin'!$E$8),1,0))</f>
        <v>0</v>
      </c>
      <c r="G343" s="212">
        <f>IF(F343=1,COUNTIF($C$4:C343,C343),0)</f>
        <v>0</v>
      </c>
    </row>
    <row r="344" spans="2:7" x14ac:dyDescent="0.35">
      <c r="B344" s="212" t="s">
        <v>4829</v>
      </c>
      <c r="C344" s="212" t="s">
        <v>537</v>
      </c>
      <c r="D344" s="212" t="s">
        <v>4830</v>
      </c>
      <c r="E344" s="543" t="s">
        <v>3593</v>
      </c>
      <c r="F344" s="212">
        <f>IF(RIGHT(B344,1)="p",0,IF(TRIM(C344)=TRIM('2 - Project Admin'!$E$8),1,0))</f>
        <v>0</v>
      </c>
      <c r="G344" s="212">
        <f>IF(F344=1,COUNTIF($C$4:C344,C344),0)</f>
        <v>0</v>
      </c>
    </row>
    <row r="345" spans="2:7" x14ac:dyDescent="0.35">
      <c r="B345" s="212" t="s">
        <v>4831</v>
      </c>
      <c r="C345" s="212" t="s">
        <v>537</v>
      </c>
      <c r="D345" s="212" t="s">
        <v>4832</v>
      </c>
      <c r="E345" s="543" t="s">
        <v>3593</v>
      </c>
      <c r="F345" s="212">
        <f>IF(RIGHT(B345,1)="p",0,IF(TRIM(C345)=TRIM('2 - Project Admin'!$E$8),1,0))</f>
        <v>0</v>
      </c>
      <c r="G345" s="212">
        <f>IF(F345=1,COUNTIF($C$4:C345,C345),0)</f>
        <v>0</v>
      </c>
    </row>
    <row r="346" spans="2:7" x14ac:dyDescent="0.35">
      <c r="B346" s="212" t="s">
        <v>4833</v>
      </c>
      <c r="C346" s="212" t="s">
        <v>537</v>
      </c>
      <c r="D346" s="212" t="s">
        <v>4834</v>
      </c>
      <c r="E346" s="543" t="s">
        <v>3593</v>
      </c>
      <c r="F346" s="212">
        <f>IF(RIGHT(B346,1)="p",0,IF(TRIM(C346)=TRIM('2 - Project Admin'!$E$8),1,0))</f>
        <v>0</v>
      </c>
      <c r="G346" s="212">
        <f>IF(F346=1,COUNTIF($C$4:C346,C346),0)</f>
        <v>0</v>
      </c>
    </row>
    <row r="347" spans="2:7" x14ac:dyDescent="0.35">
      <c r="B347" s="212" t="s">
        <v>4835</v>
      </c>
      <c r="C347" s="212" t="s">
        <v>537</v>
      </c>
      <c r="D347" s="212" t="s">
        <v>4836</v>
      </c>
      <c r="E347" s="543" t="s">
        <v>3593</v>
      </c>
      <c r="F347" s="212">
        <f>IF(RIGHT(B347,1)="p",0,IF(TRIM(C347)=TRIM('2 - Project Admin'!$E$8),1,0))</f>
        <v>0</v>
      </c>
      <c r="G347" s="212">
        <f>IF(F347=1,COUNTIF($C$4:C347,C347),0)</f>
        <v>0</v>
      </c>
    </row>
    <row r="348" spans="2:7" x14ac:dyDescent="0.35">
      <c r="B348" s="212" t="s">
        <v>4837</v>
      </c>
      <c r="C348" s="212" t="s">
        <v>537</v>
      </c>
      <c r="D348" s="212" t="s">
        <v>4838</v>
      </c>
      <c r="E348" s="543" t="s">
        <v>3593</v>
      </c>
      <c r="F348" s="212">
        <f>IF(RIGHT(B348,1)="p",0,IF(TRIM(C348)=TRIM('2 - Project Admin'!$E$8),1,0))</f>
        <v>0</v>
      </c>
      <c r="G348" s="212">
        <f>IF(F348=1,COUNTIF($C$4:C348,C348),0)</f>
        <v>0</v>
      </c>
    </row>
    <row r="349" spans="2:7" x14ac:dyDescent="0.35">
      <c r="B349" s="212" t="s">
        <v>4839</v>
      </c>
      <c r="C349" s="212" t="s">
        <v>537</v>
      </c>
      <c r="D349" s="212" t="s">
        <v>4840</v>
      </c>
      <c r="E349" s="543" t="s">
        <v>3593</v>
      </c>
      <c r="F349" s="212">
        <f>IF(RIGHT(B349,1)="p",0,IF(TRIM(C349)=TRIM('2 - Project Admin'!$E$8),1,0))</f>
        <v>0</v>
      </c>
      <c r="G349" s="212">
        <f>IF(F349=1,COUNTIF($C$4:C349,C349),0)</f>
        <v>0</v>
      </c>
    </row>
    <row r="350" spans="2:7" x14ac:dyDescent="0.35">
      <c r="B350" s="212" t="s">
        <v>4841</v>
      </c>
      <c r="C350" s="212" t="s">
        <v>539</v>
      </c>
      <c r="D350" s="212" t="s">
        <v>4842</v>
      </c>
      <c r="E350" s="543" t="s">
        <v>3593</v>
      </c>
      <c r="F350" s="212">
        <f>IF(RIGHT(B350,1)="p",0,IF(TRIM(C350)=TRIM('2 - Project Admin'!$E$8),1,0))</f>
        <v>0</v>
      </c>
      <c r="G350" s="212">
        <f>IF(F350=1,COUNTIF($C$4:C350,C350),0)</f>
        <v>0</v>
      </c>
    </row>
    <row r="351" spans="2:7" x14ac:dyDescent="0.35">
      <c r="B351" s="212" t="s">
        <v>4843</v>
      </c>
      <c r="C351" s="212" t="s">
        <v>539</v>
      </c>
      <c r="D351" s="212" t="s">
        <v>4844</v>
      </c>
      <c r="E351" s="543" t="s">
        <v>3593</v>
      </c>
      <c r="F351" s="212">
        <f>IF(RIGHT(B351,1)="p",0,IF(TRIM(C351)=TRIM('2 - Project Admin'!$E$8),1,0))</f>
        <v>0</v>
      </c>
      <c r="G351" s="212">
        <f>IF(F351=1,COUNTIF($C$4:C351,C351),0)</f>
        <v>0</v>
      </c>
    </row>
    <row r="352" spans="2:7" x14ac:dyDescent="0.35">
      <c r="B352" s="212" t="s">
        <v>4845</v>
      </c>
      <c r="C352" s="212" t="s">
        <v>539</v>
      </c>
      <c r="D352" s="212" t="s">
        <v>4846</v>
      </c>
      <c r="E352" s="543" t="s">
        <v>3593</v>
      </c>
      <c r="F352" s="212">
        <f>IF(RIGHT(B352,1)="p",0,IF(TRIM(C352)=TRIM('2 - Project Admin'!$E$8),1,0))</f>
        <v>0</v>
      </c>
      <c r="G352" s="212">
        <f>IF(F352=1,COUNTIF($C$4:C352,C352),0)</f>
        <v>0</v>
      </c>
    </row>
    <row r="353" spans="2:7" x14ac:dyDescent="0.35">
      <c r="B353" s="212" t="s">
        <v>4847</v>
      </c>
      <c r="C353" s="212" t="s">
        <v>539</v>
      </c>
      <c r="D353" s="212" t="s">
        <v>4848</v>
      </c>
      <c r="E353" s="543" t="s">
        <v>3593</v>
      </c>
      <c r="F353" s="212">
        <f>IF(RIGHT(B353,1)="p",0,IF(TRIM(C353)=TRIM('2 - Project Admin'!$E$8),1,0))</f>
        <v>0</v>
      </c>
      <c r="G353" s="212">
        <f>IF(F353=1,COUNTIF($C$4:C353,C353),0)</f>
        <v>0</v>
      </c>
    </row>
    <row r="354" spans="2:7" x14ac:dyDescent="0.35">
      <c r="B354" s="212" t="s">
        <v>4849</v>
      </c>
      <c r="C354" s="212" t="s">
        <v>539</v>
      </c>
      <c r="D354" s="212" t="s">
        <v>4850</v>
      </c>
      <c r="E354" s="543" t="s">
        <v>3593</v>
      </c>
      <c r="F354" s="212">
        <f>IF(RIGHT(B354,1)="p",0,IF(TRIM(C354)=TRIM('2 - Project Admin'!$E$8),1,0))</f>
        <v>0</v>
      </c>
      <c r="G354" s="212">
        <f>IF(F354=1,COUNTIF($C$4:C354,C354),0)</f>
        <v>0</v>
      </c>
    </row>
    <row r="355" spans="2:7" x14ac:dyDescent="0.35">
      <c r="B355" s="212" t="s">
        <v>4851</v>
      </c>
      <c r="C355" s="212" t="s">
        <v>539</v>
      </c>
      <c r="D355" s="212" t="s">
        <v>4852</v>
      </c>
      <c r="E355" s="543" t="s">
        <v>3593</v>
      </c>
      <c r="F355" s="212">
        <f>IF(RIGHT(B355,1)="p",0,IF(TRIM(C355)=TRIM('2 - Project Admin'!$E$8),1,0))</f>
        <v>0</v>
      </c>
      <c r="G355" s="212">
        <f>IF(F355=1,COUNTIF($C$4:C355,C355),0)</f>
        <v>0</v>
      </c>
    </row>
    <row r="356" spans="2:7" x14ac:dyDescent="0.35">
      <c r="B356" s="212" t="s">
        <v>4853</v>
      </c>
      <c r="C356" s="212" t="s">
        <v>543</v>
      </c>
      <c r="D356" s="212" t="s">
        <v>4854</v>
      </c>
      <c r="E356" s="544" t="s">
        <v>3593</v>
      </c>
      <c r="F356" s="212">
        <f>IF(RIGHT(B356,1)="p",0,IF(TRIM(C356)=TRIM('2 - Project Admin'!$E$8),1,0))</f>
        <v>0</v>
      </c>
      <c r="G356" s="212">
        <f>IF(F356=1,COUNTIF($C$4:C356,C356),0)</f>
        <v>0</v>
      </c>
    </row>
    <row r="357" spans="2:7" x14ac:dyDescent="0.35">
      <c r="B357" s="212" t="s">
        <v>4855</v>
      </c>
      <c r="C357" s="212" t="s">
        <v>543</v>
      </c>
      <c r="D357" s="212" t="s">
        <v>4856</v>
      </c>
      <c r="E357" s="543" t="s">
        <v>3593</v>
      </c>
      <c r="F357" s="212">
        <f>IF(RIGHT(B357,1)="p",0,IF(TRIM(C357)=TRIM('2 - Project Admin'!$E$8),1,0))</f>
        <v>0</v>
      </c>
      <c r="G357" s="212">
        <f>IF(F357=1,COUNTIF($C$4:C357,C357),0)</f>
        <v>0</v>
      </c>
    </row>
    <row r="358" spans="2:7" x14ac:dyDescent="0.35">
      <c r="B358" s="212" t="s">
        <v>4857</v>
      </c>
      <c r="C358" s="212" t="s">
        <v>543</v>
      </c>
      <c r="D358" s="212" t="s">
        <v>4858</v>
      </c>
      <c r="E358" s="543" t="s">
        <v>3593</v>
      </c>
      <c r="F358" s="212">
        <f>IF(RIGHT(B358,1)="p",0,IF(TRIM(C358)=TRIM('2 - Project Admin'!$E$8),1,0))</f>
        <v>0</v>
      </c>
      <c r="G358" s="212">
        <f>IF(F358=1,COUNTIF($C$4:C358,C358),0)</f>
        <v>0</v>
      </c>
    </row>
    <row r="359" spans="2:7" x14ac:dyDescent="0.35">
      <c r="B359" s="212" t="s">
        <v>4859</v>
      </c>
      <c r="C359" s="212" t="s">
        <v>543</v>
      </c>
      <c r="D359" s="212" t="s">
        <v>4860</v>
      </c>
      <c r="E359" s="543" t="s">
        <v>3593</v>
      </c>
      <c r="F359" s="212">
        <f>IF(RIGHT(B359,1)="p",0,IF(TRIM(C359)=TRIM('2 - Project Admin'!$E$8),1,0))</f>
        <v>0</v>
      </c>
      <c r="G359" s="212">
        <f>IF(F359=1,COUNTIF($C$4:C359,C359),0)</f>
        <v>0</v>
      </c>
    </row>
    <row r="360" spans="2:7" x14ac:dyDescent="0.35">
      <c r="B360" s="212" t="s">
        <v>4861</v>
      </c>
      <c r="C360" s="212" t="s">
        <v>543</v>
      </c>
      <c r="D360" s="212" t="s">
        <v>4862</v>
      </c>
      <c r="E360" s="543" t="s">
        <v>3593</v>
      </c>
      <c r="F360" s="212">
        <f>IF(RIGHT(B360,1)="p",0,IF(TRIM(C360)=TRIM('2 - Project Admin'!$E$8),1,0))</f>
        <v>0</v>
      </c>
      <c r="G360" s="212">
        <f>IF(F360=1,COUNTIF($C$4:C360,C360),0)</f>
        <v>0</v>
      </c>
    </row>
    <row r="361" spans="2:7" x14ac:dyDescent="0.35">
      <c r="B361" s="212" t="s">
        <v>4863</v>
      </c>
      <c r="C361" s="212" t="s">
        <v>543</v>
      </c>
      <c r="D361" s="212" t="s">
        <v>4864</v>
      </c>
      <c r="E361" s="543" t="s">
        <v>3593</v>
      </c>
      <c r="F361" s="212">
        <f>IF(RIGHT(B361,1)="p",0,IF(TRIM(C361)=TRIM('2 - Project Admin'!$E$8),1,0))</f>
        <v>0</v>
      </c>
      <c r="G361" s="212">
        <f>IF(F361=1,COUNTIF($C$4:C361,C361),0)</f>
        <v>0</v>
      </c>
    </row>
    <row r="362" spans="2:7" x14ac:dyDescent="0.35">
      <c r="B362" s="212" t="s">
        <v>4865</v>
      </c>
      <c r="C362" s="212" t="s">
        <v>548</v>
      </c>
      <c r="D362" s="212" t="s">
        <v>4866</v>
      </c>
      <c r="E362" s="543" t="s">
        <v>3593</v>
      </c>
      <c r="F362" s="212">
        <f>IF(RIGHT(B362,1)="p",0,IF(TRIM(C362)=TRIM('2 - Project Admin'!$E$8),1,0))</f>
        <v>0</v>
      </c>
      <c r="G362" s="212">
        <f>IF(F362=1,COUNTIF($C$4:C362,C362),0)</f>
        <v>0</v>
      </c>
    </row>
    <row r="363" spans="2:7" x14ac:dyDescent="0.35">
      <c r="B363" s="212" t="s">
        <v>4867</v>
      </c>
      <c r="C363" s="212" t="s">
        <v>548</v>
      </c>
      <c r="D363" s="212" t="s">
        <v>4868</v>
      </c>
      <c r="E363" s="543" t="s">
        <v>3593</v>
      </c>
      <c r="F363" s="212">
        <f>IF(RIGHT(B363,1)="p",0,IF(TRIM(C363)=TRIM('2 - Project Admin'!$E$8),1,0))</f>
        <v>0</v>
      </c>
      <c r="G363" s="212">
        <f>IF(F363=1,COUNTIF($C$4:C363,C363),0)</f>
        <v>0</v>
      </c>
    </row>
    <row r="364" spans="2:7" x14ac:dyDescent="0.35">
      <c r="B364" s="212" t="s">
        <v>4869</v>
      </c>
      <c r="C364" s="212" t="s">
        <v>548</v>
      </c>
      <c r="D364" s="212" t="s">
        <v>4870</v>
      </c>
      <c r="E364" s="543" t="s">
        <v>3593</v>
      </c>
      <c r="F364" s="212">
        <f>IF(RIGHT(B364,1)="p",0,IF(TRIM(C364)=TRIM('2 - Project Admin'!$E$8),1,0))</f>
        <v>0</v>
      </c>
      <c r="G364" s="212">
        <f>IF(F364=1,COUNTIF($C$4:C364,C364),0)</f>
        <v>0</v>
      </c>
    </row>
    <row r="365" spans="2:7" x14ac:dyDescent="0.35">
      <c r="B365" s="212" t="s">
        <v>4871</v>
      </c>
      <c r="C365" s="212" t="s">
        <v>548</v>
      </c>
      <c r="D365" s="212" t="s">
        <v>4872</v>
      </c>
      <c r="E365" s="543" t="s">
        <v>3593</v>
      </c>
      <c r="F365" s="212">
        <f>IF(RIGHT(B365,1)="p",0,IF(TRIM(C365)=TRIM('2 - Project Admin'!$E$8),1,0))</f>
        <v>0</v>
      </c>
      <c r="G365" s="212">
        <f>IF(F365=1,COUNTIF($C$4:C365,C365),0)</f>
        <v>0</v>
      </c>
    </row>
    <row r="366" spans="2:7" x14ac:dyDescent="0.35">
      <c r="B366" s="212" t="s">
        <v>4873</v>
      </c>
      <c r="C366" s="212" t="s">
        <v>552</v>
      </c>
      <c r="D366" s="212" t="s">
        <v>4874</v>
      </c>
      <c r="E366" s="543" t="s">
        <v>3593</v>
      </c>
      <c r="F366" s="212">
        <f>IF(RIGHT(B366,1)="p",0,IF(TRIM(C366)=TRIM('2 - Project Admin'!$E$8),1,0))</f>
        <v>0</v>
      </c>
      <c r="G366" s="212">
        <f>IF(F366=1,COUNTIF($C$4:C366,C366),0)</f>
        <v>0</v>
      </c>
    </row>
    <row r="367" spans="2:7" x14ac:dyDescent="0.35">
      <c r="B367" s="212" t="s">
        <v>4875</v>
      </c>
      <c r="C367" s="212" t="s">
        <v>552</v>
      </c>
      <c r="D367" s="212" t="s">
        <v>4876</v>
      </c>
      <c r="E367" s="543" t="s">
        <v>3593</v>
      </c>
      <c r="F367" s="212">
        <f>IF(RIGHT(B367,1)="p",0,IF(TRIM(C367)=TRIM('2 - Project Admin'!$E$8),1,0))</f>
        <v>0</v>
      </c>
      <c r="G367" s="212">
        <f>IF(F367=1,COUNTIF($C$4:C367,C367),0)</f>
        <v>0</v>
      </c>
    </row>
    <row r="368" spans="2:7" x14ac:dyDescent="0.35">
      <c r="B368" s="212" t="s">
        <v>4877</v>
      </c>
      <c r="C368" s="212" t="s">
        <v>552</v>
      </c>
      <c r="D368" s="212" t="s">
        <v>4878</v>
      </c>
      <c r="E368" s="543" t="s">
        <v>3593</v>
      </c>
      <c r="F368" s="212">
        <f>IF(RIGHT(B368,1)="p",0,IF(TRIM(C368)=TRIM('2 - Project Admin'!$E$8),1,0))</f>
        <v>0</v>
      </c>
      <c r="G368" s="212">
        <f>IF(F368=1,COUNTIF($C$4:C368,C368),0)</f>
        <v>0</v>
      </c>
    </row>
    <row r="369" spans="2:7" x14ac:dyDescent="0.35">
      <c r="B369" s="212" t="s">
        <v>4879</v>
      </c>
      <c r="C369" s="212" t="s">
        <v>552</v>
      </c>
      <c r="D369" s="212" t="s">
        <v>4880</v>
      </c>
      <c r="E369" s="543" t="s">
        <v>3593</v>
      </c>
      <c r="F369" s="212">
        <f>IF(RIGHT(B369,1)="p",0,IF(TRIM(C369)=TRIM('2 - Project Admin'!$E$8),1,0))</f>
        <v>0</v>
      </c>
      <c r="G369" s="212">
        <f>IF(F369=1,COUNTIF($C$4:C369,C369),0)</f>
        <v>0</v>
      </c>
    </row>
    <row r="370" spans="2:7" x14ac:dyDescent="0.35">
      <c r="B370" s="212" t="s">
        <v>4881</v>
      </c>
      <c r="C370" s="212" t="s">
        <v>553</v>
      </c>
      <c r="D370" s="212" t="s">
        <v>3819</v>
      </c>
      <c r="E370" s="543" t="s">
        <v>3593</v>
      </c>
      <c r="F370" s="212">
        <f>IF(RIGHT(B370,1)="p",0,IF(TRIM(C370)=TRIM('2 - Project Admin'!$E$8),1,0))</f>
        <v>0</v>
      </c>
      <c r="G370" s="212">
        <f>IF(F370=1,COUNTIF($C$4:C370,C370),0)</f>
        <v>0</v>
      </c>
    </row>
    <row r="371" spans="2:7" x14ac:dyDescent="0.35">
      <c r="B371" s="212" t="s">
        <v>4882</v>
      </c>
      <c r="C371" s="212" t="s">
        <v>553</v>
      </c>
      <c r="D371" s="212" t="s">
        <v>4883</v>
      </c>
      <c r="E371" s="543" t="s">
        <v>3593</v>
      </c>
      <c r="F371" s="212">
        <f>IF(RIGHT(B371,1)="p",0,IF(TRIM(C371)=TRIM('2 - Project Admin'!$E$8),1,0))</f>
        <v>0</v>
      </c>
      <c r="G371" s="212">
        <f>IF(F371=1,COUNTIF($C$4:C371,C371),0)</f>
        <v>0</v>
      </c>
    </row>
    <row r="372" spans="2:7" x14ac:dyDescent="0.35">
      <c r="B372" s="212" t="s">
        <v>4884</v>
      </c>
      <c r="C372" s="212" t="s">
        <v>553</v>
      </c>
      <c r="D372" s="212" t="s">
        <v>4885</v>
      </c>
      <c r="E372" s="543" t="s">
        <v>3593</v>
      </c>
      <c r="F372" s="212">
        <f>IF(RIGHT(B372,1)="p",0,IF(TRIM(C372)=TRIM('2 - Project Admin'!$E$8),1,0))</f>
        <v>0</v>
      </c>
      <c r="G372" s="212">
        <f>IF(F372=1,COUNTIF($C$4:C372,C372),0)</f>
        <v>0</v>
      </c>
    </row>
    <row r="373" spans="2:7" x14ac:dyDescent="0.35">
      <c r="B373" s="212" t="s">
        <v>4886</v>
      </c>
      <c r="C373" s="212" t="s">
        <v>553</v>
      </c>
      <c r="D373" s="212" t="s">
        <v>4887</v>
      </c>
      <c r="E373" s="543" t="s">
        <v>3593</v>
      </c>
      <c r="F373" s="212">
        <f>IF(RIGHT(B373,1)="p",0,IF(TRIM(C373)=TRIM('2 - Project Admin'!$E$8),1,0))</f>
        <v>0</v>
      </c>
      <c r="G373" s="212">
        <f>IF(F373=1,COUNTIF($C$4:C373,C373),0)</f>
        <v>0</v>
      </c>
    </row>
    <row r="374" spans="2:7" x14ac:dyDescent="0.35">
      <c r="B374" s="212" t="s">
        <v>4888</v>
      </c>
      <c r="C374" s="212" t="s">
        <v>553</v>
      </c>
      <c r="D374" s="212" t="s">
        <v>4889</v>
      </c>
      <c r="E374" s="543" t="s">
        <v>3593</v>
      </c>
      <c r="F374" s="212">
        <f>IF(RIGHT(B374,1)="p",0,IF(TRIM(C374)=TRIM('2 - Project Admin'!$E$8),1,0))</f>
        <v>0</v>
      </c>
      <c r="G374" s="212">
        <f>IF(F374=1,COUNTIF($C$4:C374,C374),0)</f>
        <v>0</v>
      </c>
    </row>
    <row r="375" spans="2:7" x14ac:dyDescent="0.35">
      <c r="B375" s="212" t="s">
        <v>4890</v>
      </c>
      <c r="C375" s="212" t="s">
        <v>553</v>
      </c>
      <c r="D375" s="212" t="s">
        <v>4891</v>
      </c>
      <c r="E375" s="543" t="s">
        <v>3593</v>
      </c>
      <c r="F375" s="212">
        <f>IF(RIGHT(B375,1)="p",0,IF(TRIM(C375)=TRIM('2 - Project Admin'!$E$8),1,0))</f>
        <v>0</v>
      </c>
      <c r="G375" s="212">
        <f>IF(F375=1,COUNTIF($C$4:C375,C375),0)</f>
        <v>0</v>
      </c>
    </row>
    <row r="376" spans="2:7" x14ac:dyDescent="0.35">
      <c r="B376" s="212" t="s">
        <v>4892</v>
      </c>
      <c r="C376" s="212" t="s">
        <v>553</v>
      </c>
      <c r="D376" s="212" t="s">
        <v>4893</v>
      </c>
      <c r="E376" s="543" t="s">
        <v>3593</v>
      </c>
      <c r="F376" s="212">
        <f>IF(RIGHT(B376,1)="p",0,IF(TRIM(C376)=TRIM('2 - Project Admin'!$E$8),1,0))</f>
        <v>0</v>
      </c>
      <c r="G376" s="212">
        <f>IF(F376=1,COUNTIF($C$4:C376,C376),0)</f>
        <v>0</v>
      </c>
    </row>
    <row r="377" spans="2:7" x14ac:dyDescent="0.35">
      <c r="B377" s="212" t="s">
        <v>4894</v>
      </c>
      <c r="C377" s="212" t="s">
        <v>553</v>
      </c>
      <c r="D377" s="212" t="s">
        <v>4895</v>
      </c>
      <c r="E377" s="543" t="s">
        <v>3593</v>
      </c>
      <c r="F377" s="212">
        <f>IF(RIGHT(B377,1)="p",0,IF(TRIM(C377)=TRIM('2 - Project Admin'!$E$8),1,0))</f>
        <v>0</v>
      </c>
      <c r="G377" s="212">
        <f>IF(F377=1,COUNTIF($C$4:C377,C377),0)</f>
        <v>0</v>
      </c>
    </row>
    <row r="378" spans="2:7" x14ac:dyDescent="0.35">
      <c r="B378" s="212" t="s">
        <v>4896</v>
      </c>
      <c r="C378" s="212" t="s">
        <v>553</v>
      </c>
      <c r="D378" s="212" t="s">
        <v>4897</v>
      </c>
      <c r="E378" s="543" t="s">
        <v>3593</v>
      </c>
      <c r="F378" s="212">
        <f>IF(RIGHT(B378,1)="p",0,IF(TRIM(C378)=TRIM('2 - Project Admin'!$E$8),1,0))</f>
        <v>0</v>
      </c>
      <c r="G378" s="212">
        <f>IF(F378=1,COUNTIF($C$4:C378,C378),0)</f>
        <v>0</v>
      </c>
    </row>
    <row r="379" spans="2:7" x14ac:dyDescent="0.35">
      <c r="B379" s="212" t="s">
        <v>4898</v>
      </c>
      <c r="C379" s="212" t="s">
        <v>554</v>
      </c>
      <c r="D379" s="212" t="s">
        <v>4899</v>
      </c>
      <c r="E379" s="543" t="s">
        <v>3593</v>
      </c>
      <c r="F379" s="212">
        <f>IF(RIGHT(B379,1)="p",0,IF(TRIM(C379)=TRIM('2 - Project Admin'!$E$8),1,0))</f>
        <v>0</v>
      </c>
      <c r="G379" s="212">
        <f>IF(F379=1,COUNTIF($C$4:C379,C379),0)</f>
        <v>0</v>
      </c>
    </row>
    <row r="380" spans="2:7" x14ac:dyDescent="0.35">
      <c r="B380" s="212" t="s">
        <v>4900</v>
      </c>
      <c r="C380" s="212" t="s">
        <v>554</v>
      </c>
      <c r="D380" s="212" t="s">
        <v>4901</v>
      </c>
      <c r="E380" s="543" t="s">
        <v>3593</v>
      </c>
      <c r="F380" s="212">
        <f>IF(RIGHT(B380,1)="p",0,IF(TRIM(C380)=TRIM('2 - Project Admin'!$E$8),1,0))</f>
        <v>0</v>
      </c>
      <c r="G380" s="212">
        <f>IF(F380=1,COUNTIF($C$4:C380,C380),0)</f>
        <v>0</v>
      </c>
    </row>
    <row r="381" spans="2:7" x14ac:dyDescent="0.35">
      <c r="B381" s="212" t="s">
        <v>4902</v>
      </c>
      <c r="C381" s="212" t="s">
        <v>554</v>
      </c>
      <c r="D381" s="212" t="s">
        <v>4903</v>
      </c>
      <c r="E381" s="543" t="s">
        <v>3593</v>
      </c>
      <c r="F381" s="212">
        <f>IF(RIGHT(B381,1)="p",0,IF(TRIM(C381)=TRIM('2 - Project Admin'!$E$8),1,0))</f>
        <v>0</v>
      </c>
      <c r="G381" s="212">
        <f>IF(F381=1,COUNTIF($C$4:C381,C381),0)</f>
        <v>0</v>
      </c>
    </row>
    <row r="382" spans="2:7" x14ac:dyDescent="0.35">
      <c r="B382" s="212" t="s">
        <v>4904</v>
      </c>
      <c r="C382" s="212" t="s">
        <v>554</v>
      </c>
      <c r="D382" s="212" t="s">
        <v>4905</v>
      </c>
      <c r="E382" s="543" t="s">
        <v>3593</v>
      </c>
      <c r="F382" s="212">
        <f>IF(RIGHT(B382,1)="p",0,IF(TRIM(C382)=TRIM('2 - Project Admin'!$E$8),1,0))</f>
        <v>0</v>
      </c>
      <c r="G382" s="212">
        <f>IF(F382=1,COUNTIF($C$4:C382,C382),0)</f>
        <v>0</v>
      </c>
    </row>
    <row r="383" spans="2:7" x14ac:dyDescent="0.35">
      <c r="B383" s="212" t="s">
        <v>4906</v>
      </c>
      <c r="C383" s="212" t="s">
        <v>554</v>
      </c>
      <c r="D383" s="212" t="s">
        <v>4907</v>
      </c>
      <c r="E383" s="543" t="s">
        <v>3593</v>
      </c>
      <c r="F383" s="212">
        <f>IF(RIGHT(B383,1)="p",0,IF(TRIM(C383)=TRIM('2 - Project Admin'!$E$8),1,0))</f>
        <v>0</v>
      </c>
      <c r="G383" s="212">
        <f>IF(F383=1,COUNTIF($C$4:C383,C383),0)</f>
        <v>0</v>
      </c>
    </row>
    <row r="384" spans="2:7" x14ac:dyDescent="0.35">
      <c r="B384" s="212" t="s">
        <v>4908</v>
      </c>
      <c r="C384" s="212" t="s">
        <v>554</v>
      </c>
      <c r="D384" s="212" t="s">
        <v>4909</v>
      </c>
      <c r="E384" s="543" t="s">
        <v>3593</v>
      </c>
      <c r="F384" s="212">
        <f>IF(RIGHT(B384,1)="p",0,IF(TRIM(C384)=TRIM('2 - Project Admin'!$E$8),1,0))</f>
        <v>0</v>
      </c>
      <c r="G384" s="212">
        <f>IF(F384=1,COUNTIF($C$4:C384,C384),0)</f>
        <v>0</v>
      </c>
    </row>
    <row r="385" spans="2:7" x14ac:dyDescent="0.35">
      <c r="B385" s="212" t="s">
        <v>4910</v>
      </c>
      <c r="C385" s="212" t="s">
        <v>556</v>
      </c>
      <c r="D385" s="212" t="s">
        <v>4911</v>
      </c>
      <c r="E385" s="543" t="s">
        <v>3593</v>
      </c>
      <c r="F385" s="212">
        <f>IF(RIGHT(B385,1)="p",0,IF(TRIM(C385)=TRIM('2 - Project Admin'!$E$8),1,0))</f>
        <v>0</v>
      </c>
      <c r="G385" s="212">
        <f>IF(F385=1,COUNTIF($C$4:C385,C385),0)</f>
        <v>0</v>
      </c>
    </row>
    <row r="386" spans="2:7" x14ac:dyDescent="0.35">
      <c r="B386" s="212" t="s">
        <v>4912</v>
      </c>
      <c r="C386" s="212" t="s">
        <v>556</v>
      </c>
      <c r="D386" s="212" t="s">
        <v>4913</v>
      </c>
      <c r="E386" s="543" t="s">
        <v>3593</v>
      </c>
      <c r="F386" s="212">
        <f>IF(RIGHT(B386,1)="p",0,IF(TRIM(C386)=TRIM('2 - Project Admin'!$E$8),1,0))</f>
        <v>0</v>
      </c>
      <c r="G386" s="212">
        <f>IF(F386=1,COUNTIF($C$4:C386,C386),0)</f>
        <v>0</v>
      </c>
    </row>
    <row r="387" spans="2:7" x14ac:dyDescent="0.35">
      <c r="B387" s="212" t="s">
        <v>4914</v>
      </c>
      <c r="C387" s="212" t="s">
        <v>556</v>
      </c>
      <c r="D387" s="212" t="s">
        <v>4915</v>
      </c>
      <c r="E387" s="543" t="s">
        <v>3593</v>
      </c>
      <c r="F387" s="212">
        <f>IF(RIGHT(B387,1)="p",0,IF(TRIM(C387)=TRIM('2 - Project Admin'!$E$8),1,0))</f>
        <v>0</v>
      </c>
      <c r="G387" s="212">
        <f>IF(F387=1,COUNTIF($C$4:C387,C387),0)</f>
        <v>0</v>
      </c>
    </row>
    <row r="388" spans="2:7" x14ac:dyDescent="0.35">
      <c r="B388" s="212" t="s">
        <v>4916</v>
      </c>
      <c r="C388" s="212" t="s">
        <v>556</v>
      </c>
      <c r="D388" s="212" t="s">
        <v>4917</v>
      </c>
      <c r="E388" s="543" t="s">
        <v>3593</v>
      </c>
      <c r="F388" s="212">
        <f>IF(RIGHT(B388,1)="p",0,IF(TRIM(C388)=TRIM('2 - Project Admin'!$E$8),1,0))</f>
        <v>0</v>
      </c>
      <c r="G388" s="212">
        <f>IF(F388=1,COUNTIF($C$4:C388,C388),0)</f>
        <v>0</v>
      </c>
    </row>
    <row r="389" spans="2:7" x14ac:dyDescent="0.35">
      <c r="B389" s="212" t="s">
        <v>4918</v>
      </c>
      <c r="C389" s="212" t="s">
        <v>556</v>
      </c>
      <c r="D389" s="212" t="s">
        <v>4919</v>
      </c>
      <c r="E389" s="543" t="s">
        <v>3593</v>
      </c>
      <c r="F389" s="212">
        <f>IF(RIGHT(B389,1)="p",0,IF(TRIM(C389)=TRIM('2 - Project Admin'!$E$8),1,0))</f>
        <v>0</v>
      </c>
      <c r="G389" s="212">
        <f>IF(F389=1,COUNTIF($C$4:C389,C389),0)</f>
        <v>0</v>
      </c>
    </row>
    <row r="390" spans="2:7" x14ac:dyDescent="0.35">
      <c r="B390" s="212" t="s">
        <v>4920</v>
      </c>
      <c r="C390" s="212" t="s">
        <v>556</v>
      </c>
      <c r="D390" s="212" t="s">
        <v>4921</v>
      </c>
      <c r="E390" s="543" t="s">
        <v>3593</v>
      </c>
      <c r="F390" s="212">
        <f>IF(RIGHT(B390,1)="p",0,IF(TRIM(C390)=TRIM('2 - Project Admin'!$E$8),1,0))</f>
        <v>0</v>
      </c>
      <c r="G390" s="212">
        <f>IF(F390=1,COUNTIF($C$4:C390,C390),0)</f>
        <v>0</v>
      </c>
    </row>
    <row r="391" spans="2:7" x14ac:dyDescent="0.35">
      <c r="B391" s="212" t="s">
        <v>4922</v>
      </c>
      <c r="C391" s="212" t="s">
        <v>556</v>
      </c>
      <c r="D391" s="212" t="s">
        <v>4923</v>
      </c>
      <c r="E391" s="543" t="s">
        <v>3593</v>
      </c>
      <c r="F391" s="212">
        <f>IF(RIGHT(B391,1)="p",0,IF(TRIM(C391)=TRIM('2 - Project Admin'!$E$8),1,0))</f>
        <v>0</v>
      </c>
      <c r="G391" s="212">
        <f>IF(F391=1,COUNTIF($C$4:C391,C391),0)</f>
        <v>0</v>
      </c>
    </row>
    <row r="392" spans="2:7" x14ac:dyDescent="0.35">
      <c r="B392" s="212" t="s">
        <v>4924</v>
      </c>
      <c r="C392" s="212" t="s">
        <v>559</v>
      </c>
      <c r="D392" s="212" t="s">
        <v>4925</v>
      </c>
      <c r="E392" s="543" t="s">
        <v>3593</v>
      </c>
      <c r="F392" s="212">
        <f>IF(RIGHT(B392,1)="p",0,IF(TRIM(C392)=TRIM('2 - Project Admin'!$E$8),1,0))</f>
        <v>0</v>
      </c>
      <c r="G392" s="212">
        <f>IF(F392=1,COUNTIF($C$4:C392,C392),0)</f>
        <v>0</v>
      </c>
    </row>
    <row r="393" spans="2:7" x14ac:dyDescent="0.35">
      <c r="B393" s="212" t="s">
        <v>4926</v>
      </c>
      <c r="C393" s="212" t="s">
        <v>559</v>
      </c>
      <c r="D393" s="212" t="s">
        <v>4927</v>
      </c>
      <c r="E393" s="543" t="s">
        <v>3593</v>
      </c>
      <c r="F393" s="212">
        <f>IF(RIGHT(B393,1)="p",0,IF(TRIM(C393)=TRIM('2 - Project Admin'!$E$8),1,0))</f>
        <v>0</v>
      </c>
      <c r="G393" s="212">
        <f>IF(F393=1,COUNTIF($C$4:C393,C393),0)</f>
        <v>0</v>
      </c>
    </row>
    <row r="394" spans="2:7" x14ac:dyDescent="0.35">
      <c r="B394" s="212" t="s">
        <v>4928</v>
      </c>
      <c r="C394" s="212" t="s">
        <v>559</v>
      </c>
      <c r="D394" s="212" t="s">
        <v>4929</v>
      </c>
      <c r="E394" s="543" t="s">
        <v>3593</v>
      </c>
      <c r="F394" s="212">
        <f>IF(RIGHT(B394,1)="p",0,IF(TRIM(C394)=TRIM('2 - Project Admin'!$E$8),1,0))</f>
        <v>0</v>
      </c>
      <c r="G394" s="212">
        <f>IF(F394=1,COUNTIF($C$4:C394,C394),0)</f>
        <v>0</v>
      </c>
    </row>
    <row r="395" spans="2:7" x14ac:dyDescent="0.35">
      <c r="B395" s="212" t="s">
        <v>4930</v>
      </c>
      <c r="C395" s="212" t="s">
        <v>559</v>
      </c>
      <c r="D395" s="212" t="s">
        <v>4931</v>
      </c>
      <c r="E395" s="543" t="s">
        <v>3593</v>
      </c>
      <c r="F395" s="212">
        <f>IF(RIGHT(B395,1)="p",0,IF(TRIM(C395)=TRIM('2 - Project Admin'!$E$8),1,0))</f>
        <v>0</v>
      </c>
      <c r="G395" s="212">
        <f>IF(F395=1,COUNTIF($C$4:C395,C395),0)</f>
        <v>0</v>
      </c>
    </row>
    <row r="396" spans="2:7" x14ac:dyDescent="0.35">
      <c r="B396" s="212" t="s">
        <v>4932</v>
      </c>
      <c r="C396" s="212" t="s">
        <v>559</v>
      </c>
      <c r="D396" s="212" t="s">
        <v>4933</v>
      </c>
      <c r="E396" s="543" t="s">
        <v>3593</v>
      </c>
      <c r="F396" s="212">
        <f>IF(RIGHT(B396,1)="p",0,IF(TRIM(C396)=TRIM('2 - Project Admin'!$E$8),1,0))</f>
        <v>0</v>
      </c>
      <c r="G396" s="212">
        <f>IF(F396=1,COUNTIF($C$4:C396,C396),0)</f>
        <v>0</v>
      </c>
    </row>
    <row r="397" spans="2:7" x14ac:dyDescent="0.35">
      <c r="B397" s="212" t="s">
        <v>4934</v>
      </c>
      <c r="C397" s="212" t="s">
        <v>559</v>
      </c>
      <c r="D397" s="212" t="s">
        <v>4935</v>
      </c>
      <c r="E397" s="543" t="s">
        <v>3593</v>
      </c>
      <c r="F397" s="212">
        <f>IF(RIGHT(B397,1)="p",0,IF(TRIM(C397)=TRIM('2 - Project Admin'!$E$8),1,0))</f>
        <v>0</v>
      </c>
      <c r="G397" s="212">
        <f>IF(F397=1,COUNTIF($C$4:C397,C397),0)</f>
        <v>0</v>
      </c>
    </row>
    <row r="398" spans="2:7" x14ac:dyDescent="0.35">
      <c r="B398" s="212" t="s">
        <v>4936</v>
      </c>
      <c r="C398" s="212" t="s">
        <v>559</v>
      </c>
      <c r="D398" s="212" t="s">
        <v>4937</v>
      </c>
      <c r="E398" s="543" t="s">
        <v>3593</v>
      </c>
      <c r="F398" s="212">
        <f>IF(RIGHT(B398,1)="p",0,IF(TRIM(C398)=TRIM('2 - Project Admin'!$E$8),1,0))</f>
        <v>0</v>
      </c>
      <c r="G398" s="212">
        <f>IF(F398=1,COUNTIF($C$4:C398,C398),0)</f>
        <v>0</v>
      </c>
    </row>
    <row r="399" spans="2:7" x14ac:dyDescent="0.35">
      <c r="B399" s="212" t="s">
        <v>4938</v>
      </c>
      <c r="C399" s="212" t="s">
        <v>4939</v>
      </c>
      <c r="D399" s="212" t="s">
        <v>4940</v>
      </c>
      <c r="E399" s="543" t="s">
        <v>3593</v>
      </c>
      <c r="F399" s="212">
        <f>IF(RIGHT(B399,1)="p",0,IF(TRIM(C399)=TRIM('2 - Project Admin'!$E$8),1,0))</f>
        <v>0</v>
      </c>
      <c r="G399" s="212">
        <f>IF(F399=1,COUNTIF($C$4:C399,C399),0)</f>
        <v>0</v>
      </c>
    </row>
    <row r="400" spans="2:7" x14ac:dyDescent="0.35">
      <c r="B400" s="212" t="s">
        <v>4941</v>
      </c>
      <c r="C400" s="212" t="s">
        <v>4939</v>
      </c>
      <c r="D400" s="212" t="s">
        <v>4942</v>
      </c>
      <c r="E400" s="543" t="s">
        <v>3593</v>
      </c>
      <c r="F400" s="212">
        <f>IF(RIGHT(B400,1)="p",0,IF(TRIM(C400)=TRIM('2 - Project Admin'!$E$8),1,0))</f>
        <v>0</v>
      </c>
      <c r="G400" s="212">
        <f>IF(F400=1,COUNTIF($C$4:C400,C400),0)</f>
        <v>0</v>
      </c>
    </row>
    <row r="401" spans="2:7" x14ac:dyDescent="0.35">
      <c r="B401" s="212" t="s">
        <v>4943</v>
      </c>
      <c r="C401" s="212" t="s">
        <v>4939</v>
      </c>
      <c r="D401" s="212" t="s">
        <v>4944</v>
      </c>
      <c r="E401" s="543" t="s">
        <v>3593</v>
      </c>
      <c r="F401" s="212">
        <f>IF(RIGHT(B401,1)="p",0,IF(TRIM(C401)=TRIM('2 - Project Admin'!$E$8),1,0))</f>
        <v>0</v>
      </c>
      <c r="G401" s="212">
        <f>IF(F401=1,COUNTIF($C$4:C401,C401),0)</f>
        <v>0</v>
      </c>
    </row>
    <row r="402" spans="2:7" x14ac:dyDescent="0.35">
      <c r="B402" s="212" t="s">
        <v>4945</v>
      </c>
      <c r="C402" s="212" t="s">
        <v>4939</v>
      </c>
      <c r="D402" s="212" t="s">
        <v>4946</v>
      </c>
      <c r="E402" s="543" t="s">
        <v>3593</v>
      </c>
      <c r="F402" s="212">
        <f>IF(RIGHT(B402,1)="p",0,IF(TRIM(C402)=TRIM('2 - Project Admin'!$E$8),1,0))</f>
        <v>0</v>
      </c>
      <c r="G402" s="212">
        <f>IF(F402=1,COUNTIF($C$4:C402,C402),0)</f>
        <v>0</v>
      </c>
    </row>
    <row r="403" spans="2:7" x14ac:dyDescent="0.35">
      <c r="B403" s="212" t="s">
        <v>4947</v>
      </c>
      <c r="C403" s="212" t="s">
        <v>4939</v>
      </c>
      <c r="D403" s="212" t="s">
        <v>4948</v>
      </c>
      <c r="E403" s="543" t="s">
        <v>3593</v>
      </c>
      <c r="F403" s="212">
        <f>IF(RIGHT(B403,1)="p",0,IF(TRIM(C403)=TRIM('2 - Project Admin'!$E$8),1,0))</f>
        <v>0</v>
      </c>
      <c r="G403" s="212">
        <f>IF(F403=1,COUNTIF($C$4:C403,C403),0)</f>
        <v>0</v>
      </c>
    </row>
    <row r="404" spans="2:7" x14ac:dyDescent="0.35">
      <c r="B404" s="212" t="s">
        <v>4949</v>
      </c>
      <c r="C404" s="212" t="s">
        <v>4939</v>
      </c>
      <c r="D404" s="212" t="s">
        <v>4950</v>
      </c>
      <c r="E404" s="543" t="s">
        <v>3593</v>
      </c>
      <c r="F404" s="212">
        <f>IF(RIGHT(B404,1)="p",0,IF(TRIM(C404)=TRIM('2 - Project Admin'!$E$8),1,0))</f>
        <v>0</v>
      </c>
      <c r="G404" s="212">
        <f>IF(F404=1,COUNTIF($C$4:C404,C404),0)</f>
        <v>0</v>
      </c>
    </row>
    <row r="405" spans="2:7" x14ac:dyDescent="0.35">
      <c r="B405" s="212" t="s">
        <v>4951</v>
      </c>
      <c r="C405" s="212" t="s">
        <v>4939</v>
      </c>
      <c r="D405" s="212" t="s">
        <v>4952</v>
      </c>
      <c r="E405" s="543" t="s">
        <v>3593</v>
      </c>
      <c r="F405" s="212">
        <f>IF(RIGHT(B405,1)="p",0,IF(TRIM(C405)=TRIM('2 - Project Admin'!$E$8),1,0))</f>
        <v>0</v>
      </c>
      <c r="G405" s="212">
        <f>IF(F405=1,COUNTIF($C$4:C405,C405),0)</f>
        <v>0</v>
      </c>
    </row>
    <row r="406" spans="2:7" x14ac:dyDescent="0.35">
      <c r="B406" s="212" t="s">
        <v>4953</v>
      </c>
      <c r="C406" s="212" t="s">
        <v>4939</v>
      </c>
      <c r="D406" s="212" t="s">
        <v>4954</v>
      </c>
      <c r="E406" s="543" t="s">
        <v>3593</v>
      </c>
      <c r="F406" s="212">
        <f>IF(RIGHT(B406,1)="p",0,IF(TRIM(C406)=TRIM('2 - Project Admin'!$E$8),1,0))</f>
        <v>0</v>
      </c>
      <c r="G406" s="212">
        <f>IF(F406=1,COUNTIF($C$4:C406,C406),0)</f>
        <v>0</v>
      </c>
    </row>
    <row r="407" spans="2:7" x14ac:dyDescent="0.35">
      <c r="B407" s="212" t="s">
        <v>4955</v>
      </c>
      <c r="C407" s="212" t="s">
        <v>4939</v>
      </c>
      <c r="D407" s="212" t="s">
        <v>4956</v>
      </c>
      <c r="E407" s="543" t="s">
        <v>3593</v>
      </c>
      <c r="F407" s="212">
        <f>IF(RIGHT(B407,1)="p",0,IF(TRIM(C407)=TRIM('2 - Project Admin'!$E$8),1,0))</f>
        <v>0</v>
      </c>
      <c r="G407" s="212">
        <f>IF(F407=1,COUNTIF($C$4:C407,C407),0)</f>
        <v>0</v>
      </c>
    </row>
    <row r="408" spans="2:7" x14ac:dyDescent="0.35">
      <c r="B408" s="212" t="s">
        <v>4957</v>
      </c>
      <c r="C408" s="212" t="s">
        <v>565</v>
      </c>
      <c r="D408" s="212" t="s">
        <v>4958</v>
      </c>
      <c r="E408" s="543" t="s">
        <v>3593</v>
      </c>
      <c r="F408" s="212">
        <f>IF(RIGHT(B408,1)="p",0,IF(TRIM(C408)=TRIM('2 - Project Admin'!$E$8),1,0))</f>
        <v>0</v>
      </c>
      <c r="G408" s="212">
        <f>IF(F408=1,COUNTIF($C$4:C408,C408),0)</f>
        <v>0</v>
      </c>
    </row>
    <row r="409" spans="2:7" x14ac:dyDescent="0.35">
      <c r="B409" s="212" t="s">
        <v>4959</v>
      </c>
      <c r="C409" s="212" t="s">
        <v>565</v>
      </c>
      <c r="D409" s="212" t="s">
        <v>4960</v>
      </c>
      <c r="E409" s="543" t="s">
        <v>3593</v>
      </c>
      <c r="F409" s="212">
        <f>IF(RIGHT(B409,1)="p",0,IF(TRIM(C409)=TRIM('2 - Project Admin'!$E$8),1,0))</f>
        <v>0</v>
      </c>
      <c r="G409" s="212">
        <f>IF(F409=1,COUNTIF($C$4:C409,C409),0)</f>
        <v>0</v>
      </c>
    </row>
    <row r="410" spans="2:7" x14ac:dyDescent="0.35">
      <c r="B410" s="212" t="s">
        <v>4961</v>
      </c>
      <c r="C410" s="212" t="s">
        <v>565</v>
      </c>
      <c r="D410" s="212" t="s">
        <v>4962</v>
      </c>
      <c r="E410" s="543" t="s">
        <v>3593</v>
      </c>
      <c r="F410" s="212">
        <f>IF(RIGHT(B410,1)="p",0,IF(TRIM(C410)=TRIM('2 - Project Admin'!$E$8),1,0))</f>
        <v>0</v>
      </c>
      <c r="G410" s="212">
        <f>IF(F410=1,COUNTIF($C$4:C410,C410),0)</f>
        <v>0</v>
      </c>
    </row>
    <row r="411" spans="2:7" x14ac:dyDescent="0.35">
      <c r="B411" s="212" t="s">
        <v>4963</v>
      </c>
      <c r="C411" s="212" t="s">
        <v>565</v>
      </c>
      <c r="D411" s="212" t="s">
        <v>4964</v>
      </c>
      <c r="E411" s="543" t="s">
        <v>3593</v>
      </c>
      <c r="F411" s="212">
        <f>IF(RIGHT(B411,1)="p",0,IF(TRIM(C411)=TRIM('2 - Project Admin'!$E$8),1,0))</f>
        <v>0</v>
      </c>
      <c r="G411" s="212">
        <f>IF(F411=1,COUNTIF($C$4:C411,C411),0)</f>
        <v>0</v>
      </c>
    </row>
    <row r="412" spans="2:7" x14ac:dyDescent="0.35">
      <c r="B412" s="212" t="s">
        <v>4965</v>
      </c>
      <c r="C412" s="212" t="s">
        <v>565</v>
      </c>
      <c r="D412" s="212" t="s">
        <v>4966</v>
      </c>
      <c r="E412" s="543" t="s">
        <v>3593</v>
      </c>
      <c r="F412" s="212">
        <f>IF(RIGHT(B412,1)="p",0,IF(TRIM(C412)=TRIM('2 - Project Admin'!$E$8),1,0))</f>
        <v>0</v>
      </c>
      <c r="G412" s="212">
        <f>IF(F412=1,COUNTIF($C$4:C412,C412),0)</f>
        <v>0</v>
      </c>
    </row>
    <row r="413" spans="2:7" x14ac:dyDescent="0.35">
      <c r="B413" s="212" t="s">
        <v>4967</v>
      </c>
      <c r="C413" s="212" t="s">
        <v>565</v>
      </c>
      <c r="D413" s="212" t="s">
        <v>4968</v>
      </c>
      <c r="E413" s="543" t="s">
        <v>3593</v>
      </c>
      <c r="F413" s="212">
        <f>IF(RIGHT(B413,1)="p",0,IF(TRIM(C413)=TRIM('2 - Project Admin'!$E$8),1,0))</f>
        <v>0</v>
      </c>
      <c r="G413" s="212">
        <f>IF(F413=1,COUNTIF($C$4:C413,C413),0)</f>
        <v>0</v>
      </c>
    </row>
    <row r="414" spans="2:7" x14ac:dyDescent="0.35">
      <c r="B414" s="212" t="s">
        <v>4969</v>
      </c>
      <c r="C414" s="212" t="s">
        <v>572</v>
      </c>
      <c r="D414" s="212" t="s">
        <v>4970</v>
      </c>
      <c r="E414" s="543" t="s">
        <v>3593</v>
      </c>
      <c r="F414" s="212">
        <f>IF(RIGHT(B414,1)="p",0,IF(TRIM(C414)=TRIM('2 - Project Admin'!$E$8),1,0))</f>
        <v>0</v>
      </c>
      <c r="G414" s="212">
        <f>IF(F414=1,COUNTIF($C$4:C414,C414),0)</f>
        <v>0</v>
      </c>
    </row>
    <row r="415" spans="2:7" x14ac:dyDescent="0.35">
      <c r="B415" s="212" t="s">
        <v>4971</v>
      </c>
      <c r="C415" s="212" t="s">
        <v>572</v>
      </c>
      <c r="D415" s="212" t="s">
        <v>4972</v>
      </c>
      <c r="E415" s="543" t="s">
        <v>3593</v>
      </c>
      <c r="F415" s="212">
        <f>IF(RIGHT(B415,1)="p",0,IF(TRIM(C415)=TRIM('2 - Project Admin'!$E$8),1,0))</f>
        <v>0</v>
      </c>
      <c r="G415" s="212">
        <f>IF(F415=1,COUNTIF($C$4:C415,C415),0)</f>
        <v>0</v>
      </c>
    </row>
    <row r="416" spans="2:7" x14ac:dyDescent="0.35">
      <c r="B416" s="212" t="s">
        <v>4973</v>
      </c>
      <c r="C416" s="212" t="s">
        <v>572</v>
      </c>
      <c r="D416" s="212" t="s">
        <v>4974</v>
      </c>
      <c r="E416" s="543" t="s">
        <v>3593</v>
      </c>
      <c r="F416" s="212">
        <f>IF(RIGHT(B416,1)="p",0,IF(TRIM(C416)=TRIM('2 - Project Admin'!$E$8),1,0))</f>
        <v>0</v>
      </c>
      <c r="G416" s="212">
        <f>IF(F416=1,COUNTIF($C$4:C416,C416),0)</f>
        <v>0</v>
      </c>
    </row>
    <row r="417" spans="2:7" x14ac:dyDescent="0.35">
      <c r="B417" s="212" t="s">
        <v>4975</v>
      </c>
      <c r="C417" s="212" t="s">
        <v>572</v>
      </c>
      <c r="D417" s="212" t="s">
        <v>4976</v>
      </c>
      <c r="E417" s="543" t="s">
        <v>3593</v>
      </c>
      <c r="F417" s="212">
        <f>IF(RIGHT(B417,1)="p",0,IF(TRIM(C417)=TRIM('2 - Project Admin'!$E$8),1,0))</f>
        <v>0</v>
      </c>
      <c r="G417" s="212">
        <f>IF(F417=1,COUNTIF($C$4:C417,C417),0)</f>
        <v>0</v>
      </c>
    </row>
    <row r="418" spans="2:7" x14ac:dyDescent="0.35">
      <c r="B418" s="212" t="s">
        <v>4977</v>
      </c>
      <c r="C418" s="212" t="s">
        <v>572</v>
      </c>
      <c r="D418" s="212" t="s">
        <v>4978</v>
      </c>
      <c r="E418" s="543" t="s">
        <v>3593</v>
      </c>
      <c r="F418" s="212">
        <f>IF(RIGHT(B418,1)="p",0,IF(TRIM(C418)=TRIM('2 - Project Admin'!$E$8),1,0))</f>
        <v>0</v>
      </c>
      <c r="G418" s="212">
        <f>IF(F418=1,COUNTIF($C$4:C418,C418),0)</f>
        <v>0</v>
      </c>
    </row>
    <row r="419" spans="2:7" x14ac:dyDescent="0.35">
      <c r="B419" s="212" t="s">
        <v>4979</v>
      </c>
      <c r="C419" s="212" t="s">
        <v>572</v>
      </c>
      <c r="D419" s="212" t="s">
        <v>4980</v>
      </c>
      <c r="E419" s="543" t="s">
        <v>3593</v>
      </c>
      <c r="F419" s="212">
        <f>IF(RIGHT(B419,1)="p",0,IF(TRIM(C419)=TRIM('2 - Project Admin'!$E$8),1,0))</f>
        <v>0</v>
      </c>
      <c r="G419" s="212">
        <f>IF(F419=1,COUNTIF($C$4:C419,C419),0)</f>
        <v>0</v>
      </c>
    </row>
    <row r="420" spans="2:7" x14ac:dyDescent="0.35">
      <c r="B420" s="212" t="s">
        <v>4981</v>
      </c>
      <c r="C420" s="212" t="s">
        <v>572</v>
      </c>
      <c r="D420" s="212" t="s">
        <v>4982</v>
      </c>
      <c r="E420" s="543" t="s">
        <v>3593</v>
      </c>
      <c r="F420" s="212">
        <f>IF(RIGHT(B420,1)="p",0,IF(TRIM(C420)=TRIM('2 - Project Admin'!$E$8),1,0))</f>
        <v>0</v>
      </c>
      <c r="G420" s="212">
        <f>IF(F420=1,COUNTIF($C$4:C420,C420),0)</f>
        <v>0</v>
      </c>
    </row>
    <row r="421" spans="2:7" x14ac:dyDescent="0.35">
      <c r="B421" s="212" t="s">
        <v>4983</v>
      </c>
      <c r="C421" s="212" t="s">
        <v>572</v>
      </c>
      <c r="D421" s="212" t="s">
        <v>4984</v>
      </c>
      <c r="E421" s="543" t="s">
        <v>3593</v>
      </c>
      <c r="F421" s="212">
        <f>IF(RIGHT(B421,1)="p",0,IF(TRIM(C421)=TRIM('2 - Project Admin'!$E$8),1,0))</f>
        <v>0</v>
      </c>
      <c r="G421" s="212">
        <f>IF(F421=1,COUNTIF($C$4:C421,C421),0)</f>
        <v>0</v>
      </c>
    </row>
    <row r="422" spans="2:7" x14ac:dyDescent="0.35">
      <c r="B422" s="212" t="s">
        <v>4985</v>
      </c>
      <c r="C422" s="212" t="s">
        <v>572</v>
      </c>
      <c r="D422" s="212" t="s">
        <v>4986</v>
      </c>
      <c r="E422" s="543" t="s">
        <v>3593</v>
      </c>
      <c r="F422" s="212">
        <f>IF(RIGHT(B422,1)="p",0,IF(TRIM(C422)=TRIM('2 - Project Admin'!$E$8),1,0))</f>
        <v>0</v>
      </c>
      <c r="G422" s="212">
        <f>IF(F422=1,COUNTIF($C$4:C422,C422),0)</f>
        <v>0</v>
      </c>
    </row>
    <row r="423" spans="2:7" x14ac:dyDescent="0.35">
      <c r="B423" s="212" t="s">
        <v>4987</v>
      </c>
      <c r="C423" s="212" t="s">
        <v>576</v>
      </c>
      <c r="D423" s="212" t="s">
        <v>4988</v>
      </c>
      <c r="E423" s="543" t="s">
        <v>3593</v>
      </c>
      <c r="F423" s="212">
        <f>IF(RIGHT(B423,1)="p",0,IF(TRIM(C423)=TRIM('2 - Project Admin'!$E$8),1,0))</f>
        <v>0</v>
      </c>
      <c r="G423" s="212">
        <f>IF(F423=1,COUNTIF($C$4:C423,C423),0)</f>
        <v>0</v>
      </c>
    </row>
    <row r="424" spans="2:7" x14ac:dyDescent="0.35">
      <c r="B424" s="212" t="s">
        <v>4989</v>
      </c>
      <c r="C424" s="212" t="s">
        <v>576</v>
      </c>
      <c r="D424" s="212" t="s">
        <v>4990</v>
      </c>
      <c r="E424" s="543" t="s">
        <v>3593</v>
      </c>
      <c r="F424" s="212">
        <f>IF(RIGHT(B424,1)="p",0,IF(TRIM(C424)=TRIM('2 - Project Admin'!$E$8),1,0))</f>
        <v>0</v>
      </c>
      <c r="G424" s="212">
        <f>IF(F424=1,COUNTIF($C$4:C424,C424),0)</f>
        <v>0</v>
      </c>
    </row>
    <row r="425" spans="2:7" x14ac:dyDescent="0.35">
      <c r="B425" s="212" t="s">
        <v>4991</v>
      </c>
      <c r="C425" s="212" t="s">
        <v>576</v>
      </c>
      <c r="D425" s="212" t="s">
        <v>4992</v>
      </c>
      <c r="E425" s="543" t="s">
        <v>3593</v>
      </c>
      <c r="F425" s="212">
        <f>IF(RIGHT(B425,1)="p",0,IF(TRIM(C425)=TRIM('2 - Project Admin'!$E$8),1,0))</f>
        <v>0</v>
      </c>
      <c r="G425" s="212">
        <f>IF(F425=1,COUNTIF($C$4:C425,C425),0)</f>
        <v>0</v>
      </c>
    </row>
    <row r="426" spans="2:7" x14ac:dyDescent="0.35">
      <c r="B426" s="212" t="s">
        <v>4993</v>
      </c>
      <c r="C426" s="212" t="s">
        <v>576</v>
      </c>
      <c r="D426" s="212" t="s">
        <v>4994</v>
      </c>
      <c r="E426" s="543" t="s">
        <v>3593</v>
      </c>
      <c r="F426" s="212">
        <f>IF(RIGHT(B426,1)="p",0,IF(TRIM(C426)=TRIM('2 - Project Admin'!$E$8),1,0))</f>
        <v>0</v>
      </c>
      <c r="G426" s="212">
        <f>IF(F426=1,COUNTIF($C$4:C426,C426),0)</f>
        <v>0</v>
      </c>
    </row>
    <row r="427" spans="2:7" x14ac:dyDescent="0.35">
      <c r="B427" s="212" t="s">
        <v>4995</v>
      </c>
      <c r="C427" s="212" t="s">
        <v>576</v>
      </c>
      <c r="D427" s="212" t="s">
        <v>4996</v>
      </c>
      <c r="E427" s="543" t="s">
        <v>3593</v>
      </c>
      <c r="F427" s="212">
        <f>IF(RIGHT(B427,1)="p",0,IF(TRIM(C427)=TRIM('2 - Project Admin'!$E$8),1,0))</f>
        <v>0</v>
      </c>
      <c r="G427" s="212">
        <f>IF(F427=1,COUNTIF($C$4:C427,C427),0)</f>
        <v>0</v>
      </c>
    </row>
    <row r="428" spans="2:7" x14ac:dyDescent="0.35">
      <c r="B428" s="212" t="s">
        <v>4997</v>
      </c>
      <c r="C428" s="212" t="s">
        <v>576</v>
      </c>
      <c r="D428" s="212" t="s">
        <v>4998</v>
      </c>
      <c r="E428" s="543" t="s">
        <v>3593</v>
      </c>
      <c r="F428" s="212">
        <f>IF(RIGHT(B428,1)="p",0,IF(TRIM(C428)=TRIM('2 - Project Admin'!$E$8),1,0))</f>
        <v>0</v>
      </c>
      <c r="G428" s="212">
        <f>IF(F428=1,COUNTIF($C$4:C428,C428),0)</f>
        <v>0</v>
      </c>
    </row>
    <row r="429" spans="2:7" x14ac:dyDescent="0.35">
      <c r="B429" s="212" t="s">
        <v>4999</v>
      </c>
      <c r="C429" s="212" t="s">
        <v>576</v>
      </c>
      <c r="D429" s="212" t="s">
        <v>3719</v>
      </c>
      <c r="E429" s="543" t="s">
        <v>3593</v>
      </c>
      <c r="F429" s="212">
        <f>IF(RIGHT(B429,1)="p",0,IF(TRIM(C429)=TRIM('2 - Project Admin'!$E$8),1,0))</f>
        <v>0</v>
      </c>
      <c r="G429" s="212">
        <f>IF(F429=1,COUNTIF($C$4:C429,C429),0)</f>
        <v>0</v>
      </c>
    </row>
    <row r="430" spans="2:7" x14ac:dyDescent="0.35">
      <c r="B430" s="212" t="s">
        <v>5000</v>
      </c>
      <c r="C430" s="212" t="s">
        <v>576</v>
      </c>
      <c r="D430" s="212" t="s">
        <v>5001</v>
      </c>
      <c r="E430" s="543" t="s">
        <v>3593</v>
      </c>
      <c r="F430" s="212">
        <f>IF(RIGHT(B430,1)="p",0,IF(TRIM(C430)=TRIM('2 - Project Admin'!$E$8),1,0))</f>
        <v>0</v>
      </c>
      <c r="G430" s="212">
        <f>IF(F430=1,COUNTIF($C$4:C430,C430),0)</f>
        <v>0</v>
      </c>
    </row>
    <row r="431" spans="2:7" x14ac:dyDescent="0.35">
      <c r="B431" s="212" t="s">
        <v>5002</v>
      </c>
      <c r="C431" s="212" t="s">
        <v>579</v>
      </c>
      <c r="D431" s="212" t="s">
        <v>5003</v>
      </c>
      <c r="E431" s="543" t="s">
        <v>3593</v>
      </c>
      <c r="F431" s="212">
        <f>IF(RIGHT(B431,1)="p",0,IF(TRIM(C431)=TRIM('2 - Project Admin'!$E$8),1,0))</f>
        <v>0</v>
      </c>
      <c r="G431" s="212">
        <f>IF(F431=1,COUNTIF($C$4:C431,C431),0)</f>
        <v>0</v>
      </c>
    </row>
    <row r="432" spans="2:7" x14ac:dyDescent="0.35">
      <c r="B432" s="212" t="s">
        <v>5004</v>
      </c>
      <c r="C432" s="212" t="s">
        <v>579</v>
      </c>
      <c r="D432" s="212" t="s">
        <v>5005</v>
      </c>
      <c r="E432" s="543" t="s">
        <v>3593</v>
      </c>
      <c r="F432" s="212">
        <f>IF(RIGHT(B432,1)="p",0,IF(TRIM(C432)=TRIM('2 - Project Admin'!$E$8),1,0))</f>
        <v>0</v>
      </c>
      <c r="G432" s="212">
        <f>IF(F432=1,COUNTIF($C$4:C432,C432),0)</f>
        <v>0</v>
      </c>
    </row>
    <row r="433" spans="2:7" x14ac:dyDescent="0.35">
      <c r="B433" s="212" t="s">
        <v>5006</v>
      </c>
      <c r="C433" s="212" t="s">
        <v>579</v>
      </c>
      <c r="D433" s="212" t="s">
        <v>5007</v>
      </c>
      <c r="E433" s="543" t="s">
        <v>3593</v>
      </c>
      <c r="F433" s="212">
        <f>IF(RIGHT(B433,1)="p",0,IF(TRIM(C433)=TRIM('2 - Project Admin'!$E$8),1,0))</f>
        <v>0</v>
      </c>
      <c r="G433" s="212">
        <f>IF(F433=1,COUNTIF($C$4:C433,C433),0)</f>
        <v>0</v>
      </c>
    </row>
    <row r="434" spans="2:7" x14ac:dyDescent="0.35">
      <c r="B434" s="212" t="s">
        <v>5008</v>
      </c>
      <c r="C434" s="212" t="s">
        <v>579</v>
      </c>
      <c r="D434" s="212" t="s">
        <v>5009</v>
      </c>
      <c r="E434" s="543" t="s">
        <v>3593</v>
      </c>
      <c r="F434" s="212">
        <f>IF(RIGHT(B434,1)="p",0,IF(TRIM(C434)=TRIM('2 - Project Admin'!$E$8),1,0))</f>
        <v>0</v>
      </c>
      <c r="G434" s="212">
        <f>IF(F434=1,COUNTIF($C$4:C434,C434),0)</f>
        <v>0</v>
      </c>
    </row>
    <row r="435" spans="2:7" x14ac:dyDescent="0.35">
      <c r="B435" s="212" t="s">
        <v>5010</v>
      </c>
      <c r="C435" s="212" t="s">
        <v>579</v>
      </c>
      <c r="D435" s="212" t="s">
        <v>5011</v>
      </c>
      <c r="E435" s="543" t="s">
        <v>3593</v>
      </c>
      <c r="F435" s="212">
        <f>IF(RIGHT(B435,1)="p",0,IF(TRIM(C435)=TRIM('2 - Project Admin'!$E$8),1,0))</f>
        <v>0</v>
      </c>
      <c r="G435" s="212">
        <f>IF(F435=1,COUNTIF($C$4:C435,C435),0)</f>
        <v>0</v>
      </c>
    </row>
    <row r="436" spans="2:7" x14ac:dyDescent="0.35">
      <c r="B436" s="212" t="s">
        <v>5012</v>
      </c>
      <c r="C436" s="212" t="s">
        <v>579</v>
      </c>
      <c r="D436" s="212" t="s">
        <v>5013</v>
      </c>
      <c r="E436" s="543" t="s">
        <v>3593</v>
      </c>
      <c r="F436" s="212">
        <f>IF(RIGHT(B436,1)="p",0,IF(TRIM(C436)=TRIM('2 - Project Admin'!$E$8),1,0))</f>
        <v>0</v>
      </c>
      <c r="G436" s="212">
        <f>IF(F436=1,COUNTIF($C$4:C436,C436),0)</f>
        <v>0</v>
      </c>
    </row>
    <row r="437" spans="2:7" x14ac:dyDescent="0.35">
      <c r="B437" s="212" t="s">
        <v>5014</v>
      </c>
      <c r="C437" s="212" t="s">
        <v>579</v>
      </c>
      <c r="D437" s="212" t="s">
        <v>5015</v>
      </c>
      <c r="E437" s="543" t="s">
        <v>3593</v>
      </c>
      <c r="F437" s="212">
        <f>IF(RIGHT(B437,1)="p",0,IF(TRIM(C437)=TRIM('2 - Project Admin'!$E$8),1,0))</f>
        <v>0</v>
      </c>
      <c r="G437" s="212">
        <f>IF(F437=1,COUNTIF($C$4:C437,C437),0)</f>
        <v>0</v>
      </c>
    </row>
    <row r="438" spans="2:7" x14ac:dyDescent="0.35">
      <c r="B438" s="212" t="s">
        <v>5016</v>
      </c>
      <c r="C438" s="212" t="s">
        <v>579</v>
      </c>
      <c r="D438" s="212" t="s">
        <v>5017</v>
      </c>
      <c r="E438" s="543" t="s">
        <v>3593</v>
      </c>
      <c r="F438" s="212">
        <f>IF(RIGHT(B438,1)="p",0,IF(TRIM(C438)=TRIM('2 - Project Admin'!$E$8),1,0))</f>
        <v>0</v>
      </c>
      <c r="G438" s="212">
        <f>IF(F438=1,COUNTIF($C$4:C438,C438),0)</f>
        <v>0</v>
      </c>
    </row>
    <row r="439" spans="2:7" x14ac:dyDescent="0.35">
      <c r="B439" s="212" t="s">
        <v>5018</v>
      </c>
      <c r="C439" s="212" t="s">
        <v>579</v>
      </c>
      <c r="D439" s="212" t="s">
        <v>5019</v>
      </c>
      <c r="E439" s="543" t="s">
        <v>3593</v>
      </c>
      <c r="F439" s="212">
        <f>IF(RIGHT(B439,1)="p",0,IF(TRIM(C439)=TRIM('2 - Project Admin'!$E$8),1,0))</f>
        <v>0</v>
      </c>
      <c r="G439" s="212">
        <f>IF(F439=1,COUNTIF($C$4:C439,C439),0)</f>
        <v>0</v>
      </c>
    </row>
    <row r="440" spans="2:7" x14ac:dyDescent="0.35">
      <c r="B440" s="212" t="s">
        <v>5020</v>
      </c>
      <c r="C440" s="212" t="s">
        <v>584</v>
      </c>
      <c r="D440" s="212" t="s">
        <v>5021</v>
      </c>
      <c r="E440" s="543" t="s">
        <v>3593</v>
      </c>
      <c r="F440" s="212">
        <f>IF(RIGHT(B440,1)="p",0,IF(TRIM(C440)=TRIM('2 - Project Admin'!$E$8),1,0))</f>
        <v>0</v>
      </c>
      <c r="G440" s="212">
        <f>IF(F440=1,COUNTIF($C$4:C440,C440),0)</f>
        <v>0</v>
      </c>
    </row>
    <row r="441" spans="2:7" x14ac:dyDescent="0.35">
      <c r="B441" s="212" t="s">
        <v>5022</v>
      </c>
      <c r="C441" s="212" t="s">
        <v>584</v>
      </c>
      <c r="D441" s="212" t="s">
        <v>5023</v>
      </c>
      <c r="E441" s="543" t="s">
        <v>3593</v>
      </c>
      <c r="F441" s="212">
        <f>IF(RIGHT(B441,1)="p",0,IF(TRIM(C441)=TRIM('2 - Project Admin'!$E$8),1,0))</f>
        <v>0</v>
      </c>
      <c r="G441" s="212">
        <f>IF(F441=1,COUNTIF($C$4:C441,C441),0)</f>
        <v>0</v>
      </c>
    </row>
    <row r="442" spans="2:7" x14ac:dyDescent="0.35">
      <c r="B442" s="212" t="s">
        <v>5024</v>
      </c>
      <c r="C442" s="212" t="s">
        <v>584</v>
      </c>
      <c r="D442" s="212" t="s">
        <v>5025</v>
      </c>
      <c r="E442" s="543" t="s">
        <v>3593</v>
      </c>
      <c r="F442" s="212">
        <f>IF(RIGHT(B442,1)="p",0,IF(TRIM(C442)=TRIM('2 - Project Admin'!$E$8),1,0))</f>
        <v>0</v>
      </c>
      <c r="G442" s="212">
        <f>IF(F442=1,COUNTIF($C$4:C442,C442),0)</f>
        <v>0</v>
      </c>
    </row>
    <row r="443" spans="2:7" x14ac:dyDescent="0.35">
      <c r="B443" s="212" t="s">
        <v>5026</v>
      </c>
      <c r="C443" s="212" t="s">
        <v>584</v>
      </c>
      <c r="D443" s="212" t="s">
        <v>5027</v>
      </c>
      <c r="E443" s="543" t="s">
        <v>3593</v>
      </c>
      <c r="F443" s="212">
        <f>IF(RIGHT(B443,1)="p",0,IF(TRIM(C443)=TRIM('2 - Project Admin'!$E$8),1,0))</f>
        <v>0</v>
      </c>
      <c r="G443" s="212">
        <f>IF(F443=1,COUNTIF($C$4:C443,C443),0)</f>
        <v>0</v>
      </c>
    </row>
    <row r="444" spans="2:7" x14ac:dyDescent="0.35">
      <c r="B444" s="212" t="s">
        <v>5028</v>
      </c>
      <c r="C444" s="212" t="s">
        <v>587</v>
      </c>
      <c r="D444" s="212" t="s">
        <v>5029</v>
      </c>
      <c r="E444" s="543" t="s">
        <v>3593</v>
      </c>
      <c r="F444" s="212">
        <f>IF(RIGHT(B444,1)="p",0,IF(TRIM(C444)=TRIM('2 - Project Admin'!$E$8),1,0))</f>
        <v>0</v>
      </c>
      <c r="G444" s="212">
        <f>IF(F444=1,COUNTIF($C$4:C444,C444),0)</f>
        <v>0</v>
      </c>
    </row>
    <row r="445" spans="2:7" x14ac:dyDescent="0.35">
      <c r="B445" s="212" t="s">
        <v>5030</v>
      </c>
      <c r="C445" s="212" t="s">
        <v>587</v>
      </c>
      <c r="D445" s="212" t="s">
        <v>5031</v>
      </c>
      <c r="E445" s="543" t="s">
        <v>3593</v>
      </c>
      <c r="F445" s="212">
        <f>IF(RIGHT(B445,1)="p",0,IF(TRIM(C445)=TRIM('2 - Project Admin'!$E$8),1,0))</f>
        <v>0</v>
      </c>
      <c r="G445" s="212">
        <f>IF(F445=1,COUNTIF($C$4:C445,C445),0)</f>
        <v>0</v>
      </c>
    </row>
    <row r="446" spans="2:7" x14ac:dyDescent="0.35">
      <c r="B446" s="212" t="s">
        <v>5032</v>
      </c>
      <c r="C446" s="212" t="s">
        <v>587</v>
      </c>
      <c r="D446" s="212" t="s">
        <v>5033</v>
      </c>
      <c r="E446" s="543" t="s">
        <v>3593</v>
      </c>
      <c r="F446" s="212">
        <f>IF(RIGHT(B446,1)="p",0,IF(TRIM(C446)=TRIM('2 - Project Admin'!$E$8),1,0))</f>
        <v>0</v>
      </c>
      <c r="G446" s="212">
        <f>IF(F446=1,COUNTIF($C$4:C446,C446),0)</f>
        <v>0</v>
      </c>
    </row>
    <row r="447" spans="2:7" x14ac:dyDescent="0.35">
      <c r="B447" s="212" t="s">
        <v>5034</v>
      </c>
      <c r="C447" s="212" t="s">
        <v>587</v>
      </c>
      <c r="D447" s="212" t="s">
        <v>5035</v>
      </c>
      <c r="E447" s="543" t="s">
        <v>3593</v>
      </c>
      <c r="F447" s="212">
        <f>IF(RIGHT(B447,1)="p",0,IF(TRIM(C447)=TRIM('2 - Project Admin'!$E$8),1,0))</f>
        <v>0</v>
      </c>
      <c r="G447" s="212">
        <f>IF(F447=1,COUNTIF($C$4:C447,C447),0)</f>
        <v>0</v>
      </c>
    </row>
    <row r="448" spans="2:7" x14ac:dyDescent="0.35">
      <c r="B448" s="212" t="s">
        <v>5036</v>
      </c>
      <c r="C448" s="212" t="s">
        <v>587</v>
      </c>
      <c r="D448" s="212" t="s">
        <v>5037</v>
      </c>
      <c r="E448" s="543" t="s">
        <v>3593</v>
      </c>
      <c r="F448" s="212">
        <f>IF(RIGHT(B448,1)="p",0,IF(TRIM(C448)=TRIM('2 - Project Admin'!$E$8),1,0))</f>
        <v>0</v>
      </c>
      <c r="G448" s="212">
        <f>IF(F448=1,COUNTIF($C$4:C448,C448),0)</f>
        <v>0</v>
      </c>
    </row>
    <row r="449" spans="2:7" x14ac:dyDescent="0.35">
      <c r="B449" s="212" t="s">
        <v>5038</v>
      </c>
      <c r="C449" s="212" t="s">
        <v>587</v>
      </c>
      <c r="D449" s="212" t="s">
        <v>5039</v>
      </c>
      <c r="E449" s="543" t="s">
        <v>3593</v>
      </c>
      <c r="F449" s="212">
        <f>IF(RIGHT(B449,1)="p",0,IF(TRIM(C449)=TRIM('2 - Project Admin'!$E$8),1,0))</f>
        <v>0</v>
      </c>
      <c r="G449" s="212">
        <f>IF(F449=1,COUNTIF($C$4:C449,C449),0)</f>
        <v>0</v>
      </c>
    </row>
    <row r="450" spans="2:7" x14ac:dyDescent="0.35">
      <c r="B450" s="212" t="s">
        <v>5040</v>
      </c>
      <c r="C450" s="212" t="s">
        <v>587</v>
      </c>
      <c r="D450" s="212" t="s">
        <v>5041</v>
      </c>
      <c r="E450" s="543" t="s">
        <v>3593</v>
      </c>
      <c r="F450" s="212">
        <f>IF(RIGHT(B450,1)="p",0,IF(TRIM(C450)=TRIM('2 - Project Admin'!$E$8),1,0))</f>
        <v>0</v>
      </c>
      <c r="G450" s="212">
        <f>IF(F450=1,COUNTIF($C$4:C450,C450),0)</f>
        <v>0</v>
      </c>
    </row>
    <row r="451" spans="2:7" x14ac:dyDescent="0.35">
      <c r="B451" s="212" t="s">
        <v>5042</v>
      </c>
      <c r="C451" s="212" t="s">
        <v>590</v>
      </c>
      <c r="D451" s="212" t="s">
        <v>5043</v>
      </c>
      <c r="E451" s="543" t="s">
        <v>3593</v>
      </c>
      <c r="F451" s="212">
        <f>IF(RIGHT(B451,1)="p",0,IF(TRIM(C451)=TRIM('2 - Project Admin'!$E$8),1,0))</f>
        <v>0</v>
      </c>
      <c r="G451" s="212">
        <f>IF(F451=1,COUNTIF($C$4:C451,C451),0)</f>
        <v>0</v>
      </c>
    </row>
    <row r="452" spans="2:7" x14ac:dyDescent="0.35">
      <c r="B452" s="212" t="s">
        <v>5044</v>
      </c>
      <c r="C452" s="212" t="s">
        <v>590</v>
      </c>
      <c r="D452" s="212" t="s">
        <v>5045</v>
      </c>
      <c r="E452" s="543" t="s">
        <v>3593</v>
      </c>
      <c r="F452" s="212">
        <f>IF(RIGHT(B452,1)="p",0,IF(TRIM(C452)=TRIM('2 - Project Admin'!$E$8),1,0))</f>
        <v>0</v>
      </c>
      <c r="G452" s="212">
        <f>IF(F452=1,COUNTIF($C$4:C452,C452),0)</f>
        <v>0</v>
      </c>
    </row>
    <row r="453" spans="2:7" x14ac:dyDescent="0.35">
      <c r="B453" s="212" t="s">
        <v>5046</v>
      </c>
      <c r="C453" s="212" t="s">
        <v>590</v>
      </c>
      <c r="D453" s="212" t="s">
        <v>5047</v>
      </c>
      <c r="E453" s="543" t="s">
        <v>3593</v>
      </c>
      <c r="F453" s="212">
        <f>IF(RIGHT(B453,1)="p",0,IF(TRIM(C453)=TRIM('2 - Project Admin'!$E$8),1,0))</f>
        <v>0</v>
      </c>
      <c r="G453" s="212">
        <f>IF(F453=1,COUNTIF($C$4:C453,C453),0)</f>
        <v>0</v>
      </c>
    </row>
    <row r="454" spans="2:7" x14ac:dyDescent="0.35">
      <c r="B454" s="212" t="s">
        <v>5048</v>
      </c>
      <c r="C454" s="212" t="s">
        <v>590</v>
      </c>
      <c r="D454" s="212" t="s">
        <v>5049</v>
      </c>
      <c r="E454" s="543" t="s">
        <v>3593</v>
      </c>
      <c r="F454" s="212">
        <f>IF(RIGHT(B454,1)="p",0,IF(TRIM(C454)=TRIM('2 - Project Admin'!$E$8),1,0))</f>
        <v>0</v>
      </c>
      <c r="G454" s="212">
        <f>IF(F454=1,COUNTIF($C$4:C454,C454),0)</f>
        <v>0</v>
      </c>
    </row>
    <row r="455" spans="2:7" x14ac:dyDescent="0.35">
      <c r="B455" s="212" t="s">
        <v>5050</v>
      </c>
      <c r="C455" s="212" t="s">
        <v>590</v>
      </c>
      <c r="D455" s="212" t="s">
        <v>5051</v>
      </c>
      <c r="E455" s="543" t="s">
        <v>3593</v>
      </c>
      <c r="F455" s="212">
        <f>IF(RIGHT(B455,1)="p",0,IF(TRIM(C455)=TRIM('2 - Project Admin'!$E$8),1,0))</f>
        <v>0</v>
      </c>
      <c r="G455" s="212">
        <f>IF(F455=1,COUNTIF($C$4:C455,C455),0)</f>
        <v>0</v>
      </c>
    </row>
    <row r="456" spans="2:7" x14ac:dyDescent="0.35">
      <c r="B456" s="212" t="s">
        <v>5052</v>
      </c>
      <c r="C456" s="212" t="s">
        <v>590</v>
      </c>
      <c r="D456" s="212" t="s">
        <v>5053</v>
      </c>
      <c r="E456" s="543" t="s">
        <v>3593</v>
      </c>
      <c r="F456" s="212">
        <f>IF(RIGHT(B456,1)="p",0,IF(TRIM(C456)=TRIM('2 - Project Admin'!$E$8),1,0))</f>
        <v>0</v>
      </c>
      <c r="G456" s="212">
        <f>IF(F456=1,COUNTIF($C$4:C456,C456),0)</f>
        <v>0</v>
      </c>
    </row>
    <row r="457" spans="2:7" x14ac:dyDescent="0.35">
      <c r="B457" s="212" t="s">
        <v>5054</v>
      </c>
      <c r="C457" s="212" t="s">
        <v>590</v>
      </c>
      <c r="D457" s="212" t="s">
        <v>5055</v>
      </c>
      <c r="E457" s="543" t="s">
        <v>3593</v>
      </c>
      <c r="F457" s="212">
        <f>IF(RIGHT(B457,1)="p",0,IF(TRIM(C457)=TRIM('2 - Project Admin'!$E$8),1,0))</f>
        <v>0</v>
      </c>
      <c r="G457" s="212">
        <f>IF(F457=1,COUNTIF($C$4:C457,C457),0)</f>
        <v>0</v>
      </c>
    </row>
    <row r="458" spans="2:7" x14ac:dyDescent="0.35">
      <c r="B458" s="212" t="s">
        <v>5056</v>
      </c>
      <c r="C458" s="212" t="s">
        <v>590</v>
      </c>
      <c r="D458" s="212" t="s">
        <v>5057</v>
      </c>
      <c r="E458" s="543" t="s">
        <v>3593</v>
      </c>
      <c r="F458" s="212">
        <f>IF(RIGHT(B458,1)="p",0,IF(TRIM(C458)=TRIM('2 - Project Admin'!$E$8),1,0))</f>
        <v>0</v>
      </c>
      <c r="G458" s="212">
        <f>IF(F458=1,COUNTIF($C$4:C458,C458),0)</f>
        <v>0</v>
      </c>
    </row>
    <row r="459" spans="2:7" x14ac:dyDescent="0.35">
      <c r="B459" s="212" t="s">
        <v>5058</v>
      </c>
      <c r="C459" s="212" t="s">
        <v>592</v>
      </c>
      <c r="D459" s="212" t="s">
        <v>5059</v>
      </c>
      <c r="E459" s="543" t="s">
        <v>3593</v>
      </c>
      <c r="F459" s="212">
        <f>IF(RIGHT(B459,1)="p",0,IF(TRIM(C459)=TRIM('2 - Project Admin'!$E$8),1,0))</f>
        <v>0</v>
      </c>
      <c r="G459" s="212">
        <f>IF(F459=1,COUNTIF($C$4:C459,C459),0)</f>
        <v>0</v>
      </c>
    </row>
    <row r="460" spans="2:7" x14ac:dyDescent="0.35">
      <c r="B460" s="212" t="s">
        <v>5060</v>
      </c>
      <c r="C460" s="212" t="s">
        <v>592</v>
      </c>
      <c r="D460" s="212" t="s">
        <v>5061</v>
      </c>
      <c r="E460" s="543" t="s">
        <v>3593</v>
      </c>
      <c r="F460" s="212">
        <f>IF(RIGHT(B460,1)="p",0,IF(TRIM(C460)=TRIM('2 - Project Admin'!$E$8),1,0))</f>
        <v>0</v>
      </c>
      <c r="G460" s="212">
        <f>IF(F460=1,COUNTIF($C$4:C460,C460),0)</f>
        <v>0</v>
      </c>
    </row>
    <row r="461" spans="2:7" x14ac:dyDescent="0.35">
      <c r="B461" s="212" t="s">
        <v>5062</v>
      </c>
      <c r="C461" s="212" t="s">
        <v>592</v>
      </c>
      <c r="D461" s="212" t="s">
        <v>5063</v>
      </c>
      <c r="E461" s="543" t="s">
        <v>3593</v>
      </c>
      <c r="F461" s="212">
        <f>IF(RIGHT(B461,1)="p",0,IF(TRIM(C461)=TRIM('2 - Project Admin'!$E$8),1,0))</f>
        <v>0</v>
      </c>
      <c r="G461" s="212">
        <f>IF(F461=1,COUNTIF($C$4:C461,C461),0)</f>
        <v>0</v>
      </c>
    </row>
    <row r="462" spans="2:7" x14ac:dyDescent="0.35">
      <c r="B462" s="212" t="s">
        <v>5064</v>
      </c>
      <c r="C462" s="212" t="s">
        <v>592</v>
      </c>
      <c r="D462" s="212" t="s">
        <v>5065</v>
      </c>
      <c r="E462" s="543" t="s">
        <v>3593</v>
      </c>
      <c r="F462" s="212">
        <f>IF(RIGHT(B462,1)="p",0,IF(TRIM(C462)=TRIM('2 - Project Admin'!$E$8),1,0))</f>
        <v>0</v>
      </c>
      <c r="G462" s="212">
        <f>IF(F462=1,COUNTIF($C$4:C462,C462),0)</f>
        <v>0</v>
      </c>
    </row>
    <row r="463" spans="2:7" x14ac:dyDescent="0.35">
      <c r="B463" s="212" t="s">
        <v>5066</v>
      </c>
      <c r="C463" s="212" t="s">
        <v>592</v>
      </c>
      <c r="D463" s="212" t="s">
        <v>5067</v>
      </c>
      <c r="E463" s="543" t="s">
        <v>3593</v>
      </c>
      <c r="F463" s="212">
        <f>IF(RIGHT(B463,1)="p",0,IF(TRIM(C463)=TRIM('2 - Project Admin'!$E$8),1,0))</f>
        <v>0</v>
      </c>
      <c r="G463" s="212">
        <f>IF(F463=1,COUNTIF($C$4:C463,C463),0)</f>
        <v>0</v>
      </c>
    </row>
    <row r="464" spans="2:7" x14ac:dyDescent="0.35">
      <c r="B464" s="212" t="s">
        <v>5068</v>
      </c>
      <c r="C464" s="212" t="s">
        <v>592</v>
      </c>
      <c r="D464" s="212" t="s">
        <v>5069</v>
      </c>
      <c r="E464" s="543" t="s">
        <v>3593</v>
      </c>
      <c r="F464" s="212">
        <f>IF(RIGHT(B464,1)="p",0,IF(TRIM(C464)=TRIM('2 - Project Admin'!$E$8),1,0))</f>
        <v>0</v>
      </c>
      <c r="G464" s="212">
        <f>IF(F464=1,COUNTIF($C$4:C464,C464),0)</f>
        <v>0</v>
      </c>
    </row>
    <row r="465" spans="2:7" x14ac:dyDescent="0.35">
      <c r="B465" s="212" t="s">
        <v>5070</v>
      </c>
      <c r="C465" s="212" t="s">
        <v>598</v>
      </c>
      <c r="D465" s="212" t="s">
        <v>5071</v>
      </c>
      <c r="E465" s="543" t="s">
        <v>3593</v>
      </c>
      <c r="F465" s="212">
        <f>IF(RIGHT(B465,1)="p",0,IF(TRIM(C465)=TRIM('2 - Project Admin'!$E$8),1,0))</f>
        <v>0</v>
      </c>
      <c r="G465" s="212">
        <f>IF(F465=1,COUNTIF($C$4:C465,C465),0)</f>
        <v>0</v>
      </c>
    </row>
    <row r="466" spans="2:7" x14ac:dyDescent="0.35">
      <c r="B466" s="212" t="s">
        <v>5072</v>
      </c>
      <c r="C466" s="212" t="s">
        <v>598</v>
      </c>
      <c r="D466" s="212" t="s">
        <v>5073</v>
      </c>
      <c r="E466" s="545" t="s">
        <v>3593</v>
      </c>
      <c r="F466" s="212">
        <f>IF(RIGHT(B466,1)="p",0,IF(TRIM(C466)=TRIM('2 - Project Admin'!$E$8),1,0))</f>
        <v>0</v>
      </c>
      <c r="G466" s="212">
        <f>IF(F466=1,COUNTIF($C$4:C466,C466),0)</f>
        <v>0</v>
      </c>
    </row>
    <row r="467" spans="2:7" x14ac:dyDescent="0.35">
      <c r="B467" s="212" t="s">
        <v>5074</v>
      </c>
      <c r="C467" s="212" t="s">
        <v>598</v>
      </c>
      <c r="D467" s="212" t="s">
        <v>5075</v>
      </c>
      <c r="E467" s="491" t="s">
        <v>3593</v>
      </c>
      <c r="F467" s="212">
        <f>IF(RIGHT(B467,1)="p",0,IF(TRIM(C467)=TRIM('2 - Project Admin'!$E$8),1,0))</f>
        <v>0</v>
      </c>
      <c r="G467" s="212">
        <f>IF(F467=1,COUNTIF($C$4:C467,C467),0)</f>
        <v>0</v>
      </c>
    </row>
    <row r="468" spans="2:7" x14ac:dyDescent="0.35">
      <c r="B468" s="212" t="s">
        <v>5076</v>
      </c>
      <c r="C468" s="212" t="s">
        <v>598</v>
      </c>
      <c r="D468" s="212" t="s">
        <v>5077</v>
      </c>
      <c r="E468" s="546" t="s">
        <v>3593</v>
      </c>
      <c r="F468" s="212">
        <f>IF(RIGHT(B468,1)="p",0,IF(TRIM(C468)=TRIM('2 - Project Admin'!$E$8),1,0))</f>
        <v>0</v>
      </c>
      <c r="G468" s="212">
        <f>IF(F468=1,COUNTIF($C$4:C468,C468),0)</f>
        <v>0</v>
      </c>
    </row>
    <row r="469" spans="2:7" x14ac:dyDescent="0.35">
      <c r="B469" s="212" t="s">
        <v>5078</v>
      </c>
      <c r="C469" s="212" t="s">
        <v>598</v>
      </c>
      <c r="D469" s="212" t="s">
        <v>5079</v>
      </c>
      <c r="E469" s="543" t="s">
        <v>3593</v>
      </c>
      <c r="F469" s="212">
        <f>IF(RIGHT(B469,1)="p",0,IF(TRIM(C469)=TRIM('2 - Project Admin'!$E$8),1,0))</f>
        <v>0</v>
      </c>
      <c r="G469" s="212">
        <f>IF(F469=1,COUNTIF($C$4:C469,C469),0)</f>
        <v>0</v>
      </c>
    </row>
    <row r="470" spans="2:7" x14ac:dyDescent="0.35">
      <c r="B470" s="212" t="s">
        <v>5080</v>
      </c>
      <c r="C470" s="212" t="s">
        <v>599</v>
      </c>
      <c r="D470" s="212" t="s">
        <v>5081</v>
      </c>
      <c r="E470" s="543" t="s">
        <v>3593</v>
      </c>
      <c r="F470" s="212">
        <f>IF(RIGHT(B470,1)="p",0,IF(TRIM(C470)=TRIM('2 - Project Admin'!$E$8),1,0))</f>
        <v>0</v>
      </c>
      <c r="G470" s="212">
        <f>IF(F470=1,COUNTIF($C$4:C470,C470),0)</f>
        <v>0</v>
      </c>
    </row>
    <row r="471" spans="2:7" x14ac:dyDescent="0.35">
      <c r="B471" s="212" t="s">
        <v>5082</v>
      </c>
      <c r="C471" s="212" t="s">
        <v>599</v>
      </c>
      <c r="D471" s="212" t="s">
        <v>5083</v>
      </c>
      <c r="E471" s="543" t="s">
        <v>3593</v>
      </c>
      <c r="F471" s="212">
        <f>IF(RIGHT(B471,1)="p",0,IF(TRIM(C471)=TRIM('2 - Project Admin'!$E$8),1,0))</f>
        <v>0</v>
      </c>
      <c r="G471" s="212">
        <f>IF(F471=1,COUNTIF($C$4:C471,C471),0)</f>
        <v>0</v>
      </c>
    </row>
    <row r="472" spans="2:7" x14ac:dyDescent="0.35">
      <c r="B472" s="212" t="s">
        <v>5084</v>
      </c>
      <c r="C472" s="212" t="s">
        <v>599</v>
      </c>
      <c r="D472" s="212" t="s">
        <v>5085</v>
      </c>
      <c r="E472" s="543" t="s">
        <v>3593</v>
      </c>
      <c r="F472" s="212">
        <f>IF(RIGHT(B472,1)="p",0,IF(TRIM(C472)=TRIM('2 - Project Admin'!$E$8),1,0))</f>
        <v>0</v>
      </c>
      <c r="G472" s="212">
        <f>IF(F472=1,COUNTIF($C$4:C472,C472),0)</f>
        <v>0</v>
      </c>
    </row>
    <row r="473" spans="2:7" x14ac:dyDescent="0.35">
      <c r="B473" s="212" t="s">
        <v>5086</v>
      </c>
      <c r="C473" s="212" t="s">
        <v>600</v>
      </c>
      <c r="D473" s="212" t="s">
        <v>5087</v>
      </c>
      <c r="E473" s="543" t="s">
        <v>3593</v>
      </c>
      <c r="F473" s="212">
        <f>IF(RIGHT(B473,1)="p",0,IF(TRIM(C473)=TRIM('2 - Project Admin'!$E$8),1,0))</f>
        <v>0</v>
      </c>
      <c r="G473" s="212">
        <f>IF(F473=1,COUNTIF($C$4:C473,C473),0)</f>
        <v>0</v>
      </c>
    </row>
    <row r="474" spans="2:7" x14ac:dyDescent="0.35">
      <c r="B474" s="212" t="s">
        <v>5088</v>
      </c>
      <c r="C474" s="212" t="s">
        <v>600</v>
      </c>
      <c r="D474" s="212" t="s">
        <v>5089</v>
      </c>
      <c r="E474" s="543" t="s">
        <v>3593</v>
      </c>
      <c r="F474" s="212">
        <f>IF(RIGHT(B474,1)="p",0,IF(TRIM(C474)=TRIM('2 - Project Admin'!$E$8),1,0))</f>
        <v>0</v>
      </c>
      <c r="G474" s="212">
        <f>IF(F474=1,COUNTIF($C$4:C474,C474),0)</f>
        <v>0</v>
      </c>
    </row>
    <row r="475" spans="2:7" x14ac:dyDescent="0.35">
      <c r="B475" s="212" t="s">
        <v>5090</v>
      </c>
      <c r="C475" s="212" t="s">
        <v>600</v>
      </c>
      <c r="D475" s="212" t="s">
        <v>5091</v>
      </c>
      <c r="E475" s="543" t="s">
        <v>3593</v>
      </c>
      <c r="F475" s="212">
        <f>IF(RIGHT(B475,1)="p",0,IF(TRIM(C475)=TRIM('2 - Project Admin'!$E$8),1,0))</f>
        <v>0</v>
      </c>
      <c r="G475" s="212">
        <f>IF(F475=1,COUNTIF($C$4:C475,C475),0)</f>
        <v>0</v>
      </c>
    </row>
    <row r="476" spans="2:7" x14ac:dyDescent="0.35">
      <c r="B476" s="212" t="s">
        <v>5092</v>
      </c>
      <c r="C476" s="212" t="s">
        <v>600</v>
      </c>
      <c r="D476" s="212" t="s">
        <v>5093</v>
      </c>
      <c r="E476" s="543" t="s">
        <v>3593</v>
      </c>
      <c r="F476" s="212">
        <f>IF(RIGHT(B476,1)="p",0,IF(TRIM(C476)=TRIM('2 - Project Admin'!$E$8),1,0))</f>
        <v>0</v>
      </c>
      <c r="G476" s="212">
        <f>IF(F476=1,COUNTIF($C$4:C476,C476),0)</f>
        <v>0</v>
      </c>
    </row>
    <row r="477" spans="2:7" x14ac:dyDescent="0.35">
      <c r="B477" s="212" t="s">
        <v>5094</v>
      </c>
      <c r="C477" s="212" t="s">
        <v>600</v>
      </c>
      <c r="D477" s="212" t="s">
        <v>5095</v>
      </c>
      <c r="E477" s="543" t="s">
        <v>3593</v>
      </c>
      <c r="F477" s="212">
        <f>IF(RIGHT(B477,1)="p",0,IF(TRIM(C477)=TRIM('2 - Project Admin'!$E$8),1,0))</f>
        <v>0</v>
      </c>
      <c r="G477" s="212">
        <f>IF(F477=1,COUNTIF($C$4:C477,C477),0)</f>
        <v>0</v>
      </c>
    </row>
    <row r="478" spans="2:7" x14ac:dyDescent="0.35">
      <c r="B478" s="212" t="s">
        <v>5096</v>
      </c>
      <c r="C478" s="212" t="s">
        <v>600</v>
      </c>
      <c r="D478" s="212" t="s">
        <v>5097</v>
      </c>
      <c r="E478" s="543" t="s">
        <v>3593</v>
      </c>
      <c r="F478" s="212">
        <f>IF(RIGHT(B478,1)="p",0,IF(TRIM(C478)=TRIM('2 - Project Admin'!$E$8),1,0))</f>
        <v>0</v>
      </c>
      <c r="G478" s="212">
        <f>IF(F478=1,COUNTIF($C$4:C478,C478),0)</f>
        <v>0</v>
      </c>
    </row>
    <row r="479" spans="2:7" x14ac:dyDescent="0.35">
      <c r="B479" s="212" t="s">
        <v>5098</v>
      </c>
      <c r="C479" s="212" t="s">
        <v>600</v>
      </c>
      <c r="D479" s="212" t="s">
        <v>5099</v>
      </c>
      <c r="E479" s="543" t="s">
        <v>3593</v>
      </c>
      <c r="F479" s="212">
        <f>IF(RIGHT(B479,1)="p",0,IF(TRIM(C479)=TRIM('2 - Project Admin'!$E$8),1,0))</f>
        <v>0</v>
      </c>
      <c r="G479" s="212">
        <f>IF(F479=1,COUNTIF($C$4:C479,C479),0)</f>
        <v>0</v>
      </c>
    </row>
    <row r="480" spans="2:7" x14ac:dyDescent="0.35">
      <c r="B480" s="212" t="s">
        <v>5100</v>
      </c>
      <c r="C480" s="212" t="s">
        <v>602</v>
      </c>
      <c r="D480" s="212" t="s">
        <v>5101</v>
      </c>
      <c r="E480" s="543" t="s">
        <v>3593</v>
      </c>
      <c r="F480" s="212">
        <f>IF(RIGHT(B480,1)="p",0,IF(TRIM(C480)=TRIM('2 - Project Admin'!$E$8),1,0))</f>
        <v>0</v>
      </c>
      <c r="G480" s="212">
        <f>IF(F480=1,COUNTIF($C$4:C480,C480),0)</f>
        <v>0</v>
      </c>
    </row>
    <row r="481" spans="2:7" x14ac:dyDescent="0.35">
      <c r="B481" s="212" t="s">
        <v>5102</v>
      </c>
      <c r="C481" s="212" t="s">
        <v>602</v>
      </c>
      <c r="D481" s="212" t="s">
        <v>5103</v>
      </c>
      <c r="E481" s="543" t="s">
        <v>3593</v>
      </c>
      <c r="F481" s="212">
        <f>IF(RIGHT(B481,1)="p",0,IF(TRIM(C481)=TRIM('2 - Project Admin'!$E$8),1,0))</f>
        <v>0</v>
      </c>
      <c r="G481" s="212">
        <f>IF(F481=1,COUNTIF($C$4:C481,C481),0)</f>
        <v>0</v>
      </c>
    </row>
    <row r="482" spans="2:7" x14ac:dyDescent="0.35">
      <c r="B482" s="212" t="s">
        <v>5104</v>
      </c>
      <c r="C482" s="212" t="s">
        <v>602</v>
      </c>
      <c r="D482" s="212" t="s">
        <v>5105</v>
      </c>
      <c r="E482" s="543" t="s">
        <v>3593</v>
      </c>
      <c r="F482" s="212">
        <f>IF(RIGHT(B482,1)="p",0,IF(TRIM(C482)=TRIM('2 - Project Admin'!$E$8),1,0))</f>
        <v>0</v>
      </c>
      <c r="G482" s="212">
        <f>IF(F482=1,COUNTIF($C$4:C482,C482),0)</f>
        <v>0</v>
      </c>
    </row>
    <row r="483" spans="2:7" x14ac:dyDescent="0.35">
      <c r="B483" s="212" t="s">
        <v>5106</v>
      </c>
      <c r="C483" s="212" t="s">
        <v>602</v>
      </c>
      <c r="D483" s="212" t="s">
        <v>5107</v>
      </c>
      <c r="E483" s="543" t="s">
        <v>3593</v>
      </c>
      <c r="F483" s="212">
        <f>IF(RIGHT(B483,1)="p",0,IF(TRIM(C483)=TRIM('2 - Project Admin'!$E$8),1,0))</f>
        <v>0</v>
      </c>
      <c r="G483" s="212">
        <f>IF(F483=1,COUNTIF($C$4:C483,C483),0)</f>
        <v>0</v>
      </c>
    </row>
    <row r="484" spans="2:7" x14ac:dyDescent="0.35">
      <c r="B484" s="212" t="s">
        <v>5108</v>
      </c>
      <c r="C484" s="212" t="s">
        <v>602</v>
      </c>
      <c r="D484" s="212" t="s">
        <v>5109</v>
      </c>
      <c r="E484" s="543" t="s">
        <v>3593</v>
      </c>
      <c r="F484" s="212">
        <f>IF(RIGHT(B484,1)="p",0,IF(TRIM(C484)=TRIM('2 - Project Admin'!$E$8),1,0))</f>
        <v>0</v>
      </c>
      <c r="G484" s="212">
        <f>IF(F484=1,COUNTIF($C$4:C484,C484),0)</f>
        <v>0</v>
      </c>
    </row>
    <row r="485" spans="2:7" x14ac:dyDescent="0.35">
      <c r="B485" s="212" t="s">
        <v>5110</v>
      </c>
      <c r="C485" s="212" t="s">
        <v>602</v>
      </c>
      <c r="D485" s="212" t="s">
        <v>5111</v>
      </c>
      <c r="E485" s="543" t="s">
        <v>3593</v>
      </c>
      <c r="F485" s="212">
        <f>IF(RIGHT(B485,1)="p",0,IF(TRIM(C485)=TRIM('2 - Project Admin'!$E$8),1,0))</f>
        <v>0</v>
      </c>
      <c r="G485" s="212">
        <f>IF(F485=1,COUNTIF($C$4:C485,C485),0)</f>
        <v>0</v>
      </c>
    </row>
    <row r="486" spans="2:7" x14ac:dyDescent="0.35">
      <c r="B486" s="212" t="s">
        <v>5112</v>
      </c>
      <c r="C486" s="212" t="s">
        <v>603</v>
      </c>
      <c r="D486" s="212" t="s">
        <v>5113</v>
      </c>
      <c r="E486" s="543" t="s">
        <v>3593</v>
      </c>
      <c r="F486" s="212">
        <f>IF(RIGHT(B486,1)="p",0,IF(TRIM(C486)=TRIM('2 - Project Admin'!$E$8),1,0))</f>
        <v>0</v>
      </c>
      <c r="G486" s="212">
        <f>IF(F486=1,COUNTIF($C$4:C486,C486),0)</f>
        <v>0</v>
      </c>
    </row>
    <row r="487" spans="2:7" x14ac:dyDescent="0.35">
      <c r="B487" s="212" t="s">
        <v>5114</v>
      </c>
      <c r="C487" s="212" t="s">
        <v>603</v>
      </c>
      <c r="D487" s="212" t="s">
        <v>5115</v>
      </c>
      <c r="E487" s="543" t="s">
        <v>3593</v>
      </c>
      <c r="F487" s="212">
        <f>IF(RIGHT(B487,1)="p",0,IF(TRIM(C487)=TRIM('2 - Project Admin'!$E$8),1,0))</f>
        <v>0</v>
      </c>
      <c r="G487" s="212">
        <f>IF(F487=1,COUNTIF($C$4:C487,C487),0)</f>
        <v>0</v>
      </c>
    </row>
    <row r="488" spans="2:7" x14ac:dyDescent="0.35">
      <c r="B488" s="212" t="s">
        <v>5116</v>
      </c>
      <c r="C488" s="212" t="s">
        <v>603</v>
      </c>
      <c r="D488" s="212" t="s">
        <v>5117</v>
      </c>
      <c r="E488" s="543" t="s">
        <v>3593</v>
      </c>
      <c r="F488" s="212">
        <f>IF(RIGHT(B488,1)="p",0,IF(TRIM(C488)=TRIM('2 - Project Admin'!$E$8),1,0))</f>
        <v>0</v>
      </c>
      <c r="G488" s="212">
        <f>IF(F488=1,COUNTIF($C$4:C488,C488),0)</f>
        <v>0</v>
      </c>
    </row>
    <row r="489" spans="2:7" x14ac:dyDescent="0.35">
      <c r="B489" s="212" t="s">
        <v>5118</v>
      </c>
      <c r="C489" s="212" t="s">
        <v>603</v>
      </c>
      <c r="D489" s="212" t="s">
        <v>5119</v>
      </c>
      <c r="E489" s="543" t="s">
        <v>3593</v>
      </c>
      <c r="F489" s="212">
        <f>IF(RIGHT(B489,1)="p",0,IF(TRIM(C489)=TRIM('2 - Project Admin'!$E$8),1,0))</f>
        <v>0</v>
      </c>
      <c r="G489" s="212">
        <f>IF(F489=1,COUNTIF($C$4:C489,C489),0)</f>
        <v>0</v>
      </c>
    </row>
    <row r="490" spans="2:7" x14ac:dyDescent="0.35">
      <c r="B490" s="212" t="s">
        <v>5120</v>
      </c>
      <c r="C490" s="212" t="s">
        <v>603</v>
      </c>
      <c r="D490" s="212" t="s">
        <v>5121</v>
      </c>
      <c r="E490" s="543" t="s">
        <v>3593</v>
      </c>
      <c r="F490" s="212">
        <f>IF(RIGHT(B490,1)="p",0,IF(TRIM(C490)=TRIM('2 - Project Admin'!$E$8),1,0))</f>
        <v>0</v>
      </c>
      <c r="G490" s="212">
        <f>IF(F490=1,COUNTIF($C$4:C490,C490),0)</f>
        <v>0</v>
      </c>
    </row>
    <row r="491" spans="2:7" x14ac:dyDescent="0.35">
      <c r="B491" s="212" t="s">
        <v>5122</v>
      </c>
      <c r="C491" s="212" t="s">
        <v>604</v>
      </c>
      <c r="D491" s="212" t="s">
        <v>5123</v>
      </c>
      <c r="E491" s="543" t="s">
        <v>3593</v>
      </c>
      <c r="F491" s="212">
        <f>IF(RIGHT(B491,1)="p",0,IF(TRIM(C491)=TRIM('2 - Project Admin'!$E$8),1,0))</f>
        <v>0</v>
      </c>
      <c r="G491" s="212">
        <f>IF(F491=1,COUNTIF($C$4:C491,C491),0)</f>
        <v>0</v>
      </c>
    </row>
    <row r="492" spans="2:7" x14ac:dyDescent="0.35">
      <c r="B492" s="212" t="s">
        <v>5124</v>
      </c>
      <c r="C492" s="212" t="s">
        <v>604</v>
      </c>
      <c r="D492" s="212" t="s">
        <v>5125</v>
      </c>
      <c r="E492" s="543" t="s">
        <v>3593</v>
      </c>
      <c r="F492" s="212">
        <f>IF(RIGHT(B492,1)="p",0,IF(TRIM(C492)=TRIM('2 - Project Admin'!$E$8),1,0))</f>
        <v>0</v>
      </c>
      <c r="G492" s="212">
        <f>IF(F492=1,COUNTIF($C$4:C492,C492),0)</f>
        <v>0</v>
      </c>
    </row>
    <row r="493" spans="2:7" x14ac:dyDescent="0.35">
      <c r="B493" s="212" t="s">
        <v>5126</v>
      </c>
      <c r="C493" s="212" t="s">
        <v>604</v>
      </c>
      <c r="D493" s="212" t="s">
        <v>5127</v>
      </c>
      <c r="E493" s="543" t="s">
        <v>3593</v>
      </c>
      <c r="F493" s="212">
        <f>IF(RIGHT(B493,1)="p",0,IF(TRIM(C493)=TRIM('2 - Project Admin'!$E$8),1,0))</f>
        <v>0</v>
      </c>
      <c r="G493" s="212">
        <f>IF(F493=1,COUNTIF($C$4:C493,C493),0)</f>
        <v>0</v>
      </c>
    </row>
    <row r="494" spans="2:7" x14ac:dyDescent="0.35">
      <c r="B494" s="212" t="s">
        <v>5128</v>
      </c>
      <c r="C494" s="212" t="s">
        <v>604</v>
      </c>
      <c r="D494" s="212" t="s">
        <v>5129</v>
      </c>
      <c r="E494" s="543" t="s">
        <v>3593</v>
      </c>
      <c r="F494" s="212">
        <f>IF(RIGHT(B494,1)="p",0,IF(TRIM(C494)=TRIM('2 - Project Admin'!$E$8),1,0))</f>
        <v>0</v>
      </c>
      <c r="G494" s="212">
        <f>IF(F494=1,COUNTIF($C$4:C494,C494),0)</f>
        <v>0</v>
      </c>
    </row>
    <row r="495" spans="2:7" x14ac:dyDescent="0.35">
      <c r="B495" s="212" t="s">
        <v>5130</v>
      </c>
      <c r="C495" s="212" t="s">
        <v>604</v>
      </c>
      <c r="D495" s="212" t="s">
        <v>5131</v>
      </c>
      <c r="E495" s="543" t="s">
        <v>3593</v>
      </c>
      <c r="F495" s="212">
        <f>IF(RIGHT(B495,1)="p",0,IF(TRIM(C495)=TRIM('2 - Project Admin'!$E$8),1,0))</f>
        <v>0</v>
      </c>
      <c r="G495" s="212">
        <f>IF(F495=1,COUNTIF($C$4:C495,C495),0)</f>
        <v>0</v>
      </c>
    </row>
    <row r="496" spans="2:7" x14ac:dyDescent="0.35">
      <c r="B496" s="212" t="s">
        <v>5132</v>
      </c>
      <c r="C496" s="212" t="s">
        <v>604</v>
      </c>
      <c r="D496" s="212" t="s">
        <v>5133</v>
      </c>
      <c r="E496" s="543" t="s">
        <v>3593</v>
      </c>
      <c r="F496" s="212">
        <f>IF(RIGHT(B496,1)="p",0,IF(TRIM(C496)=TRIM('2 - Project Admin'!$E$8),1,0))</f>
        <v>0</v>
      </c>
      <c r="G496" s="212">
        <f>IF(F496=1,COUNTIF($C$4:C496,C496),0)</f>
        <v>0</v>
      </c>
    </row>
    <row r="497" spans="2:7" x14ac:dyDescent="0.35">
      <c r="B497" s="212" t="s">
        <v>5134</v>
      </c>
      <c r="C497" s="212" t="s">
        <v>604</v>
      </c>
      <c r="D497" s="212" t="s">
        <v>5135</v>
      </c>
      <c r="E497" s="543" t="s">
        <v>3593</v>
      </c>
      <c r="F497" s="212">
        <f>IF(RIGHT(B497,1)="p",0,IF(TRIM(C497)=TRIM('2 - Project Admin'!$E$8),1,0))</f>
        <v>0</v>
      </c>
      <c r="G497" s="212">
        <f>IF(F497=1,COUNTIF($C$4:C497,C497),0)</f>
        <v>0</v>
      </c>
    </row>
    <row r="498" spans="2:7" x14ac:dyDescent="0.35">
      <c r="B498" s="212" t="s">
        <v>5136</v>
      </c>
      <c r="C498" s="212" t="s">
        <v>604</v>
      </c>
      <c r="D498" s="212" t="s">
        <v>5137</v>
      </c>
      <c r="E498" s="543" t="s">
        <v>3593</v>
      </c>
      <c r="F498" s="212">
        <f>IF(RIGHT(B498,1)="p",0,IF(TRIM(C498)=TRIM('2 - Project Admin'!$E$8),1,0))</f>
        <v>0</v>
      </c>
      <c r="G498" s="212">
        <f>IF(F498=1,COUNTIF($C$4:C498,C498),0)</f>
        <v>0</v>
      </c>
    </row>
    <row r="499" spans="2:7" x14ac:dyDescent="0.35">
      <c r="B499" s="212" t="s">
        <v>5138</v>
      </c>
      <c r="C499" s="212" t="s">
        <v>606</v>
      </c>
      <c r="D499" s="212" t="s">
        <v>5139</v>
      </c>
      <c r="E499" s="543" t="s">
        <v>3593</v>
      </c>
      <c r="F499" s="212">
        <f>IF(RIGHT(B499,1)="p",0,IF(TRIM(C499)=TRIM('2 - Project Admin'!$E$8),1,0))</f>
        <v>0</v>
      </c>
      <c r="G499" s="212">
        <f>IF(F499=1,COUNTIF($C$4:C499,C499),0)</f>
        <v>0</v>
      </c>
    </row>
    <row r="500" spans="2:7" x14ac:dyDescent="0.35">
      <c r="B500" s="212" t="s">
        <v>5140</v>
      </c>
      <c r="C500" s="212" t="s">
        <v>606</v>
      </c>
      <c r="D500" s="212" t="s">
        <v>5141</v>
      </c>
      <c r="E500" s="543" t="s">
        <v>3593</v>
      </c>
      <c r="F500" s="212">
        <f>IF(RIGHT(B500,1)="p",0,IF(TRIM(C500)=TRIM('2 - Project Admin'!$E$8),1,0))</f>
        <v>0</v>
      </c>
      <c r="G500" s="212">
        <f>IF(F500=1,COUNTIF($C$4:C500,C500),0)</f>
        <v>0</v>
      </c>
    </row>
    <row r="501" spans="2:7" x14ac:dyDescent="0.35">
      <c r="B501" s="212" t="s">
        <v>5142</v>
      </c>
      <c r="C501" s="212" t="s">
        <v>606</v>
      </c>
      <c r="D501" s="212" t="s">
        <v>5143</v>
      </c>
      <c r="E501" s="543" t="s">
        <v>3593</v>
      </c>
      <c r="F501" s="212">
        <f>IF(RIGHT(B501,1)="p",0,IF(TRIM(C501)=TRIM('2 - Project Admin'!$E$8),1,0))</f>
        <v>0</v>
      </c>
      <c r="G501" s="212">
        <f>IF(F501=1,COUNTIF($C$4:C501,C501),0)</f>
        <v>0</v>
      </c>
    </row>
    <row r="502" spans="2:7" x14ac:dyDescent="0.35">
      <c r="B502" s="212" t="s">
        <v>5144</v>
      </c>
      <c r="C502" s="212" t="s">
        <v>606</v>
      </c>
      <c r="D502" s="212" t="s">
        <v>5145</v>
      </c>
      <c r="E502" s="543" t="s">
        <v>3593</v>
      </c>
      <c r="F502" s="212">
        <f>IF(RIGHT(B502,1)="p",0,IF(TRIM(C502)=TRIM('2 - Project Admin'!$E$8),1,0))</f>
        <v>0</v>
      </c>
      <c r="G502" s="212">
        <f>IF(F502=1,COUNTIF($C$4:C502,C502),0)</f>
        <v>0</v>
      </c>
    </row>
    <row r="503" spans="2:7" x14ac:dyDescent="0.35">
      <c r="B503" s="212" t="s">
        <v>5146</v>
      </c>
      <c r="C503" s="212" t="s">
        <v>606</v>
      </c>
      <c r="D503" s="212" t="s">
        <v>5147</v>
      </c>
      <c r="E503" s="543" t="s">
        <v>3593</v>
      </c>
      <c r="F503" s="212">
        <f>IF(RIGHT(B503,1)="p",0,IF(TRIM(C503)=TRIM('2 - Project Admin'!$E$8),1,0))</f>
        <v>0</v>
      </c>
      <c r="G503" s="212">
        <f>IF(F503=1,COUNTIF($C$4:C503,C503),0)</f>
        <v>0</v>
      </c>
    </row>
    <row r="504" spans="2:7" x14ac:dyDescent="0.35">
      <c r="B504" s="212" t="s">
        <v>5148</v>
      </c>
      <c r="C504" s="212" t="s">
        <v>606</v>
      </c>
      <c r="D504" s="212" t="s">
        <v>5149</v>
      </c>
      <c r="E504" s="543" t="s">
        <v>3593</v>
      </c>
      <c r="F504" s="212">
        <f>IF(RIGHT(B504,1)="p",0,IF(TRIM(C504)=TRIM('2 - Project Admin'!$E$8),1,0))</f>
        <v>0</v>
      </c>
      <c r="G504" s="212">
        <f>IF(F504=1,COUNTIF($C$4:C504,C504),0)</f>
        <v>0</v>
      </c>
    </row>
    <row r="505" spans="2:7" x14ac:dyDescent="0.35">
      <c r="B505" s="212" t="s">
        <v>5150</v>
      </c>
      <c r="C505" s="212" t="s">
        <v>606</v>
      </c>
      <c r="D505" s="212" t="s">
        <v>5151</v>
      </c>
      <c r="E505" s="543" t="s">
        <v>3593</v>
      </c>
      <c r="F505" s="212">
        <f>IF(RIGHT(B505,1)="p",0,IF(TRIM(C505)=TRIM('2 - Project Admin'!$E$8),1,0))</f>
        <v>0</v>
      </c>
      <c r="G505" s="212">
        <f>IF(F505=1,COUNTIF($C$4:C505,C505),0)</f>
        <v>0</v>
      </c>
    </row>
    <row r="506" spans="2:7" x14ac:dyDescent="0.35">
      <c r="B506" s="212" t="s">
        <v>5152</v>
      </c>
      <c r="C506" s="212" t="s">
        <v>606</v>
      </c>
      <c r="D506" s="212" t="s">
        <v>5153</v>
      </c>
      <c r="E506" s="543" t="s">
        <v>3593</v>
      </c>
      <c r="F506" s="212">
        <f>IF(RIGHT(B506,1)="p",0,IF(TRIM(C506)=TRIM('2 - Project Admin'!$E$8),1,0))</f>
        <v>0</v>
      </c>
      <c r="G506" s="212">
        <f>IF(F506=1,COUNTIF($C$4:C506,C506),0)</f>
        <v>0</v>
      </c>
    </row>
    <row r="507" spans="2:7" x14ac:dyDescent="0.35">
      <c r="B507" s="212" t="s">
        <v>5154</v>
      </c>
      <c r="C507" s="212" t="s">
        <v>607</v>
      </c>
      <c r="D507" s="212" t="s">
        <v>5155</v>
      </c>
      <c r="E507" s="543" t="s">
        <v>3593</v>
      </c>
      <c r="F507" s="212">
        <f>IF(RIGHT(B507,1)="p",0,IF(TRIM(C507)=TRIM('2 - Project Admin'!$E$8),1,0))</f>
        <v>0</v>
      </c>
      <c r="G507" s="212">
        <f>IF(F507=1,COUNTIF($C$4:C507,C507),0)</f>
        <v>0</v>
      </c>
    </row>
    <row r="508" spans="2:7" x14ac:dyDescent="0.35">
      <c r="B508" s="212" t="s">
        <v>5156</v>
      </c>
      <c r="C508" s="212" t="s">
        <v>607</v>
      </c>
      <c r="D508" s="212" t="s">
        <v>5157</v>
      </c>
      <c r="E508" s="543" t="s">
        <v>3593</v>
      </c>
      <c r="F508" s="212">
        <f>IF(RIGHT(B508,1)="p",0,IF(TRIM(C508)=TRIM('2 - Project Admin'!$E$8),1,0))</f>
        <v>0</v>
      </c>
      <c r="G508" s="212">
        <f>IF(F508=1,COUNTIF($C$4:C508,C508),0)</f>
        <v>0</v>
      </c>
    </row>
    <row r="509" spans="2:7" x14ac:dyDescent="0.35">
      <c r="B509" s="212" t="s">
        <v>5158</v>
      </c>
      <c r="C509" s="212" t="s">
        <v>607</v>
      </c>
      <c r="D509" s="212" t="s">
        <v>5159</v>
      </c>
      <c r="E509" s="543" t="s">
        <v>3593</v>
      </c>
      <c r="F509" s="212">
        <f>IF(RIGHT(B509,1)="p",0,IF(TRIM(C509)=TRIM('2 - Project Admin'!$E$8),1,0))</f>
        <v>0</v>
      </c>
      <c r="G509" s="212">
        <f>IF(F509=1,COUNTIF($C$4:C509,C509),0)</f>
        <v>0</v>
      </c>
    </row>
    <row r="510" spans="2:7" x14ac:dyDescent="0.35">
      <c r="B510" s="212" t="s">
        <v>5160</v>
      </c>
      <c r="C510" s="212" t="s">
        <v>607</v>
      </c>
      <c r="D510" s="212" t="s">
        <v>5161</v>
      </c>
      <c r="E510" s="543" t="s">
        <v>3593</v>
      </c>
      <c r="F510" s="212">
        <f>IF(RIGHT(B510,1)="p",0,IF(TRIM(C510)=TRIM('2 - Project Admin'!$E$8),1,0))</f>
        <v>0</v>
      </c>
      <c r="G510" s="212">
        <f>IF(F510=1,COUNTIF($C$4:C510,C510),0)</f>
        <v>0</v>
      </c>
    </row>
    <row r="511" spans="2:7" x14ac:dyDescent="0.35">
      <c r="B511" s="212" t="s">
        <v>5162</v>
      </c>
      <c r="C511" s="212" t="s">
        <v>607</v>
      </c>
      <c r="D511" s="212" t="s">
        <v>5163</v>
      </c>
      <c r="E511" s="543" t="s">
        <v>3593</v>
      </c>
      <c r="F511" s="212">
        <f>IF(RIGHT(B511,1)="p",0,IF(TRIM(C511)=TRIM('2 - Project Admin'!$E$8),1,0))</f>
        <v>0</v>
      </c>
      <c r="G511" s="212">
        <f>IF(F511=1,COUNTIF($C$4:C511,C511),0)</f>
        <v>0</v>
      </c>
    </row>
    <row r="512" spans="2:7" x14ac:dyDescent="0.35">
      <c r="B512" s="212" t="s">
        <v>5164</v>
      </c>
      <c r="C512" s="212" t="s">
        <v>607</v>
      </c>
      <c r="D512" s="212" t="s">
        <v>5165</v>
      </c>
      <c r="E512" s="543" t="s">
        <v>3593</v>
      </c>
      <c r="F512" s="212">
        <f>IF(RIGHT(B512,1)="p",0,IF(TRIM(C512)=TRIM('2 - Project Admin'!$E$8),1,0))</f>
        <v>0</v>
      </c>
      <c r="G512" s="212">
        <f>IF(F512=1,COUNTIF($C$4:C512,C512),0)</f>
        <v>0</v>
      </c>
    </row>
    <row r="513" spans="2:7" x14ac:dyDescent="0.35">
      <c r="B513" s="212" t="s">
        <v>5166</v>
      </c>
      <c r="C513" s="212" t="s">
        <v>609</v>
      </c>
      <c r="D513" s="212" t="s">
        <v>5167</v>
      </c>
      <c r="E513" s="543" t="s">
        <v>3593</v>
      </c>
      <c r="F513" s="212">
        <f>IF(RIGHT(B513,1)="p",0,IF(TRIM(C513)=TRIM('2 - Project Admin'!$E$8),1,0))</f>
        <v>0</v>
      </c>
      <c r="G513" s="212">
        <f>IF(F513=1,COUNTIF($C$4:C513,C513),0)</f>
        <v>0</v>
      </c>
    </row>
    <row r="514" spans="2:7" x14ac:dyDescent="0.35">
      <c r="B514" s="212" t="s">
        <v>5168</v>
      </c>
      <c r="C514" s="212" t="s">
        <v>609</v>
      </c>
      <c r="D514" s="212" t="s">
        <v>5169</v>
      </c>
      <c r="E514" s="543" t="s">
        <v>3593</v>
      </c>
      <c r="F514" s="212">
        <f>IF(RIGHT(B514,1)="p",0,IF(TRIM(C514)=TRIM('2 - Project Admin'!$E$8),1,0))</f>
        <v>0</v>
      </c>
      <c r="G514" s="212">
        <f>IF(F514=1,COUNTIF($C$4:C514,C514),0)</f>
        <v>0</v>
      </c>
    </row>
    <row r="515" spans="2:7" x14ac:dyDescent="0.35">
      <c r="B515" s="212" t="s">
        <v>5170</v>
      </c>
      <c r="C515" s="212" t="s">
        <v>609</v>
      </c>
      <c r="D515" s="212" t="s">
        <v>5171</v>
      </c>
      <c r="E515" s="543" t="s">
        <v>3593</v>
      </c>
      <c r="F515" s="212">
        <f>IF(RIGHT(B515,1)="p",0,IF(TRIM(C515)=TRIM('2 - Project Admin'!$E$8),1,0))</f>
        <v>0</v>
      </c>
      <c r="G515" s="212">
        <f>IF(F515=1,COUNTIF($C$4:C515,C515),0)</f>
        <v>0</v>
      </c>
    </row>
    <row r="516" spans="2:7" x14ac:dyDescent="0.35">
      <c r="B516" s="212" t="s">
        <v>5172</v>
      </c>
      <c r="C516" s="212" t="s">
        <v>609</v>
      </c>
      <c r="D516" s="212" t="s">
        <v>5173</v>
      </c>
      <c r="E516" s="543" t="s">
        <v>3593</v>
      </c>
      <c r="F516" s="212">
        <f>IF(RIGHT(B516,1)="p",0,IF(TRIM(C516)=TRIM('2 - Project Admin'!$E$8),1,0))</f>
        <v>0</v>
      </c>
      <c r="G516" s="212">
        <f>IF(F516=1,COUNTIF($C$4:C516,C516),0)</f>
        <v>0</v>
      </c>
    </row>
    <row r="517" spans="2:7" x14ac:dyDescent="0.35">
      <c r="B517" s="212" t="s">
        <v>5174</v>
      </c>
      <c r="C517" s="212" t="s">
        <v>609</v>
      </c>
      <c r="D517" s="212" t="s">
        <v>5175</v>
      </c>
      <c r="E517" s="543" t="s">
        <v>3593</v>
      </c>
      <c r="F517" s="212">
        <f>IF(RIGHT(B517,1)="p",0,IF(TRIM(C517)=TRIM('2 - Project Admin'!$E$8),1,0))</f>
        <v>0</v>
      </c>
      <c r="G517" s="212">
        <f>IF(F517=1,COUNTIF($C$4:C517,C517),0)</f>
        <v>0</v>
      </c>
    </row>
    <row r="518" spans="2:7" x14ac:dyDescent="0.35">
      <c r="B518" s="212" t="s">
        <v>5176</v>
      </c>
      <c r="C518" s="212" t="s">
        <v>609</v>
      </c>
      <c r="D518" s="212" t="s">
        <v>5177</v>
      </c>
      <c r="E518" s="543" t="s">
        <v>3593</v>
      </c>
      <c r="F518" s="212">
        <f>IF(RIGHT(B518,1)="p",0,IF(TRIM(C518)=TRIM('2 - Project Admin'!$E$8),1,0))</f>
        <v>0</v>
      </c>
      <c r="G518" s="212">
        <f>IF(F518=1,COUNTIF($C$4:C518,C518),0)</f>
        <v>0</v>
      </c>
    </row>
    <row r="519" spans="2:7" x14ac:dyDescent="0.35">
      <c r="B519" s="212" t="s">
        <v>5178</v>
      </c>
      <c r="C519" s="212" t="s">
        <v>609</v>
      </c>
      <c r="D519" s="212" t="s">
        <v>5179</v>
      </c>
      <c r="E519" s="543" t="s">
        <v>3593</v>
      </c>
      <c r="F519" s="212">
        <f>IF(RIGHT(B519,1)="p",0,IF(TRIM(C519)=TRIM('2 - Project Admin'!$E$8),1,0))</f>
        <v>0</v>
      </c>
      <c r="G519" s="212">
        <f>IF(F519=1,COUNTIF($C$4:C519,C519),0)</f>
        <v>0</v>
      </c>
    </row>
    <row r="520" spans="2:7" x14ac:dyDescent="0.35">
      <c r="B520" s="212" t="s">
        <v>5180</v>
      </c>
      <c r="C520" s="212" t="s">
        <v>609</v>
      </c>
      <c r="D520" s="212" t="s">
        <v>5181</v>
      </c>
      <c r="E520" s="543" t="s">
        <v>3593</v>
      </c>
      <c r="F520" s="212">
        <f>IF(RIGHT(B520,1)="p",0,IF(TRIM(C520)=TRIM('2 - Project Admin'!$E$8),1,0))</f>
        <v>0</v>
      </c>
      <c r="G520" s="212">
        <f>IF(F520=1,COUNTIF($C$4:C520,C520),0)</f>
        <v>0</v>
      </c>
    </row>
    <row r="521" spans="2:7" x14ac:dyDescent="0.35">
      <c r="B521" s="212" t="s">
        <v>5182</v>
      </c>
      <c r="C521" s="212" t="s">
        <v>610</v>
      </c>
      <c r="D521" s="212" t="s">
        <v>5183</v>
      </c>
      <c r="E521" s="543" t="s">
        <v>3593</v>
      </c>
      <c r="F521" s="212">
        <f>IF(RIGHT(B521,1)="p",0,IF(TRIM(C521)=TRIM('2 - Project Admin'!$E$8),1,0))</f>
        <v>0</v>
      </c>
      <c r="G521" s="212">
        <f>IF(F521=1,COUNTIF($C$4:C521,C521),0)</f>
        <v>0</v>
      </c>
    </row>
    <row r="522" spans="2:7" x14ac:dyDescent="0.35">
      <c r="B522" s="212" t="s">
        <v>5184</v>
      </c>
      <c r="C522" s="212" t="s">
        <v>610</v>
      </c>
      <c r="D522" s="212" t="s">
        <v>5185</v>
      </c>
      <c r="E522" s="543" t="s">
        <v>3593</v>
      </c>
      <c r="F522" s="212">
        <f>IF(RIGHT(B522,1)="p",0,IF(TRIM(C522)=TRIM('2 - Project Admin'!$E$8),1,0))</f>
        <v>0</v>
      </c>
      <c r="G522" s="212">
        <f>IF(F522=1,COUNTIF($C$4:C522,C522),0)</f>
        <v>0</v>
      </c>
    </row>
    <row r="523" spans="2:7" x14ac:dyDescent="0.35">
      <c r="B523" s="212" t="s">
        <v>5186</v>
      </c>
      <c r="C523" s="212" t="s">
        <v>610</v>
      </c>
      <c r="D523" s="212" t="s">
        <v>5187</v>
      </c>
      <c r="E523" s="543" t="s">
        <v>3593</v>
      </c>
      <c r="F523" s="212">
        <f>IF(RIGHT(B523,1)="p",0,IF(TRIM(C523)=TRIM('2 - Project Admin'!$E$8),1,0))</f>
        <v>0</v>
      </c>
      <c r="G523" s="212">
        <f>IF(F523=1,COUNTIF($C$4:C523,C523),0)</f>
        <v>0</v>
      </c>
    </row>
    <row r="524" spans="2:7" x14ac:dyDescent="0.35">
      <c r="B524" s="212" t="s">
        <v>5188</v>
      </c>
      <c r="C524" s="212" t="s">
        <v>610</v>
      </c>
      <c r="D524" s="212" t="s">
        <v>5189</v>
      </c>
      <c r="E524" s="543" t="s">
        <v>3593</v>
      </c>
      <c r="F524" s="212">
        <f>IF(RIGHT(B524,1)="p",0,IF(TRIM(C524)=TRIM('2 - Project Admin'!$E$8),1,0))</f>
        <v>0</v>
      </c>
      <c r="G524" s="212">
        <f>IF(F524=1,COUNTIF($C$4:C524,C524),0)</f>
        <v>0</v>
      </c>
    </row>
    <row r="525" spans="2:7" x14ac:dyDescent="0.35">
      <c r="B525" s="212" t="s">
        <v>5190</v>
      </c>
      <c r="C525" s="212" t="s">
        <v>610</v>
      </c>
      <c r="D525" s="212" t="s">
        <v>5191</v>
      </c>
      <c r="E525" s="543" t="s">
        <v>3593</v>
      </c>
      <c r="F525" s="212">
        <f>IF(RIGHT(B525,1)="p",0,IF(TRIM(C525)=TRIM('2 - Project Admin'!$E$8),1,0))</f>
        <v>0</v>
      </c>
      <c r="G525" s="212">
        <f>IF(F525=1,COUNTIF($C$4:C525,C525),0)</f>
        <v>0</v>
      </c>
    </row>
    <row r="526" spans="2:7" x14ac:dyDescent="0.35">
      <c r="B526" s="212" t="s">
        <v>5192</v>
      </c>
      <c r="C526" s="212" t="s">
        <v>610</v>
      </c>
      <c r="D526" s="212" t="s">
        <v>5193</v>
      </c>
      <c r="E526" s="543" t="s">
        <v>3593</v>
      </c>
      <c r="F526" s="212">
        <f>IF(RIGHT(B526,1)="p",0,IF(TRIM(C526)=TRIM('2 - Project Admin'!$E$8),1,0))</f>
        <v>0</v>
      </c>
      <c r="G526" s="212">
        <f>IF(F526=1,COUNTIF($C$4:C526,C526),0)</f>
        <v>0</v>
      </c>
    </row>
    <row r="527" spans="2:7" x14ac:dyDescent="0.35">
      <c r="B527" s="212" t="s">
        <v>5194</v>
      </c>
      <c r="C527" s="212" t="s">
        <v>610</v>
      </c>
      <c r="D527" s="212" t="s">
        <v>5195</v>
      </c>
      <c r="E527" s="543" t="s">
        <v>3593</v>
      </c>
      <c r="F527" s="212">
        <f>IF(RIGHT(B527,1)="p",0,IF(TRIM(C527)=TRIM('2 - Project Admin'!$E$8),1,0))</f>
        <v>0</v>
      </c>
      <c r="G527" s="212">
        <f>IF(F527=1,COUNTIF($C$4:C527,C527),0)</f>
        <v>0</v>
      </c>
    </row>
    <row r="528" spans="2:7" x14ac:dyDescent="0.35">
      <c r="B528" s="212" t="s">
        <v>5196</v>
      </c>
      <c r="C528" s="212" t="s">
        <v>611</v>
      </c>
      <c r="D528" s="212" t="s">
        <v>5197</v>
      </c>
      <c r="E528" s="543" t="s">
        <v>3593</v>
      </c>
      <c r="F528" s="212">
        <f>IF(RIGHT(B528,1)="p",0,IF(TRIM(C528)=TRIM('2 - Project Admin'!$E$8),1,0))</f>
        <v>0</v>
      </c>
      <c r="G528" s="212">
        <f>IF(F528=1,COUNTIF($C$4:C528,C528),0)</f>
        <v>0</v>
      </c>
    </row>
    <row r="529" spans="2:7" x14ac:dyDescent="0.35">
      <c r="B529" s="212" t="s">
        <v>5198</v>
      </c>
      <c r="C529" s="212" t="s">
        <v>611</v>
      </c>
      <c r="D529" s="212" t="s">
        <v>5199</v>
      </c>
      <c r="E529" s="543" t="s">
        <v>3593</v>
      </c>
      <c r="F529" s="212">
        <f>IF(RIGHT(B529,1)="p",0,IF(TRIM(C529)=TRIM('2 - Project Admin'!$E$8),1,0))</f>
        <v>0</v>
      </c>
      <c r="G529" s="212">
        <f>IF(F529=1,COUNTIF($C$4:C529,C529),0)</f>
        <v>0</v>
      </c>
    </row>
    <row r="530" spans="2:7" x14ac:dyDescent="0.35">
      <c r="B530" s="212" t="s">
        <v>5200</v>
      </c>
      <c r="C530" s="212" t="s">
        <v>611</v>
      </c>
      <c r="D530" s="212" t="s">
        <v>5201</v>
      </c>
      <c r="E530" s="543" t="s">
        <v>3593</v>
      </c>
      <c r="F530" s="212">
        <f>IF(RIGHT(B530,1)="p",0,IF(TRIM(C530)=TRIM('2 - Project Admin'!$E$8),1,0))</f>
        <v>0</v>
      </c>
      <c r="G530" s="212">
        <f>IF(F530=1,COUNTIF($C$4:C530,C530),0)</f>
        <v>0</v>
      </c>
    </row>
    <row r="531" spans="2:7" x14ac:dyDescent="0.35">
      <c r="B531" s="212" t="s">
        <v>5202</v>
      </c>
      <c r="C531" s="212" t="s">
        <v>611</v>
      </c>
      <c r="D531" s="212" t="s">
        <v>5203</v>
      </c>
      <c r="E531" s="543" t="s">
        <v>3593</v>
      </c>
      <c r="F531" s="212">
        <f>IF(RIGHT(B531,1)="p",0,IF(TRIM(C531)=TRIM('2 - Project Admin'!$E$8),1,0))</f>
        <v>0</v>
      </c>
      <c r="G531" s="212">
        <f>IF(F531=1,COUNTIF($C$4:C531,C531),0)</f>
        <v>0</v>
      </c>
    </row>
    <row r="532" spans="2:7" x14ac:dyDescent="0.35">
      <c r="B532" s="212" t="s">
        <v>5204</v>
      </c>
      <c r="C532" s="212" t="s">
        <v>611</v>
      </c>
      <c r="D532" s="212" t="s">
        <v>5205</v>
      </c>
      <c r="E532" s="543" t="s">
        <v>3593</v>
      </c>
      <c r="F532" s="212">
        <f>IF(RIGHT(B532,1)="p",0,IF(TRIM(C532)=TRIM('2 - Project Admin'!$E$8),1,0))</f>
        <v>0</v>
      </c>
      <c r="G532" s="212">
        <f>IF(F532=1,COUNTIF($C$4:C532,C532),0)</f>
        <v>0</v>
      </c>
    </row>
    <row r="533" spans="2:7" x14ac:dyDescent="0.35">
      <c r="B533" s="212" t="s">
        <v>5206</v>
      </c>
      <c r="C533" s="212" t="s">
        <v>5207</v>
      </c>
      <c r="D533" s="212" t="s">
        <v>5208</v>
      </c>
      <c r="E533" s="543" t="s">
        <v>3593</v>
      </c>
      <c r="F533" s="212">
        <f>IF(RIGHT(B533,1)="p",0,IF(TRIM(C533)=TRIM('2 - Project Admin'!$E$8),1,0))</f>
        <v>0</v>
      </c>
      <c r="G533" s="212">
        <f>IF(F533=1,COUNTIF($C$4:C533,C533),0)</f>
        <v>0</v>
      </c>
    </row>
    <row r="534" spans="2:7" x14ac:dyDescent="0.35">
      <c r="B534" s="212" t="s">
        <v>5209</v>
      </c>
      <c r="C534" s="212" t="s">
        <v>5207</v>
      </c>
      <c r="D534" s="212" t="s">
        <v>5210</v>
      </c>
      <c r="E534" s="543" t="s">
        <v>3593</v>
      </c>
      <c r="F534" s="212">
        <f>IF(RIGHT(B534,1)="p",0,IF(TRIM(C534)=TRIM('2 - Project Admin'!$E$8),1,0))</f>
        <v>0</v>
      </c>
      <c r="G534" s="212">
        <f>IF(F534=1,COUNTIF($C$4:C534,C534),0)</f>
        <v>0</v>
      </c>
    </row>
    <row r="535" spans="2:7" x14ac:dyDescent="0.35">
      <c r="B535" s="212" t="s">
        <v>5211</v>
      </c>
      <c r="C535" s="212" t="s">
        <v>5207</v>
      </c>
      <c r="D535" s="212" t="s">
        <v>5212</v>
      </c>
      <c r="E535" s="543" t="s">
        <v>3593</v>
      </c>
      <c r="F535" s="212">
        <f>IF(RIGHT(B535,1)="p",0,IF(TRIM(C535)=TRIM('2 - Project Admin'!$E$8),1,0))</f>
        <v>0</v>
      </c>
      <c r="G535" s="212">
        <f>IF(F535=1,COUNTIF($C$4:C535,C535),0)</f>
        <v>0</v>
      </c>
    </row>
    <row r="536" spans="2:7" x14ac:dyDescent="0.35">
      <c r="B536" s="212" t="s">
        <v>5213</v>
      </c>
      <c r="C536" s="212" t="s">
        <v>5207</v>
      </c>
      <c r="D536" s="212" t="s">
        <v>5214</v>
      </c>
      <c r="E536" s="543" t="s">
        <v>3593</v>
      </c>
      <c r="F536" s="212">
        <f>IF(RIGHT(B536,1)="p",0,IF(TRIM(C536)=TRIM('2 - Project Admin'!$E$8),1,0))</f>
        <v>0</v>
      </c>
      <c r="G536" s="212">
        <f>IF(F536=1,COUNTIF($C$4:C536,C536),0)</f>
        <v>0</v>
      </c>
    </row>
    <row r="537" spans="2:7" x14ac:dyDescent="0.35">
      <c r="B537" s="212" t="s">
        <v>5215</v>
      </c>
      <c r="C537" s="212" t="s">
        <v>614</v>
      </c>
      <c r="D537" s="212" t="s">
        <v>5216</v>
      </c>
      <c r="E537" s="543" t="s">
        <v>3593</v>
      </c>
      <c r="F537" s="212">
        <f>IF(RIGHT(B537,1)="p",0,IF(TRIM(C537)=TRIM('2 - Project Admin'!$E$8),1,0))</f>
        <v>0</v>
      </c>
      <c r="G537" s="212">
        <f>IF(F537=1,COUNTIF($C$4:C537,C537),0)</f>
        <v>0</v>
      </c>
    </row>
    <row r="538" spans="2:7" x14ac:dyDescent="0.35">
      <c r="B538" s="212" t="s">
        <v>5217</v>
      </c>
      <c r="C538" s="212" t="s">
        <v>614</v>
      </c>
      <c r="D538" s="212" t="s">
        <v>5218</v>
      </c>
      <c r="E538" s="543" t="s">
        <v>3593</v>
      </c>
      <c r="F538" s="212">
        <f>IF(RIGHT(B538,1)="p",0,IF(TRIM(C538)=TRIM('2 - Project Admin'!$E$8),1,0))</f>
        <v>0</v>
      </c>
      <c r="G538" s="212">
        <f>IF(F538=1,COUNTIF($C$4:C538,C538),0)</f>
        <v>0</v>
      </c>
    </row>
    <row r="539" spans="2:7" x14ac:dyDescent="0.35">
      <c r="B539" s="212" t="s">
        <v>5219</v>
      </c>
      <c r="C539" s="212" t="s">
        <v>614</v>
      </c>
      <c r="D539" s="212" t="s">
        <v>5220</v>
      </c>
      <c r="E539" s="543" t="s">
        <v>3593</v>
      </c>
      <c r="F539" s="212">
        <f>IF(RIGHT(B539,1)="p",0,IF(TRIM(C539)=TRIM('2 - Project Admin'!$E$8),1,0))</f>
        <v>0</v>
      </c>
      <c r="G539" s="212">
        <f>IF(F539=1,COUNTIF($C$4:C539,C539),0)</f>
        <v>0</v>
      </c>
    </row>
    <row r="540" spans="2:7" x14ac:dyDescent="0.35">
      <c r="B540" s="212" t="s">
        <v>5221</v>
      </c>
      <c r="C540" s="212" t="s">
        <v>614</v>
      </c>
      <c r="D540" s="212" t="s">
        <v>5222</v>
      </c>
      <c r="E540" s="543" t="s">
        <v>3593</v>
      </c>
      <c r="F540" s="212">
        <f>IF(RIGHT(B540,1)="p",0,IF(TRIM(C540)=TRIM('2 - Project Admin'!$E$8),1,0))</f>
        <v>0</v>
      </c>
      <c r="G540" s="212">
        <f>IF(F540=1,COUNTIF($C$4:C540,C540),0)</f>
        <v>0</v>
      </c>
    </row>
    <row r="541" spans="2:7" x14ac:dyDescent="0.35">
      <c r="B541" s="212" t="s">
        <v>5223</v>
      </c>
      <c r="C541" s="212" t="s">
        <v>614</v>
      </c>
      <c r="D541" s="212" t="s">
        <v>5224</v>
      </c>
      <c r="E541" s="543" t="s">
        <v>3593</v>
      </c>
      <c r="F541" s="212">
        <f>IF(RIGHT(B541,1)="p",0,IF(TRIM(C541)=TRIM('2 - Project Admin'!$E$8),1,0))</f>
        <v>0</v>
      </c>
      <c r="G541" s="212">
        <f>IF(F541=1,COUNTIF($C$4:C541,C541),0)</f>
        <v>0</v>
      </c>
    </row>
    <row r="542" spans="2:7" x14ac:dyDescent="0.35">
      <c r="B542" s="212" t="s">
        <v>5225</v>
      </c>
      <c r="C542" s="212" t="s">
        <v>614</v>
      </c>
      <c r="D542" s="212" t="s">
        <v>5226</v>
      </c>
      <c r="E542" s="543" t="s">
        <v>3593</v>
      </c>
      <c r="F542" s="212">
        <f>IF(RIGHT(B542,1)="p",0,IF(TRIM(C542)=TRIM('2 - Project Admin'!$E$8),1,0))</f>
        <v>0</v>
      </c>
      <c r="G542" s="212">
        <f>IF(F542=1,COUNTIF($C$4:C542,C542),0)</f>
        <v>0</v>
      </c>
    </row>
    <row r="543" spans="2:7" x14ac:dyDescent="0.35">
      <c r="B543" s="212" t="s">
        <v>5227</v>
      </c>
      <c r="C543" s="212" t="s">
        <v>614</v>
      </c>
      <c r="D543" s="212" t="s">
        <v>5228</v>
      </c>
      <c r="E543" s="543" t="s">
        <v>3593</v>
      </c>
      <c r="F543" s="212">
        <f>IF(RIGHT(B543,1)="p",0,IF(TRIM(C543)=TRIM('2 - Project Admin'!$E$8),1,0))</f>
        <v>0</v>
      </c>
      <c r="G543" s="212">
        <f>IF(F543=1,COUNTIF($C$4:C543,C543),0)</f>
        <v>0</v>
      </c>
    </row>
    <row r="544" spans="2:7" x14ac:dyDescent="0.35">
      <c r="B544" s="212" t="s">
        <v>5229</v>
      </c>
      <c r="C544" s="212" t="s">
        <v>614</v>
      </c>
      <c r="D544" s="212" t="s">
        <v>5230</v>
      </c>
      <c r="E544" s="543" t="s">
        <v>3593</v>
      </c>
      <c r="F544" s="212">
        <f>IF(RIGHT(B544,1)="p",0,IF(TRIM(C544)=TRIM('2 - Project Admin'!$E$8),1,0))</f>
        <v>0</v>
      </c>
      <c r="G544" s="212">
        <f>IF(F544=1,COUNTIF($C$4:C544,C544),0)</f>
        <v>0</v>
      </c>
    </row>
    <row r="545" spans="2:7" x14ac:dyDescent="0.35">
      <c r="B545" s="212" t="s">
        <v>5231</v>
      </c>
      <c r="C545" s="212" t="s">
        <v>615</v>
      </c>
      <c r="D545" s="212" t="s">
        <v>5232</v>
      </c>
      <c r="E545" s="543" t="s">
        <v>3593</v>
      </c>
      <c r="F545" s="212">
        <f>IF(RIGHT(B545,1)="p",0,IF(TRIM(C545)=TRIM('2 - Project Admin'!$E$8),1,0))</f>
        <v>0</v>
      </c>
      <c r="G545" s="212">
        <f>IF(F545=1,COUNTIF($C$4:C545,C545),0)</f>
        <v>0</v>
      </c>
    </row>
    <row r="546" spans="2:7" x14ac:dyDescent="0.35">
      <c r="B546" s="212" t="s">
        <v>5233</v>
      </c>
      <c r="C546" s="212" t="s">
        <v>615</v>
      </c>
      <c r="D546" s="212" t="s">
        <v>5234</v>
      </c>
      <c r="E546" s="543" t="s">
        <v>3593</v>
      </c>
      <c r="F546" s="212">
        <f>IF(RIGHT(B546,1)="p",0,IF(TRIM(C546)=TRIM('2 - Project Admin'!$E$8),1,0))</f>
        <v>0</v>
      </c>
      <c r="G546" s="212">
        <f>IF(F546=1,COUNTIF($C$4:C546,C546),0)</f>
        <v>0</v>
      </c>
    </row>
    <row r="547" spans="2:7" x14ac:dyDescent="0.35">
      <c r="B547" s="212" t="s">
        <v>5235</v>
      </c>
      <c r="C547" s="212" t="s">
        <v>615</v>
      </c>
      <c r="D547" s="212" t="s">
        <v>5236</v>
      </c>
      <c r="E547" s="543" t="s">
        <v>3593</v>
      </c>
      <c r="F547" s="212">
        <f>IF(RIGHT(B547,1)="p",0,IF(TRIM(C547)=TRIM('2 - Project Admin'!$E$8),1,0))</f>
        <v>0</v>
      </c>
      <c r="G547" s="212">
        <f>IF(F547=1,COUNTIF($C$4:C547,C547),0)</f>
        <v>0</v>
      </c>
    </row>
    <row r="548" spans="2:7" x14ac:dyDescent="0.35">
      <c r="B548" s="212" t="s">
        <v>5237</v>
      </c>
      <c r="C548" s="212" t="s">
        <v>615</v>
      </c>
      <c r="D548" s="212" t="s">
        <v>5238</v>
      </c>
      <c r="E548" s="543" t="s">
        <v>3593</v>
      </c>
      <c r="F548" s="212">
        <f>IF(RIGHT(B548,1)="p",0,IF(TRIM(C548)=TRIM('2 - Project Admin'!$E$8),1,0))</f>
        <v>0</v>
      </c>
      <c r="G548" s="212">
        <f>IF(F548=1,COUNTIF($C$4:C548,C548),0)</f>
        <v>0</v>
      </c>
    </row>
    <row r="549" spans="2:7" x14ac:dyDescent="0.35">
      <c r="B549" s="212" t="s">
        <v>5239</v>
      </c>
      <c r="C549" s="212" t="s">
        <v>615</v>
      </c>
      <c r="D549" s="212" t="s">
        <v>5240</v>
      </c>
      <c r="E549" s="543" t="s">
        <v>3593</v>
      </c>
      <c r="F549" s="212">
        <f>IF(RIGHT(B549,1)="p",0,IF(TRIM(C549)=TRIM('2 - Project Admin'!$E$8),1,0))</f>
        <v>0</v>
      </c>
      <c r="G549" s="212">
        <f>IF(F549=1,COUNTIF($C$4:C549,C549),0)</f>
        <v>0</v>
      </c>
    </row>
    <row r="550" spans="2:7" x14ac:dyDescent="0.35">
      <c r="B550" s="212" t="s">
        <v>5241</v>
      </c>
      <c r="C550" s="212" t="s">
        <v>615</v>
      </c>
      <c r="D550" s="212" t="s">
        <v>5242</v>
      </c>
      <c r="E550" s="543" t="s">
        <v>3593</v>
      </c>
      <c r="F550" s="212">
        <f>IF(RIGHT(B550,1)="p",0,IF(TRIM(C550)=TRIM('2 - Project Admin'!$E$8),1,0))</f>
        <v>0</v>
      </c>
      <c r="G550" s="212">
        <f>IF(F550=1,COUNTIF($C$4:C550,C550),0)</f>
        <v>0</v>
      </c>
    </row>
    <row r="551" spans="2:7" x14ac:dyDescent="0.35">
      <c r="B551" s="212" t="s">
        <v>5243</v>
      </c>
      <c r="C551" s="212" t="s">
        <v>615</v>
      </c>
      <c r="D551" s="212" t="s">
        <v>5244</v>
      </c>
      <c r="E551" s="543" t="s">
        <v>3593</v>
      </c>
      <c r="F551" s="212">
        <f>IF(RIGHT(B551,1)="p",0,IF(TRIM(C551)=TRIM('2 - Project Admin'!$E$8),1,0))</f>
        <v>0</v>
      </c>
      <c r="G551" s="212">
        <f>IF(F551=1,COUNTIF($C$4:C551,C551),0)</f>
        <v>0</v>
      </c>
    </row>
    <row r="552" spans="2:7" x14ac:dyDescent="0.35">
      <c r="B552" s="212" t="s">
        <v>5245</v>
      </c>
      <c r="C552" s="212" t="s">
        <v>615</v>
      </c>
      <c r="D552" s="212" t="s">
        <v>5246</v>
      </c>
      <c r="E552" s="543" t="s">
        <v>3593</v>
      </c>
      <c r="F552" s="212">
        <f>IF(RIGHT(B552,1)="p",0,IF(TRIM(C552)=TRIM('2 - Project Admin'!$E$8),1,0))</f>
        <v>0</v>
      </c>
      <c r="G552" s="212">
        <f>IF(F552=1,COUNTIF($C$4:C552,C552),0)</f>
        <v>0</v>
      </c>
    </row>
    <row r="553" spans="2:7" x14ac:dyDescent="0.35">
      <c r="B553" s="212" t="s">
        <v>5247</v>
      </c>
      <c r="C553" s="212" t="s">
        <v>615</v>
      </c>
      <c r="D553" s="212" t="s">
        <v>5248</v>
      </c>
      <c r="E553" s="543" t="s">
        <v>3593</v>
      </c>
      <c r="F553" s="212">
        <f>IF(RIGHT(B553,1)="p",0,IF(TRIM(C553)=TRIM('2 - Project Admin'!$E$8),1,0))</f>
        <v>0</v>
      </c>
      <c r="G553" s="212">
        <f>IF(F553=1,COUNTIF($C$4:C553,C553),0)</f>
        <v>0</v>
      </c>
    </row>
    <row r="554" spans="2:7" x14ac:dyDescent="0.35">
      <c r="B554" s="212" t="s">
        <v>5249</v>
      </c>
      <c r="C554" s="212" t="s">
        <v>618</v>
      </c>
      <c r="D554" s="212" t="s">
        <v>5250</v>
      </c>
      <c r="E554" s="543" t="s">
        <v>3593</v>
      </c>
      <c r="F554" s="212">
        <f>IF(RIGHT(B554,1)="p",0,IF(TRIM(C554)=TRIM('2 - Project Admin'!$E$8),1,0))</f>
        <v>0</v>
      </c>
      <c r="G554" s="212">
        <f>IF(F554=1,COUNTIF($C$4:C554,C554),0)</f>
        <v>0</v>
      </c>
    </row>
    <row r="555" spans="2:7" x14ac:dyDescent="0.35">
      <c r="B555" s="212" t="s">
        <v>5251</v>
      </c>
      <c r="C555" s="212" t="s">
        <v>618</v>
      </c>
      <c r="D555" s="212" t="s">
        <v>5252</v>
      </c>
      <c r="E555" s="543" t="s">
        <v>3593</v>
      </c>
      <c r="F555" s="212">
        <f>IF(RIGHT(B555,1)="p",0,IF(TRIM(C555)=TRIM('2 - Project Admin'!$E$8),1,0))</f>
        <v>0</v>
      </c>
      <c r="G555" s="212">
        <f>IF(F555=1,COUNTIF($C$4:C555,C555),0)</f>
        <v>0</v>
      </c>
    </row>
    <row r="556" spans="2:7" x14ac:dyDescent="0.35">
      <c r="B556" s="212" t="s">
        <v>5253</v>
      </c>
      <c r="C556" s="212" t="s">
        <v>618</v>
      </c>
      <c r="D556" s="212" t="s">
        <v>5254</v>
      </c>
      <c r="E556" s="543" t="s">
        <v>3593</v>
      </c>
      <c r="F556" s="212">
        <f>IF(RIGHT(B556,1)="p",0,IF(TRIM(C556)=TRIM('2 - Project Admin'!$E$8),1,0))</f>
        <v>0</v>
      </c>
      <c r="G556" s="212">
        <f>IF(F556=1,COUNTIF($C$4:C556,C556),0)</f>
        <v>0</v>
      </c>
    </row>
    <row r="557" spans="2:7" x14ac:dyDescent="0.35">
      <c r="B557" s="212" t="s">
        <v>5255</v>
      </c>
      <c r="C557" s="212" t="s">
        <v>618</v>
      </c>
      <c r="D557" s="212" t="s">
        <v>5256</v>
      </c>
      <c r="E557" s="543" t="s">
        <v>3593</v>
      </c>
      <c r="F557" s="212">
        <f>IF(RIGHT(B557,1)="p",0,IF(TRIM(C557)=TRIM('2 - Project Admin'!$E$8),1,0))</f>
        <v>0</v>
      </c>
      <c r="G557" s="212">
        <f>IF(F557=1,COUNTIF($C$4:C557,C557),0)</f>
        <v>0</v>
      </c>
    </row>
    <row r="558" spans="2:7" x14ac:dyDescent="0.35">
      <c r="B558" s="212" t="s">
        <v>5257</v>
      </c>
      <c r="C558" s="212" t="s">
        <v>618</v>
      </c>
      <c r="D558" s="212" t="s">
        <v>5258</v>
      </c>
      <c r="E558" s="543" t="s">
        <v>3593</v>
      </c>
      <c r="F558" s="212">
        <f>IF(RIGHT(B558,1)="p",0,IF(TRIM(C558)=TRIM('2 - Project Admin'!$E$8),1,0))</f>
        <v>0</v>
      </c>
      <c r="G558" s="212">
        <f>IF(F558=1,COUNTIF($C$4:C558,C558),0)</f>
        <v>0</v>
      </c>
    </row>
    <row r="559" spans="2:7" x14ac:dyDescent="0.35">
      <c r="B559" s="212" t="s">
        <v>5259</v>
      </c>
      <c r="C559" s="212" t="s">
        <v>618</v>
      </c>
      <c r="D559" s="212" t="s">
        <v>5260</v>
      </c>
      <c r="E559" s="543" t="s">
        <v>3593</v>
      </c>
      <c r="F559" s="212">
        <f>IF(RIGHT(B559,1)="p",0,IF(TRIM(C559)=TRIM('2 - Project Admin'!$E$8),1,0))</f>
        <v>0</v>
      </c>
      <c r="G559" s="212">
        <f>IF(F559=1,COUNTIF($C$4:C559,C559),0)</f>
        <v>0</v>
      </c>
    </row>
    <row r="560" spans="2:7" x14ac:dyDescent="0.35">
      <c r="B560" s="212" t="s">
        <v>5261</v>
      </c>
      <c r="C560" s="212" t="s">
        <v>618</v>
      </c>
      <c r="D560" s="212" t="s">
        <v>5262</v>
      </c>
      <c r="E560" s="543" t="s">
        <v>3593</v>
      </c>
      <c r="F560" s="212">
        <f>IF(RIGHT(B560,1)="p",0,IF(TRIM(C560)=TRIM('2 - Project Admin'!$E$8),1,0))</f>
        <v>0</v>
      </c>
      <c r="G560" s="212">
        <f>IF(F560=1,COUNTIF($C$4:C560,C560),0)</f>
        <v>0</v>
      </c>
    </row>
    <row r="561" spans="2:7" x14ac:dyDescent="0.35">
      <c r="B561" s="212" t="s">
        <v>5263</v>
      </c>
      <c r="C561" s="212" t="s">
        <v>618</v>
      </c>
      <c r="D561" s="212" t="s">
        <v>5264</v>
      </c>
      <c r="E561" s="543" t="s">
        <v>3593</v>
      </c>
      <c r="F561" s="212">
        <f>IF(RIGHT(B561,1)="p",0,IF(TRIM(C561)=TRIM('2 - Project Admin'!$E$8),1,0))</f>
        <v>0</v>
      </c>
      <c r="G561" s="212">
        <f>IF(F561=1,COUNTIF($C$4:C561,C561),0)</f>
        <v>0</v>
      </c>
    </row>
    <row r="562" spans="2:7" x14ac:dyDescent="0.35">
      <c r="B562" s="212" t="s">
        <v>5265</v>
      </c>
      <c r="C562" s="212" t="s">
        <v>618</v>
      </c>
      <c r="D562" s="212" t="s">
        <v>5266</v>
      </c>
      <c r="E562" s="543" t="s">
        <v>3593</v>
      </c>
      <c r="F562" s="212">
        <f>IF(RIGHT(B562,1)="p",0,IF(TRIM(C562)=TRIM('2 - Project Admin'!$E$8),1,0))</f>
        <v>0</v>
      </c>
      <c r="G562" s="212">
        <f>IF(F562=1,COUNTIF($C$4:C562,C562),0)</f>
        <v>0</v>
      </c>
    </row>
    <row r="563" spans="2:7" x14ac:dyDescent="0.35">
      <c r="B563" s="212" t="s">
        <v>5267</v>
      </c>
      <c r="C563" s="212" t="s">
        <v>619</v>
      </c>
      <c r="D563" s="212" t="s">
        <v>5268</v>
      </c>
      <c r="E563" s="543" t="s">
        <v>3593</v>
      </c>
      <c r="F563" s="212">
        <f>IF(RIGHT(B563,1)="p",0,IF(TRIM(C563)=TRIM('2 - Project Admin'!$E$8),1,0))</f>
        <v>0</v>
      </c>
      <c r="G563" s="212">
        <f>IF(F563=1,COUNTIF($C$4:C563,C563),0)</f>
        <v>0</v>
      </c>
    </row>
    <row r="564" spans="2:7" x14ac:dyDescent="0.35">
      <c r="B564" s="212" t="s">
        <v>5269</v>
      </c>
      <c r="C564" s="212" t="s">
        <v>619</v>
      </c>
      <c r="D564" s="212" t="s">
        <v>5270</v>
      </c>
      <c r="E564" s="543" t="s">
        <v>3593</v>
      </c>
      <c r="F564" s="212">
        <f>IF(RIGHT(B564,1)="p",0,IF(TRIM(C564)=TRIM('2 - Project Admin'!$E$8),1,0))</f>
        <v>0</v>
      </c>
      <c r="G564" s="212">
        <f>IF(F564=1,COUNTIF($C$4:C564,C564),0)</f>
        <v>0</v>
      </c>
    </row>
    <row r="565" spans="2:7" x14ac:dyDescent="0.35">
      <c r="B565" s="212" t="s">
        <v>5271</v>
      </c>
      <c r="C565" s="212" t="s">
        <v>619</v>
      </c>
      <c r="D565" s="212" t="s">
        <v>5272</v>
      </c>
      <c r="E565" s="543" t="s">
        <v>3593</v>
      </c>
      <c r="F565" s="212">
        <f>IF(RIGHT(B565,1)="p",0,IF(TRIM(C565)=TRIM('2 - Project Admin'!$E$8),1,0))</f>
        <v>0</v>
      </c>
      <c r="G565" s="212">
        <f>IF(F565=1,COUNTIF($C$4:C565,C565),0)</f>
        <v>0</v>
      </c>
    </row>
    <row r="566" spans="2:7" x14ac:dyDescent="0.35">
      <c r="B566" s="212" t="s">
        <v>5273</v>
      </c>
      <c r="C566" s="212" t="s">
        <v>619</v>
      </c>
      <c r="D566" s="212" t="s">
        <v>5274</v>
      </c>
      <c r="E566" s="543" t="s">
        <v>3593</v>
      </c>
      <c r="F566" s="212">
        <f>IF(RIGHT(B566,1)="p",0,IF(TRIM(C566)=TRIM('2 - Project Admin'!$E$8),1,0))</f>
        <v>0</v>
      </c>
      <c r="G566" s="212">
        <f>IF(F566=1,COUNTIF($C$4:C566,C566),0)</f>
        <v>0</v>
      </c>
    </row>
    <row r="567" spans="2:7" x14ac:dyDescent="0.35">
      <c r="B567" s="212" t="s">
        <v>5275</v>
      </c>
      <c r="C567" s="212" t="s">
        <v>619</v>
      </c>
      <c r="D567" s="212" t="s">
        <v>5276</v>
      </c>
      <c r="E567" s="543" t="s">
        <v>3593</v>
      </c>
      <c r="F567" s="212">
        <f>IF(RIGHT(B567,1)="p",0,IF(TRIM(C567)=TRIM('2 - Project Admin'!$E$8),1,0))</f>
        <v>0</v>
      </c>
      <c r="G567" s="212">
        <f>IF(F567=1,COUNTIF($C$4:C567,C567),0)</f>
        <v>0</v>
      </c>
    </row>
    <row r="568" spans="2:7" x14ac:dyDescent="0.35">
      <c r="B568" s="212" t="s">
        <v>5277</v>
      </c>
      <c r="C568" s="212" t="s">
        <v>619</v>
      </c>
      <c r="D568" s="212" t="s">
        <v>5278</v>
      </c>
      <c r="E568" s="543" t="s">
        <v>3593</v>
      </c>
      <c r="F568" s="212">
        <f>IF(RIGHT(B568,1)="p",0,IF(TRIM(C568)=TRIM('2 - Project Admin'!$E$8),1,0))</f>
        <v>0</v>
      </c>
      <c r="G568" s="212">
        <f>IF(F568=1,COUNTIF($C$4:C568,C568),0)</f>
        <v>0</v>
      </c>
    </row>
    <row r="569" spans="2:7" x14ac:dyDescent="0.35">
      <c r="B569" s="212" t="s">
        <v>5279</v>
      </c>
      <c r="C569" s="212" t="s">
        <v>5280</v>
      </c>
      <c r="D569" s="212" t="s">
        <v>5281</v>
      </c>
      <c r="E569" s="543" t="s">
        <v>3593</v>
      </c>
      <c r="F569" s="212">
        <f>IF(RIGHT(B569,1)="p",0,IF(TRIM(C569)=TRIM('2 - Project Admin'!$E$8),1,0))</f>
        <v>0</v>
      </c>
      <c r="G569" s="212">
        <f>IF(F569=1,COUNTIF($C$4:C569,C569),0)</f>
        <v>0</v>
      </c>
    </row>
    <row r="570" spans="2:7" x14ac:dyDescent="0.35">
      <c r="B570" s="212" t="s">
        <v>5282</v>
      </c>
      <c r="C570" s="212" t="s">
        <v>5280</v>
      </c>
      <c r="D570" s="212" t="s">
        <v>5283</v>
      </c>
      <c r="E570" s="543" t="s">
        <v>3593</v>
      </c>
      <c r="F570" s="212">
        <f>IF(RIGHT(B570,1)="p",0,IF(TRIM(C570)=TRIM('2 - Project Admin'!$E$8),1,0))</f>
        <v>0</v>
      </c>
      <c r="G570" s="212">
        <f>IF(F570=1,COUNTIF($C$4:C570,C570),0)</f>
        <v>0</v>
      </c>
    </row>
    <row r="571" spans="2:7" x14ac:dyDescent="0.35">
      <c r="B571" s="212" t="s">
        <v>5284</v>
      </c>
      <c r="C571" s="212" t="s">
        <v>5280</v>
      </c>
      <c r="D571" s="212" t="s">
        <v>5285</v>
      </c>
      <c r="E571" s="543" t="s">
        <v>3593</v>
      </c>
      <c r="F571" s="212">
        <f>IF(RIGHT(B571,1)="p",0,IF(TRIM(C571)=TRIM('2 - Project Admin'!$E$8),1,0))</f>
        <v>0</v>
      </c>
      <c r="G571" s="212">
        <f>IF(F571=1,COUNTIF($C$4:C571,C571),0)</f>
        <v>0</v>
      </c>
    </row>
    <row r="572" spans="2:7" x14ac:dyDescent="0.35">
      <c r="B572" s="212" t="s">
        <v>5286</v>
      </c>
      <c r="C572" s="212" t="s">
        <v>5280</v>
      </c>
      <c r="D572" s="212" t="s">
        <v>5287</v>
      </c>
      <c r="E572" s="543" t="s">
        <v>3593</v>
      </c>
      <c r="F572" s="212">
        <f>IF(RIGHT(B572,1)="p",0,IF(TRIM(C572)=TRIM('2 - Project Admin'!$E$8),1,0))</f>
        <v>0</v>
      </c>
      <c r="G572" s="212">
        <f>IF(F572=1,COUNTIF($C$4:C572,C572),0)</f>
        <v>0</v>
      </c>
    </row>
    <row r="573" spans="2:7" x14ac:dyDescent="0.35">
      <c r="B573" s="212" t="s">
        <v>5288</v>
      </c>
      <c r="C573" s="212" t="s">
        <v>5280</v>
      </c>
      <c r="D573" s="212" t="s">
        <v>5289</v>
      </c>
      <c r="E573" s="543" t="s">
        <v>3593</v>
      </c>
      <c r="F573" s="212">
        <f>IF(RIGHT(B573,1)="p",0,IF(TRIM(C573)=TRIM('2 - Project Admin'!$E$8),1,0))</f>
        <v>0</v>
      </c>
      <c r="G573" s="212">
        <f>IF(F573=1,COUNTIF($C$4:C573,C573),0)</f>
        <v>0</v>
      </c>
    </row>
    <row r="574" spans="2:7" x14ac:dyDescent="0.35">
      <c r="B574" s="212" t="s">
        <v>5290</v>
      </c>
      <c r="C574" s="212" t="s">
        <v>5280</v>
      </c>
      <c r="D574" s="212" t="s">
        <v>5291</v>
      </c>
      <c r="E574" s="543" t="s">
        <v>3593</v>
      </c>
      <c r="F574" s="212">
        <f>IF(RIGHT(B574,1)="p",0,IF(TRIM(C574)=TRIM('2 - Project Admin'!$E$8),1,0))</f>
        <v>0</v>
      </c>
      <c r="G574" s="212">
        <f>IF(F574=1,COUNTIF($C$4:C574,C574),0)</f>
        <v>0</v>
      </c>
    </row>
    <row r="575" spans="2:7" x14ac:dyDescent="0.35">
      <c r="B575" s="212" t="s">
        <v>5292</v>
      </c>
      <c r="C575" s="212" t="s">
        <v>5280</v>
      </c>
      <c r="D575" s="212" t="s">
        <v>5293</v>
      </c>
      <c r="E575" s="543" t="s">
        <v>3593</v>
      </c>
      <c r="F575" s="212">
        <f>IF(RIGHT(B575,1)="p",0,IF(TRIM(C575)=TRIM('2 - Project Admin'!$E$8),1,0))</f>
        <v>0</v>
      </c>
      <c r="G575" s="212">
        <f>IF(F575=1,COUNTIF($C$4:C575,C575),0)</f>
        <v>0</v>
      </c>
    </row>
    <row r="576" spans="2:7" x14ac:dyDescent="0.35">
      <c r="B576" s="212" t="s">
        <v>5294</v>
      </c>
      <c r="C576" s="212" t="s">
        <v>5280</v>
      </c>
      <c r="D576" s="212" t="s">
        <v>5295</v>
      </c>
      <c r="E576" s="543" t="s">
        <v>3593</v>
      </c>
      <c r="F576" s="212">
        <f>IF(RIGHT(B576,1)="p",0,IF(TRIM(C576)=TRIM('2 - Project Admin'!$E$8),1,0))</f>
        <v>0</v>
      </c>
      <c r="G576" s="212">
        <f>IF(F576=1,COUNTIF($C$4:C576,C576),0)</f>
        <v>0</v>
      </c>
    </row>
    <row r="577" spans="2:7" x14ac:dyDescent="0.35">
      <c r="B577" s="212" t="s">
        <v>5296</v>
      </c>
      <c r="C577" s="212" t="s">
        <v>5280</v>
      </c>
      <c r="D577" s="212" t="s">
        <v>5297</v>
      </c>
      <c r="E577" s="543" t="s">
        <v>3593</v>
      </c>
      <c r="F577" s="212">
        <f>IF(RIGHT(B577,1)="p",0,IF(TRIM(C577)=TRIM('2 - Project Admin'!$E$8),1,0))</f>
        <v>0</v>
      </c>
      <c r="G577" s="212">
        <f>IF(F577=1,COUNTIF($C$4:C577,C577),0)</f>
        <v>0</v>
      </c>
    </row>
    <row r="578" spans="2:7" x14ac:dyDescent="0.35">
      <c r="B578" s="212" t="s">
        <v>5298</v>
      </c>
      <c r="C578" s="212" t="s">
        <v>5280</v>
      </c>
      <c r="D578" s="212" t="s">
        <v>5299</v>
      </c>
      <c r="E578" s="543" t="s">
        <v>3593</v>
      </c>
      <c r="F578" s="212">
        <f>IF(RIGHT(B578,1)="p",0,IF(TRIM(C578)=TRIM('2 - Project Admin'!$E$8),1,0))</f>
        <v>0</v>
      </c>
      <c r="G578" s="212">
        <f>IF(F578=1,COUNTIF($C$4:C578,C578),0)</f>
        <v>0</v>
      </c>
    </row>
    <row r="579" spans="2:7" x14ac:dyDescent="0.35">
      <c r="B579" s="212" t="s">
        <v>5300</v>
      </c>
      <c r="C579" s="212" t="s">
        <v>621</v>
      </c>
      <c r="D579" s="212" t="s">
        <v>5301</v>
      </c>
      <c r="E579" s="543" t="s">
        <v>3593</v>
      </c>
      <c r="F579" s="212">
        <f>IF(RIGHT(B579,1)="p",0,IF(TRIM(C579)=TRIM('2 - Project Admin'!$E$8),1,0))</f>
        <v>0</v>
      </c>
      <c r="G579" s="212">
        <f>IF(F579=1,COUNTIF($C$4:C579,C579),0)</f>
        <v>0</v>
      </c>
    </row>
    <row r="580" spans="2:7" x14ac:dyDescent="0.35">
      <c r="B580" s="212" t="s">
        <v>5302</v>
      </c>
      <c r="C580" s="212" t="s">
        <v>621</v>
      </c>
      <c r="D580" s="212" t="s">
        <v>5303</v>
      </c>
      <c r="E580" s="543" t="s">
        <v>3593</v>
      </c>
      <c r="F580" s="212">
        <f>IF(RIGHT(B580,1)="p",0,IF(TRIM(C580)=TRIM('2 - Project Admin'!$E$8),1,0))</f>
        <v>0</v>
      </c>
      <c r="G580" s="212">
        <f>IF(F580=1,COUNTIF($C$4:C580,C580),0)</f>
        <v>0</v>
      </c>
    </row>
    <row r="581" spans="2:7" x14ac:dyDescent="0.35">
      <c r="B581" s="212" t="s">
        <v>5304</v>
      </c>
      <c r="C581" s="212" t="s">
        <v>621</v>
      </c>
      <c r="D581" s="212" t="s">
        <v>5305</v>
      </c>
      <c r="E581" s="543" t="s">
        <v>3593</v>
      </c>
      <c r="F581" s="212">
        <f>IF(RIGHT(B581,1)="p",0,IF(TRIM(C581)=TRIM('2 - Project Admin'!$E$8),1,0))</f>
        <v>0</v>
      </c>
      <c r="G581" s="212">
        <f>IF(F581=1,COUNTIF($C$4:C581,C581),0)</f>
        <v>0</v>
      </c>
    </row>
    <row r="582" spans="2:7" x14ac:dyDescent="0.35">
      <c r="B582" s="212" t="s">
        <v>5306</v>
      </c>
      <c r="C582" s="212" t="s">
        <v>621</v>
      </c>
      <c r="D582" s="212" t="s">
        <v>5307</v>
      </c>
      <c r="E582" s="543" t="s">
        <v>3593</v>
      </c>
      <c r="F582" s="212">
        <f>IF(RIGHT(B582,1)="p",0,IF(TRIM(C582)=TRIM('2 - Project Admin'!$E$8),1,0))</f>
        <v>0</v>
      </c>
      <c r="G582" s="212">
        <f>IF(F582=1,COUNTIF($C$4:C582,C582),0)</f>
        <v>0</v>
      </c>
    </row>
    <row r="583" spans="2:7" x14ac:dyDescent="0.35">
      <c r="B583" s="212" t="s">
        <v>5308</v>
      </c>
      <c r="C583" s="212" t="s">
        <v>621</v>
      </c>
      <c r="D583" s="212" t="s">
        <v>5309</v>
      </c>
      <c r="E583" s="543" t="s">
        <v>3593</v>
      </c>
      <c r="F583" s="212">
        <f>IF(RIGHT(B583,1)="p",0,IF(TRIM(C583)=TRIM('2 - Project Admin'!$E$8),1,0))</f>
        <v>0</v>
      </c>
      <c r="G583" s="212">
        <f>IF(F583=1,COUNTIF($C$4:C583,C583),0)</f>
        <v>0</v>
      </c>
    </row>
    <row r="584" spans="2:7" x14ac:dyDescent="0.35">
      <c r="B584" s="212" t="s">
        <v>5310</v>
      </c>
      <c r="C584" s="212" t="s">
        <v>621</v>
      </c>
      <c r="D584" s="212" t="s">
        <v>5311</v>
      </c>
      <c r="E584" s="543" t="s">
        <v>3593</v>
      </c>
      <c r="F584" s="212">
        <f>IF(RIGHT(B584,1)="p",0,IF(TRIM(C584)=TRIM('2 - Project Admin'!$E$8),1,0))</f>
        <v>0</v>
      </c>
      <c r="G584" s="212">
        <f>IF(F584=1,COUNTIF($C$4:C584,C584),0)</f>
        <v>0</v>
      </c>
    </row>
    <row r="585" spans="2:7" x14ac:dyDescent="0.35">
      <c r="B585" s="212" t="s">
        <v>5312</v>
      </c>
      <c r="C585" s="212" t="s">
        <v>621</v>
      </c>
      <c r="D585" s="212" t="s">
        <v>5313</v>
      </c>
      <c r="E585" s="543" t="s">
        <v>3593</v>
      </c>
      <c r="F585" s="212">
        <f>IF(RIGHT(B585,1)="p",0,IF(TRIM(C585)=TRIM('2 - Project Admin'!$E$8),1,0))</f>
        <v>0</v>
      </c>
      <c r="G585" s="212">
        <f>IF(F585=1,COUNTIF($C$4:C585,C585),0)</f>
        <v>0</v>
      </c>
    </row>
    <row r="586" spans="2:7" x14ac:dyDescent="0.35">
      <c r="B586" s="212" t="s">
        <v>5314</v>
      </c>
      <c r="C586" s="212" t="s">
        <v>621</v>
      </c>
      <c r="D586" s="212" t="s">
        <v>5315</v>
      </c>
      <c r="E586" s="543" t="s">
        <v>3593</v>
      </c>
      <c r="F586" s="212">
        <f>IF(RIGHT(B586,1)="p",0,IF(TRIM(C586)=TRIM('2 - Project Admin'!$E$8),1,0))</f>
        <v>0</v>
      </c>
      <c r="G586" s="212">
        <f>IF(F586=1,COUNTIF($C$4:C586,C586),0)</f>
        <v>0</v>
      </c>
    </row>
    <row r="587" spans="2:7" x14ac:dyDescent="0.35">
      <c r="B587" s="212" t="s">
        <v>5316</v>
      </c>
      <c r="C587" s="212" t="s">
        <v>621</v>
      </c>
      <c r="D587" s="212" t="s">
        <v>5317</v>
      </c>
      <c r="E587" s="543" t="s">
        <v>3593</v>
      </c>
      <c r="F587" s="212">
        <f>IF(RIGHT(B587,1)="p",0,IF(TRIM(C587)=TRIM('2 - Project Admin'!$E$8),1,0))</f>
        <v>0</v>
      </c>
      <c r="G587" s="212">
        <f>IF(F587=1,COUNTIF($C$4:C587,C587),0)</f>
        <v>0</v>
      </c>
    </row>
    <row r="588" spans="2:7" x14ac:dyDescent="0.35">
      <c r="B588" s="212" t="s">
        <v>5318</v>
      </c>
      <c r="C588" s="212" t="s">
        <v>623</v>
      </c>
      <c r="D588" s="212" t="s">
        <v>5319</v>
      </c>
      <c r="E588" s="543" t="s">
        <v>3593</v>
      </c>
      <c r="F588" s="212">
        <f>IF(RIGHT(B588,1)="p",0,IF(TRIM(C588)=TRIM('2 - Project Admin'!$E$8),1,0))</f>
        <v>0</v>
      </c>
      <c r="G588" s="212">
        <f>IF(F588=1,COUNTIF($C$4:C588,C588),0)</f>
        <v>0</v>
      </c>
    </row>
    <row r="589" spans="2:7" x14ac:dyDescent="0.35">
      <c r="B589" s="212" t="s">
        <v>5320</v>
      </c>
      <c r="C589" s="212" t="s">
        <v>623</v>
      </c>
      <c r="D589" s="212" t="s">
        <v>5321</v>
      </c>
      <c r="E589" s="543" t="s">
        <v>3593</v>
      </c>
      <c r="F589" s="212">
        <f>IF(RIGHT(B589,1)="p",0,IF(TRIM(C589)=TRIM('2 - Project Admin'!$E$8),1,0))</f>
        <v>0</v>
      </c>
      <c r="G589" s="212">
        <f>IF(F589=1,COUNTIF($C$4:C589,C589),0)</f>
        <v>0</v>
      </c>
    </row>
    <row r="590" spans="2:7" x14ac:dyDescent="0.35">
      <c r="B590" s="212" t="s">
        <v>5322</v>
      </c>
      <c r="C590" s="212" t="s">
        <v>623</v>
      </c>
      <c r="D590" s="212" t="s">
        <v>5323</v>
      </c>
      <c r="E590" s="543" t="s">
        <v>3593</v>
      </c>
      <c r="F590" s="212">
        <f>IF(RIGHT(B590,1)="p",0,IF(TRIM(C590)=TRIM('2 - Project Admin'!$E$8),1,0))</f>
        <v>0</v>
      </c>
      <c r="G590" s="212">
        <f>IF(F590=1,COUNTIF($C$4:C590,C590),0)</f>
        <v>0</v>
      </c>
    </row>
    <row r="591" spans="2:7" x14ac:dyDescent="0.35">
      <c r="B591" s="212" t="s">
        <v>5324</v>
      </c>
      <c r="C591" s="212" t="s">
        <v>623</v>
      </c>
      <c r="D591" s="212" t="s">
        <v>5325</v>
      </c>
      <c r="E591" s="543" t="s">
        <v>3593</v>
      </c>
      <c r="F591" s="212">
        <f>IF(RIGHT(B591,1)="p",0,IF(TRIM(C591)=TRIM('2 - Project Admin'!$E$8),1,0))</f>
        <v>0</v>
      </c>
      <c r="G591" s="212">
        <f>IF(F591=1,COUNTIF($C$4:C591,C591),0)</f>
        <v>0</v>
      </c>
    </row>
    <row r="592" spans="2:7" x14ac:dyDescent="0.35">
      <c r="B592" s="212" t="s">
        <v>5326</v>
      </c>
      <c r="C592" s="212" t="s">
        <v>623</v>
      </c>
      <c r="D592" s="212" t="s">
        <v>5327</v>
      </c>
      <c r="E592" s="543" t="s">
        <v>3593</v>
      </c>
      <c r="F592" s="212">
        <f>IF(RIGHT(B592,1)="p",0,IF(TRIM(C592)=TRIM('2 - Project Admin'!$E$8),1,0))</f>
        <v>0</v>
      </c>
      <c r="G592" s="212">
        <f>IF(F592=1,COUNTIF($C$4:C592,C592),0)</f>
        <v>0</v>
      </c>
    </row>
    <row r="593" spans="2:7" x14ac:dyDescent="0.35">
      <c r="B593" s="212" t="s">
        <v>5328</v>
      </c>
      <c r="C593" s="212" t="s">
        <v>623</v>
      </c>
      <c r="D593" s="212" t="s">
        <v>5329</v>
      </c>
      <c r="E593" s="543" t="s">
        <v>3593</v>
      </c>
      <c r="F593" s="212">
        <f>IF(RIGHT(B593,1)="p",0,IF(TRIM(C593)=TRIM('2 - Project Admin'!$E$8),1,0))</f>
        <v>0</v>
      </c>
      <c r="G593" s="212">
        <f>IF(F593=1,COUNTIF($C$4:C593,C593),0)</f>
        <v>0</v>
      </c>
    </row>
    <row r="594" spans="2:7" x14ac:dyDescent="0.35">
      <c r="B594" s="212" t="s">
        <v>5330</v>
      </c>
      <c r="C594" s="212" t="s">
        <v>623</v>
      </c>
      <c r="D594" s="212" t="s">
        <v>5331</v>
      </c>
      <c r="E594" s="543" t="s">
        <v>3593</v>
      </c>
      <c r="F594" s="212">
        <f>IF(RIGHT(B594,1)="p",0,IF(TRIM(C594)=TRIM('2 - Project Admin'!$E$8),1,0))</f>
        <v>0</v>
      </c>
      <c r="G594" s="212">
        <f>IF(F594=1,COUNTIF($C$4:C594,C594),0)</f>
        <v>0</v>
      </c>
    </row>
    <row r="595" spans="2:7" x14ac:dyDescent="0.35">
      <c r="B595" s="212" t="s">
        <v>5332</v>
      </c>
      <c r="C595" s="212" t="s">
        <v>623</v>
      </c>
      <c r="D595" s="212" t="s">
        <v>5333</v>
      </c>
      <c r="E595" s="543" t="s">
        <v>3593</v>
      </c>
      <c r="F595" s="212">
        <f>IF(RIGHT(B595,1)="p",0,IF(TRIM(C595)=TRIM('2 - Project Admin'!$E$8),1,0))</f>
        <v>0</v>
      </c>
      <c r="G595" s="212">
        <f>IF(F595=1,COUNTIF($C$4:C595,C595),0)</f>
        <v>0</v>
      </c>
    </row>
    <row r="596" spans="2:7" x14ac:dyDescent="0.35">
      <c r="B596" s="212" t="s">
        <v>5334</v>
      </c>
      <c r="C596" s="212" t="s">
        <v>623</v>
      </c>
      <c r="D596" s="212" t="s">
        <v>5335</v>
      </c>
      <c r="E596" s="543" t="s">
        <v>3593</v>
      </c>
      <c r="F596" s="212">
        <f>IF(RIGHT(B596,1)="p",0,IF(TRIM(C596)=TRIM('2 - Project Admin'!$E$8),1,0))</f>
        <v>0</v>
      </c>
      <c r="G596" s="212">
        <f>IF(F596=1,COUNTIF($C$4:C596,C596),0)</f>
        <v>0</v>
      </c>
    </row>
    <row r="597" spans="2:7" x14ac:dyDescent="0.35">
      <c r="B597" s="212" t="s">
        <v>5336</v>
      </c>
      <c r="C597" s="212" t="s">
        <v>623</v>
      </c>
      <c r="D597" s="212" t="s">
        <v>5337</v>
      </c>
      <c r="E597" s="543" t="s">
        <v>3593</v>
      </c>
      <c r="F597" s="212">
        <f>IF(RIGHT(B597,1)="p",0,IF(TRIM(C597)=TRIM('2 - Project Admin'!$E$8),1,0))</f>
        <v>0</v>
      </c>
      <c r="G597" s="212">
        <f>IF(F597=1,COUNTIF($C$4:C597,C597),0)</f>
        <v>0</v>
      </c>
    </row>
    <row r="598" spans="2:7" x14ac:dyDescent="0.35">
      <c r="B598" s="212" t="s">
        <v>5338</v>
      </c>
      <c r="C598" s="212" t="s">
        <v>629</v>
      </c>
      <c r="D598" s="212" t="s">
        <v>5339</v>
      </c>
      <c r="E598" s="543" t="s">
        <v>3593</v>
      </c>
      <c r="F598" s="212">
        <f>IF(RIGHT(B598,1)="p",0,IF(TRIM(C598)=TRIM('2 - Project Admin'!$E$8),1,0))</f>
        <v>0</v>
      </c>
      <c r="G598" s="212">
        <f>IF(F598=1,COUNTIF($C$4:C598,C598),0)</f>
        <v>0</v>
      </c>
    </row>
    <row r="599" spans="2:7" x14ac:dyDescent="0.35">
      <c r="B599" s="212" t="s">
        <v>5340</v>
      </c>
      <c r="C599" s="212" t="s">
        <v>629</v>
      </c>
      <c r="D599" s="212" t="s">
        <v>5341</v>
      </c>
      <c r="E599" s="543" t="s">
        <v>3593</v>
      </c>
      <c r="F599" s="212">
        <f>IF(RIGHT(B599,1)="p",0,IF(TRIM(C599)=TRIM('2 - Project Admin'!$E$8),1,0))</f>
        <v>0</v>
      </c>
      <c r="G599" s="212">
        <f>IF(F599=1,COUNTIF($C$4:C599,C599),0)</f>
        <v>0</v>
      </c>
    </row>
    <row r="600" spans="2:7" x14ac:dyDescent="0.35">
      <c r="B600" s="212" t="s">
        <v>5342</v>
      </c>
      <c r="C600" s="212" t="s">
        <v>629</v>
      </c>
      <c r="D600" s="212" t="s">
        <v>5343</v>
      </c>
      <c r="E600" s="543" t="s">
        <v>3593</v>
      </c>
      <c r="F600" s="212">
        <f>IF(RIGHT(B600,1)="p",0,IF(TRIM(C600)=TRIM('2 - Project Admin'!$E$8),1,0))</f>
        <v>0</v>
      </c>
      <c r="G600" s="212">
        <f>IF(F600=1,COUNTIF($C$4:C600,C600),0)</f>
        <v>0</v>
      </c>
    </row>
    <row r="601" spans="2:7" x14ac:dyDescent="0.35">
      <c r="B601" s="212" t="s">
        <v>5344</v>
      </c>
      <c r="C601" s="212" t="s">
        <v>629</v>
      </c>
      <c r="D601" s="212" t="s">
        <v>5345</v>
      </c>
      <c r="E601" s="543" t="s">
        <v>3593</v>
      </c>
      <c r="F601" s="212">
        <f>IF(RIGHT(B601,1)="p",0,IF(TRIM(C601)=TRIM('2 - Project Admin'!$E$8),1,0))</f>
        <v>0</v>
      </c>
      <c r="G601" s="212">
        <f>IF(F601=1,COUNTIF($C$4:C601,C601),0)</f>
        <v>0</v>
      </c>
    </row>
    <row r="602" spans="2:7" x14ac:dyDescent="0.35">
      <c r="B602" s="212" t="s">
        <v>5346</v>
      </c>
      <c r="C602" s="212" t="s">
        <v>629</v>
      </c>
      <c r="D602" s="212" t="s">
        <v>5347</v>
      </c>
      <c r="E602" s="543" t="s">
        <v>3593</v>
      </c>
      <c r="F602" s="212">
        <f>IF(RIGHT(B602,1)="p",0,IF(TRIM(C602)=TRIM('2 - Project Admin'!$E$8),1,0))</f>
        <v>0</v>
      </c>
      <c r="G602" s="212">
        <f>IF(F602=1,COUNTIF($C$4:C602,C602),0)</f>
        <v>0</v>
      </c>
    </row>
    <row r="603" spans="2:7" x14ac:dyDescent="0.35">
      <c r="B603" s="212" t="s">
        <v>5348</v>
      </c>
      <c r="C603" s="212" t="s">
        <v>629</v>
      </c>
      <c r="D603" s="212" t="s">
        <v>5349</v>
      </c>
      <c r="E603" s="543" t="s">
        <v>3593</v>
      </c>
      <c r="F603" s="212">
        <f>IF(RIGHT(B603,1)="p",0,IF(TRIM(C603)=TRIM('2 - Project Admin'!$E$8),1,0))</f>
        <v>0</v>
      </c>
      <c r="G603" s="212">
        <f>IF(F603=1,COUNTIF($C$4:C603,C603),0)</f>
        <v>0</v>
      </c>
    </row>
    <row r="604" spans="2:7" x14ac:dyDescent="0.35">
      <c r="B604" s="212" t="s">
        <v>5350</v>
      </c>
      <c r="C604" s="212" t="s">
        <v>632</v>
      </c>
      <c r="D604" s="212" t="s">
        <v>5351</v>
      </c>
      <c r="E604" s="543" t="s">
        <v>3593</v>
      </c>
      <c r="F604" s="212">
        <f>IF(RIGHT(B604,1)="p",0,IF(TRIM(C604)=TRIM('2 - Project Admin'!$E$8),1,0))</f>
        <v>0</v>
      </c>
      <c r="G604" s="212">
        <f>IF(F604=1,COUNTIF($C$4:C604,C604),0)</f>
        <v>0</v>
      </c>
    </row>
    <row r="605" spans="2:7" x14ac:dyDescent="0.35">
      <c r="B605" s="212" t="s">
        <v>5352</v>
      </c>
      <c r="C605" s="212" t="s">
        <v>632</v>
      </c>
      <c r="D605" s="212" t="s">
        <v>5353</v>
      </c>
      <c r="E605" s="543" t="s">
        <v>3593</v>
      </c>
      <c r="F605" s="212">
        <f>IF(RIGHT(B605,1)="p",0,IF(TRIM(C605)=TRIM('2 - Project Admin'!$E$8),1,0))</f>
        <v>0</v>
      </c>
      <c r="G605" s="212">
        <f>IF(F605=1,COUNTIF($C$4:C605,C605),0)</f>
        <v>0</v>
      </c>
    </row>
    <row r="606" spans="2:7" x14ac:dyDescent="0.35">
      <c r="B606" s="212" t="s">
        <v>5354</v>
      </c>
      <c r="C606" s="212" t="s">
        <v>632</v>
      </c>
      <c r="D606" s="212" t="s">
        <v>5355</v>
      </c>
      <c r="E606" s="543" t="s">
        <v>3593</v>
      </c>
      <c r="F606" s="212">
        <f>IF(RIGHT(B606,1)="p",0,IF(TRIM(C606)=TRIM('2 - Project Admin'!$E$8),1,0))</f>
        <v>0</v>
      </c>
      <c r="G606" s="212">
        <f>IF(F606=1,COUNTIF($C$4:C606,C606),0)</f>
        <v>0</v>
      </c>
    </row>
    <row r="607" spans="2:7" x14ac:dyDescent="0.35">
      <c r="B607" s="212" t="s">
        <v>5356</v>
      </c>
      <c r="C607" s="212" t="s">
        <v>633</v>
      </c>
      <c r="D607" s="212" t="s">
        <v>5357</v>
      </c>
      <c r="E607" s="543" t="s">
        <v>3593</v>
      </c>
      <c r="F607" s="212">
        <f>IF(RIGHT(B607,1)="p",0,IF(TRIM(C607)=TRIM('2 - Project Admin'!$E$8),1,0))</f>
        <v>0</v>
      </c>
      <c r="G607" s="212">
        <f>IF(F607=1,COUNTIF($C$4:C607,C607),0)</f>
        <v>0</v>
      </c>
    </row>
    <row r="608" spans="2:7" x14ac:dyDescent="0.35">
      <c r="B608" s="212" t="s">
        <v>5358</v>
      </c>
      <c r="C608" s="212" t="s">
        <v>633</v>
      </c>
      <c r="D608" s="212" t="s">
        <v>5359</v>
      </c>
      <c r="E608" s="543" t="s">
        <v>3593</v>
      </c>
      <c r="F608" s="212">
        <f>IF(RIGHT(B608,1)="p",0,IF(TRIM(C608)=TRIM('2 - Project Admin'!$E$8),1,0))</f>
        <v>0</v>
      </c>
      <c r="G608" s="212">
        <f>IF(F608=1,COUNTIF($C$4:C608,C608),0)</f>
        <v>0</v>
      </c>
    </row>
    <row r="609" spans="2:7" x14ac:dyDescent="0.35">
      <c r="B609" s="212" t="s">
        <v>5360</v>
      </c>
      <c r="C609" s="212" t="s">
        <v>633</v>
      </c>
      <c r="D609" s="212" t="s">
        <v>5361</v>
      </c>
      <c r="E609" s="543" t="s">
        <v>3593</v>
      </c>
      <c r="F609" s="212">
        <f>IF(RIGHT(B609,1)="p",0,IF(TRIM(C609)=TRIM('2 - Project Admin'!$E$8),1,0))</f>
        <v>0</v>
      </c>
      <c r="G609" s="212">
        <f>IF(F609=1,COUNTIF($C$4:C609,C609),0)</f>
        <v>0</v>
      </c>
    </row>
    <row r="610" spans="2:7" x14ac:dyDescent="0.35">
      <c r="B610" s="212" t="s">
        <v>5362</v>
      </c>
      <c r="C610" s="212" t="s">
        <v>633</v>
      </c>
      <c r="D610" s="212" t="s">
        <v>5363</v>
      </c>
      <c r="E610" s="543" t="s">
        <v>3593</v>
      </c>
      <c r="F610" s="212">
        <f>IF(RIGHT(B610,1)="p",0,IF(TRIM(C610)=TRIM('2 - Project Admin'!$E$8),1,0))</f>
        <v>0</v>
      </c>
      <c r="G610" s="212">
        <f>IF(F610=1,COUNTIF($C$4:C610,C610),0)</f>
        <v>0</v>
      </c>
    </row>
    <row r="611" spans="2:7" x14ac:dyDescent="0.35">
      <c r="B611" s="212" t="s">
        <v>5364</v>
      </c>
      <c r="C611" s="212" t="s">
        <v>634</v>
      </c>
      <c r="D611" s="212" t="s">
        <v>5365</v>
      </c>
      <c r="E611" s="543" t="s">
        <v>3593</v>
      </c>
      <c r="F611" s="212">
        <f>IF(RIGHT(B611,1)="p",0,IF(TRIM(C611)=TRIM('2 - Project Admin'!$E$8),1,0))</f>
        <v>0</v>
      </c>
      <c r="G611" s="212">
        <f>IF(F611=1,COUNTIF($C$4:C611,C611),0)</f>
        <v>0</v>
      </c>
    </row>
    <row r="612" spans="2:7" x14ac:dyDescent="0.35">
      <c r="B612" s="212" t="s">
        <v>5366</v>
      </c>
      <c r="C612" s="212" t="s">
        <v>634</v>
      </c>
      <c r="D612" s="212" t="s">
        <v>5367</v>
      </c>
      <c r="E612" s="543" t="s">
        <v>3593</v>
      </c>
      <c r="F612" s="212">
        <f>IF(RIGHT(B612,1)="p",0,IF(TRIM(C612)=TRIM('2 - Project Admin'!$E$8),1,0))</f>
        <v>0</v>
      </c>
      <c r="G612" s="212">
        <f>IF(F612=1,COUNTIF($C$4:C612,C612),0)</f>
        <v>0</v>
      </c>
    </row>
    <row r="613" spans="2:7" x14ac:dyDescent="0.35">
      <c r="B613" s="212" t="s">
        <v>5368</v>
      </c>
      <c r="C613" s="212" t="s">
        <v>634</v>
      </c>
      <c r="D613" s="212" t="s">
        <v>5369</v>
      </c>
      <c r="E613" s="543" t="s">
        <v>3593</v>
      </c>
      <c r="F613" s="212">
        <f>IF(RIGHT(B613,1)="p",0,IF(TRIM(C613)=TRIM('2 - Project Admin'!$E$8),1,0))</f>
        <v>0</v>
      </c>
      <c r="G613" s="212">
        <f>IF(F613=1,COUNTIF($C$4:C613,C613),0)</f>
        <v>0</v>
      </c>
    </row>
    <row r="614" spans="2:7" x14ac:dyDescent="0.35">
      <c r="B614" s="212" t="s">
        <v>5370</v>
      </c>
      <c r="C614" s="212" t="s">
        <v>634</v>
      </c>
      <c r="D614" s="212" t="s">
        <v>5371</v>
      </c>
      <c r="E614" s="543" t="s">
        <v>3593</v>
      </c>
      <c r="F614" s="212">
        <f>IF(RIGHT(B614,1)="p",0,IF(TRIM(C614)=TRIM('2 - Project Admin'!$E$8),1,0))</f>
        <v>0</v>
      </c>
      <c r="G614" s="212">
        <f>IF(F614=1,COUNTIF($C$4:C614,C614),0)</f>
        <v>0</v>
      </c>
    </row>
    <row r="615" spans="2:7" x14ac:dyDescent="0.35">
      <c r="B615" s="212" t="s">
        <v>5372</v>
      </c>
      <c r="C615" s="212" t="s">
        <v>635</v>
      </c>
      <c r="D615" s="212" t="s">
        <v>5373</v>
      </c>
      <c r="E615" s="543" t="s">
        <v>3593</v>
      </c>
      <c r="F615" s="212">
        <f>IF(RIGHT(B615,1)="p",0,IF(TRIM(C615)=TRIM('2 - Project Admin'!$E$8),1,0))</f>
        <v>0</v>
      </c>
      <c r="G615" s="212">
        <f>IF(F615=1,COUNTIF($C$4:C615,C615),0)</f>
        <v>0</v>
      </c>
    </row>
    <row r="616" spans="2:7" x14ac:dyDescent="0.35">
      <c r="B616" s="212" t="s">
        <v>5374</v>
      </c>
      <c r="C616" s="212" t="s">
        <v>635</v>
      </c>
      <c r="D616" s="212" t="s">
        <v>5375</v>
      </c>
      <c r="E616" s="543" t="s">
        <v>3593</v>
      </c>
      <c r="F616" s="212">
        <f>IF(RIGHT(B616,1)="p",0,IF(TRIM(C616)=TRIM('2 - Project Admin'!$E$8),1,0))</f>
        <v>0</v>
      </c>
      <c r="G616" s="212">
        <f>IF(F616=1,COUNTIF($C$4:C616,C616),0)</f>
        <v>0</v>
      </c>
    </row>
    <row r="617" spans="2:7" x14ac:dyDescent="0.35">
      <c r="B617" s="212" t="s">
        <v>5376</v>
      </c>
      <c r="C617" s="212" t="s">
        <v>635</v>
      </c>
      <c r="D617" s="212" t="s">
        <v>5377</v>
      </c>
      <c r="E617" s="543" t="s">
        <v>3593</v>
      </c>
      <c r="F617" s="212">
        <f>IF(RIGHT(B617,1)="p",0,IF(TRIM(C617)=TRIM('2 - Project Admin'!$E$8),1,0))</f>
        <v>0</v>
      </c>
      <c r="G617" s="212">
        <f>IF(F617=1,COUNTIF($C$4:C617,C617),0)</f>
        <v>0</v>
      </c>
    </row>
    <row r="618" spans="2:7" x14ac:dyDescent="0.35">
      <c r="B618" s="212" t="s">
        <v>5378</v>
      </c>
      <c r="C618" s="212" t="s">
        <v>635</v>
      </c>
      <c r="D618" s="212" t="s">
        <v>5379</v>
      </c>
      <c r="E618" s="543" t="s">
        <v>3593</v>
      </c>
      <c r="F618" s="212">
        <f>IF(RIGHT(B618,1)="p",0,IF(TRIM(C618)=TRIM('2 - Project Admin'!$E$8),1,0))</f>
        <v>0</v>
      </c>
      <c r="G618" s="212">
        <f>IF(F618=1,COUNTIF($C$4:C618,C618),0)</f>
        <v>0</v>
      </c>
    </row>
    <row r="619" spans="2:7" x14ac:dyDescent="0.35">
      <c r="B619" s="212" t="s">
        <v>5380</v>
      </c>
      <c r="C619" s="212" t="s">
        <v>635</v>
      </c>
      <c r="D619" s="212" t="s">
        <v>5381</v>
      </c>
      <c r="E619" s="543" t="s">
        <v>3593</v>
      </c>
      <c r="F619" s="212">
        <f>IF(RIGHT(B619,1)="p",0,IF(TRIM(C619)=TRIM('2 - Project Admin'!$E$8),1,0))</f>
        <v>0</v>
      </c>
      <c r="G619" s="212">
        <f>IF(F619=1,COUNTIF($C$4:C619,C619),0)</f>
        <v>0</v>
      </c>
    </row>
    <row r="620" spans="2:7" x14ac:dyDescent="0.35">
      <c r="B620" s="212" t="s">
        <v>5382</v>
      </c>
      <c r="C620" s="212" t="s">
        <v>635</v>
      </c>
      <c r="D620" s="212" t="s">
        <v>5383</v>
      </c>
      <c r="E620" s="543" t="s">
        <v>3593</v>
      </c>
      <c r="F620" s="212">
        <f>IF(RIGHT(B620,1)="p",0,IF(TRIM(C620)=TRIM('2 - Project Admin'!$E$8),1,0))</f>
        <v>0</v>
      </c>
      <c r="G620" s="212">
        <f>IF(F620=1,COUNTIF($C$4:C620,C620),0)</f>
        <v>0</v>
      </c>
    </row>
    <row r="621" spans="2:7" x14ac:dyDescent="0.35">
      <c r="B621" s="212" t="s">
        <v>5384</v>
      </c>
      <c r="C621" s="212" t="s">
        <v>635</v>
      </c>
      <c r="D621" s="212" t="s">
        <v>5385</v>
      </c>
      <c r="E621" s="543" t="s">
        <v>3593</v>
      </c>
      <c r="F621" s="212">
        <f>IF(RIGHT(B621,1)="p",0,IF(TRIM(C621)=TRIM('2 - Project Admin'!$E$8),1,0))</f>
        <v>0</v>
      </c>
      <c r="G621" s="212">
        <f>IF(F621=1,COUNTIF($C$4:C621,C621),0)</f>
        <v>0</v>
      </c>
    </row>
    <row r="622" spans="2:7" x14ac:dyDescent="0.35">
      <c r="B622" s="212" t="s">
        <v>5386</v>
      </c>
      <c r="C622" s="212" t="s">
        <v>635</v>
      </c>
      <c r="D622" s="212" t="s">
        <v>5387</v>
      </c>
      <c r="E622" s="543" t="s">
        <v>3593</v>
      </c>
      <c r="F622" s="212">
        <f>IF(RIGHT(B622,1)="p",0,IF(TRIM(C622)=TRIM('2 - Project Admin'!$E$8),1,0))</f>
        <v>0</v>
      </c>
      <c r="G622" s="212">
        <f>IF(F622=1,COUNTIF($C$4:C622,C622),0)</f>
        <v>0</v>
      </c>
    </row>
    <row r="623" spans="2:7" x14ac:dyDescent="0.35">
      <c r="B623" s="212" t="s">
        <v>5388</v>
      </c>
      <c r="C623" s="212" t="s">
        <v>636</v>
      </c>
      <c r="D623" s="212" t="s">
        <v>5389</v>
      </c>
      <c r="E623" s="543" t="s">
        <v>3593</v>
      </c>
      <c r="F623" s="212">
        <f>IF(RIGHT(B623,1)="p",0,IF(TRIM(C623)=TRIM('2 - Project Admin'!$E$8),1,0))</f>
        <v>0</v>
      </c>
      <c r="G623" s="212">
        <f>IF(F623=1,COUNTIF($C$4:C623,C623),0)</f>
        <v>0</v>
      </c>
    </row>
    <row r="624" spans="2:7" x14ac:dyDescent="0.35">
      <c r="B624" s="212" t="s">
        <v>5390</v>
      </c>
      <c r="C624" s="212" t="s">
        <v>636</v>
      </c>
      <c r="D624" s="212" t="s">
        <v>5391</v>
      </c>
      <c r="E624" s="543" t="s">
        <v>3593</v>
      </c>
      <c r="F624" s="212">
        <f>IF(RIGHT(B624,1)="p",0,IF(TRIM(C624)=TRIM('2 - Project Admin'!$E$8),1,0))</f>
        <v>0</v>
      </c>
      <c r="G624" s="212">
        <f>IF(F624=1,COUNTIF($C$4:C624,C624),0)</f>
        <v>0</v>
      </c>
    </row>
    <row r="625" spans="2:7" x14ac:dyDescent="0.35">
      <c r="B625" s="212" t="s">
        <v>5392</v>
      </c>
      <c r="C625" s="212" t="s">
        <v>636</v>
      </c>
      <c r="D625" s="212" t="s">
        <v>5393</v>
      </c>
      <c r="E625" s="543" t="s">
        <v>3593</v>
      </c>
      <c r="F625" s="212">
        <f>IF(RIGHT(B625,1)="p",0,IF(TRIM(C625)=TRIM('2 - Project Admin'!$E$8),1,0))</f>
        <v>0</v>
      </c>
      <c r="G625" s="212">
        <f>IF(F625=1,COUNTIF($C$4:C625,C625),0)</f>
        <v>0</v>
      </c>
    </row>
    <row r="626" spans="2:7" x14ac:dyDescent="0.35">
      <c r="B626" s="212" t="s">
        <v>5394</v>
      </c>
      <c r="C626" s="212" t="s">
        <v>636</v>
      </c>
      <c r="D626" s="212" t="s">
        <v>5395</v>
      </c>
      <c r="E626" s="543" t="s">
        <v>3593</v>
      </c>
      <c r="F626" s="212">
        <f>IF(RIGHT(B626,1)="p",0,IF(TRIM(C626)=TRIM('2 - Project Admin'!$E$8),1,0))</f>
        <v>0</v>
      </c>
      <c r="G626" s="212">
        <f>IF(F626=1,COUNTIF($C$4:C626,C626),0)</f>
        <v>0</v>
      </c>
    </row>
    <row r="627" spans="2:7" x14ac:dyDescent="0.35">
      <c r="B627" s="212" t="s">
        <v>5396</v>
      </c>
      <c r="C627" s="212" t="s">
        <v>636</v>
      </c>
      <c r="D627" s="212" t="s">
        <v>5397</v>
      </c>
      <c r="E627" s="543" t="s">
        <v>3593</v>
      </c>
      <c r="F627" s="212">
        <f>IF(RIGHT(B627,1)="p",0,IF(TRIM(C627)=TRIM('2 - Project Admin'!$E$8),1,0))</f>
        <v>0</v>
      </c>
      <c r="G627" s="212">
        <f>IF(F627=1,COUNTIF($C$4:C627,C627),0)</f>
        <v>0</v>
      </c>
    </row>
    <row r="628" spans="2:7" x14ac:dyDescent="0.35">
      <c r="B628" s="212" t="s">
        <v>5398</v>
      </c>
      <c r="C628" s="212" t="s">
        <v>636</v>
      </c>
      <c r="D628" s="212" t="s">
        <v>5399</v>
      </c>
      <c r="E628" s="543" t="s">
        <v>3593</v>
      </c>
      <c r="F628" s="212">
        <f>IF(RIGHT(B628,1)="p",0,IF(TRIM(C628)=TRIM('2 - Project Admin'!$E$8),1,0))</f>
        <v>0</v>
      </c>
      <c r="G628" s="212">
        <f>IF(F628=1,COUNTIF($C$4:C628,C628),0)</f>
        <v>0</v>
      </c>
    </row>
    <row r="629" spans="2:7" x14ac:dyDescent="0.35">
      <c r="B629" s="212" t="s">
        <v>5400</v>
      </c>
      <c r="C629" s="212" t="s">
        <v>636</v>
      </c>
      <c r="D629" s="212" t="s">
        <v>5401</v>
      </c>
      <c r="E629" s="543" t="s">
        <v>3593</v>
      </c>
      <c r="F629" s="212">
        <f>IF(RIGHT(B629,1)="p",0,IF(TRIM(C629)=TRIM('2 - Project Admin'!$E$8),1,0))</f>
        <v>0</v>
      </c>
      <c r="G629" s="212">
        <f>IF(F629=1,COUNTIF($C$4:C629,C629),0)</f>
        <v>0</v>
      </c>
    </row>
    <row r="630" spans="2:7" x14ac:dyDescent="0.35">
      <c r="B630" s="212" t="s">
        <v>5402</v>
      </c>
      <c r="C630" s="212" t="s">
        <v>640</v>
      </c>
      <c r="D630" s="212" t="s">
        <v>5403</v>
      </c>
      <c r="E630" s="543" t="s">
        <v>3593</v>
      </c>
      <c r="F630" s="212">
        <f>IF(RIGHT(B630,1)="p",0,IF(TRIM(C630)=TRIM('2 - Project Admin'!$E$8),1,0))</f>
        <v>0</v>
      </c>
      <c r="G630" s="212">
        <f>IF(F630=1,COUNTIF($C$4:C630,C630),0)</f>
        <v>0</v>
      </c>
    </row>
    <row r="631" spans="2:7" x14ac:dyDescent="0.35">
      <c r="B631" s="212" t="s">
        <v>5404</v>
      </c>
      <c r="C631" s="212" t="s">
        <v>640</v>
      </c>
      <c r="D631" s="212" t="s">
        <v>5405</v>
      </c>
      <c r="E631" s="543" t="s">
        <v>3593</v>
      </c>
      <c r="F631" s="212">
        <f>IF(RIGHT(B631,1)="p",0,IF(TRIM(C631)=TRIM('2 - Project Admin'!$E$8),1,0))</f>
        <v>0</v>
      </c>
      <c r="G631" s="212">
        <f>IF(F631=1,COUNTIF($C$4:C631,C631),0)</f>
        <v>0</v>
      </c>
    </row>
    <row r="632" spans="2:7" x14ac:dyDescent="0.35">
      <c r="B632" s="212" t="s">
        <v>5406</v>
      </c>
      <c r="C632" s="212" t="s">
        <v>640</v>
      </c>
      <c r="D632" s="212" t="s">
        <v>5407</v>
      </c>
      <c r="E632" s="543" t="s">
        <v>3593</v>
      </c>
      <c r="F632" s="212">
        <f>IF(RIGHT(B632,1)="p",0,IF(TRIM(C632)=TRIM('2 - Project Admin'!$E$8),1,0))</f>
        <v>0</v>
      </c>
      <c r="G632" s="212">
        <f>IF(F632=1,COUNTIF($C$4:C632,C632),0)</f>
        <v>0</v>
      </c>
    </row>
    <row r="633" spans="2:7" x14ac:dyDescent="0.35">
      <c r="B633" s="212" t="s">
        <v>5408</v>
      </c>
      <c r="C633" s="212" t="s">
        <v>640</v>
      </c>
      <c r="D633" s="212" t="s">
        <v>5409</v>
      </c>
      <c r="E633" s="543" t="s">
        <v>3593</v>
      </c>
      <c r="F633" s="212">
        <f>IF(RIGHT(B633,1)="p",0,IF(TRIM(C633)=TRIM('2 - Project Admin'!$E$8),1,0))</f>
        <v>0</v>
      </c>
      <c r="G633" s="212">
        <f>IF(F633=1,COUNTIF($C$4:C633,C633),0)</f>
        <v>0</v>
      </c>
    </row>
    <row r="634" spans="2:7" x14ac:dyDescent="0.35">
      <c r="B634" s="212" t="s">
        <v>5410</v>
      </c>
      <c r="C634" s="212" t="s">
        <v>640</v>
      </c>
      <c r="D634" s="212" t="s">
        <v>5411</v>
      </c>
      <c r="E634" s="543" t="s">
        <v>3593</v>
      </c>
      <c r="F634" s="212">
        <f>IF(RIGHT(B634,1)="p",0,IF(TRIM(C634)=TRIM('2 - Project Admin'!$E$8),1,0))</f>
        <v>0</v>
      </c>
      <c r="G634" s="212">
        <f>IF(F634=1,COUNTIF($C$4:C634,C634),0)</f>
        <v>0</v>
      </c>
    </row>
    <row r="635" spans="2:7" x14ac:dyDescent="0.35">
      <c r="B635" s="212" t="s">
        <v>5412</v>
      </c>
      <c r="C635" s="212" t="s">
        <v>640</v>
      </c>
      <c r="D635" s="212" t="s">
        <v>5413</v>
      </c>
      <c r="E635" s="543" t="s">
        <v>3593</v>
      </c>
      <c r="F635" s="212">
        <f>IF(RIGHT(B635,1)="p",0,IF(TRIM(C635)=TRIM('2 - Project Admin'!$E$8),1,0))</f>
        <v>0</v>
      </c>
      <c r="G635" s="212">
        <f>IF(F635=1,COUNTIF($C$4:C635,C635),0)</f>
        <v>0</v>
      </c>
    </row>
    <row r="636" spans="2:7" x14ac:dyDescent="0.35">
      <c r="B636" s="212" t="s">
        <v>5414</v>
      </c>
      <c r="C636" s="212" t="s">
        <v>640</v>
      </c>
      <c r="D636" s="212" t="s">
        <v>5415</v>
      </c>
      <c r="E636" s="543" t="s">
        <v>3593</v>
      </c>
      <c r="F636" s="212">
        <f>IF(RIGHT(B636,1)="p",0,IF(TRIM(C636)=TRIM('2 - Project Admin'!$E$8),1,0))</f>
        <v>0</v>
      </c>
      <c r="G636" s="212">
        <f>IF(F636=1,COUNTIF($C$4:C636,C636),0)</f>
        <v>0</v>
      </c>
    </row>
    <row r="637" spans="2:7" x14ac:dyDescent="0.35">
      <c r="B637" s="212" t="s">
        <v>5416</v>
      </c>
      <c r="C637" s="212" t="s">
        <v>641</v>
      </c>
      <c r="D637" s="212" t="s">
        <v>5417</v>
      </c>
      <c r="E637" s="543" t="s">
        <v>3593</v>
      </c>
      <c r="F637" s="212">
        <f>IF(RIGHT(B637,1)="p",0,IF(TRIM(C637)=TRIM('2 - Project Admin'!$E$8),1,0))</f>
        <v>0</v>
      </c>
      <c r="G637" s="212">
        <f>IF(F637=1,COUNTIF($C$4:C637,C637),0)</f>
        <v>0</v>
      </c>
    </row>
    <row r="638" spans="2:7" x14ac:dyDescent="0.35">
      <c r="B638" s="212" t="s">
        <v>5418</v>
      </c>
      <c r="C638" s="212" t="s">
        <v>641</v>
      </c>
      <c r="D638" s="212" t="s">
        <v>5419</v>
      </c>
      <c r="E638" s="543" t="s">
        <v>3593</v>
      </c>
      <c r="F638" s="212">
        <f>IF(RIGHT(B638,1)="p",0,IF(TRIM(C638)=TRIM('2 - Project Admin'!$E$8),1,0))</f>
        <v>0</v>
      </c>
      <c r="G638" s="212">
        <f>IF(F638=1,COUNTIF($C$4:C638,C638),0)</f>
        <v>0</v>
      </c>
    </row>
    <row r="639" spans="2:7" x14ac:dyDescent="0.35">
      <c r="B639" s="212" t="s">
        <v>5420</v>
      </c>
      <c r="C639" s="212" t="s">
        <v>641</v>
      </c>
      <c r="D639" s="212" t="s">
        <v>5421</v>
      </c>
      <c r="E639" s="543" t="s">
        <v>3593</v>
      </c>
      <c r="F639" s="212">
        <f>IF(RIGHT(B639,1)="p",0,IF(TRIM(C639)=TRIM('2 - Project Admin'!$E$8),1,0))</f>
        <v>0</v>
      </c>
      <c r="G639" s="212">
        <f>IF(F639=1,COUNTIF($C$4:C639,C639),0)</f>
        <v>0</v>
      </c>
    </row>
    <row r="640" spans="2:7" x14ac:dyDescent="0.35">
      <c r="B640" s="212" t="s">
        <v>5422</v>
      </c>
      <c r="C640" s="212" t="s">
        <v>642</v>
      </c>
      <c r="D640" s="212" t="s">
        <v>5423</v>
      </c>
      <c r="E640" s="543" t="s">
        <v>3593</v>
      </c>
      <c r="F640" s="212">
        <f>IF(RIGHT(B640,1)="p",0,IF(TRIM(C640)=TRIM('2 - Project Admin'!$E$8),1,0))</f>
        <v>0</v>
      </c>
      <c r="G640" s="212">
        <f>IF(F640=1,COUNTIF($C$4:C640,C640),0)</f>
        <v>0</v>
      </c>
    </row>
    <row r="641" spans="2:7" x14ac:dyDescent="0.35">
      <c r="B641" s="212" t="s">
        <v>5424</v>
      </c>
      <c r="C641" s="212" t="s">
        <v>642</v>
      </c>
      <c r="D641" s="212" t="s">
        <v>5425</v>
      </c>
      <c r="E641" s="543" t="s">
        <v>3593</v>
      </c>
      <c r="F641" s="212">
        <f>IF(RIGHT(B641,1)="p",0,IF(TRIM(C641)=TRIM('2 - Project Admin'!$E$8),1,0))</f>
        <v>0</v>
      </c>
      <c r="G641" s="212">
        <f>IF(F641=1,COUNTIF($C$4:C641,C641),0)</f>
        <v>0</v>
      </c>
    </row>
    <row r="642" spans="2:7" x14ac:dyDescent="0.35">
      <c r="B642" s="212" t="s">
        <v>5426</v>
      </c>
      <c r="C642" s="212" t="s">
        <v>642</v>
      </c>
      <c r="D642" s="212" t="s">
        <v>5427</v>
      </c>
      <c r="E642" s="543" t="s">
        <v>3593</v>
      </c>
      <c r="F642" s="212">
        <f>IF(RIGHT(B642,1)="p",0,IF(TRIM(C642)=TRIM('2 - Project Admin'!$E$8),1,0))</f>
        <v>0</v>
      </c>
      <c r="G642" s="212">
        <f>IF(F642=1,COUNTIF($C$4:C642,C642),0)</f>
        <v>0</v>
      </c>
    </row>
    <row r="643" spans="2:7" x14ac:dyDescent="0.35">
      <c r="B643" s="212" t="s">
        <v>5428</v>
      </c>
      <c r="C643" s="212" t="s">
        <v>642</v>
      </c>
      <c r="D643" s="212" t="s">
        <v>4800</v>
      </c>
      <c r="E643" s="543" t="s">
        <v>3593</v>
      </c>
      <c r="F643" s="212">
        <f>IF(RIGHT(B643,1)="p",0,IF(TRIM(C643)=TRIM('2 - Project Admin'!$E$8),1,0))</f>
        <v>0</v>
      </c>
      <c r="G643" s="212">
        <f>IF(F643=1,COUNTIF($C$4:C643,C643),0)</f>
        <v>0</v>
      </c>
    </row>
    <row r="644" spans="2:7" x14ac:dyDescent="0.35">
      <c r="B644" s="212" t="s">
        <v>5429</v>
      </c>
      <c r="C644" s="212" t="s">
        <v>642</v>
      </c>
      <c r="D644" s="212" t="s">
        <v>5430</v>
      </c>
      <c r="E644" s="543" t="s">
        <v>3593</v>
      </c>
      <c r="F644" s="212">
        <f>IF(RIGHT(B644,1)="p",0,IF(TRIM(C644)=TRIM('2 - Project Admin'!$E$8),1,0))</f>
        <v>0</v>
      </c>
      <c r="G644" s="212">
        <f>IF(F644=1,COUNTIF($C$4:C644,C644),0)</f>
        <v>0</v>
      </c>
    </row>
    <row r="645" spans="2:7" x14ac:dyDescent="0.35">
      <c r="B645" s="212" t="s">
        <v>5431</v>
      </c>
      <c r="C645" s="212" t="s">
        <v>642</v>
      </c>
      <c r="D645" s="212" t="s">
        <v>5432</v>
      </c>
      <c r="E645" s="543" t="s">
        <v>3593</v>
      </c>
      <c r="F645" s="212">
        <f>IF(RIGHT(B645,1)="p",0,IF(TRIM(C645)=TRIM('2 - Project Admin'!$E$8),1,0))</f>
        <v>0</v>
      </c>
      <c r="G645" s="212">
        <f>IF(F645=1,COUNTIF($C$4:C645,C645),0)</f>
        <v>0</v>
      </c>
    </row>
    <row r="646" spans="2:7" x14ac:dyDescent="0.35">
      <c r="B646" s="212" t="s">
        <v>5433</v>
      </c>
      <c r="C646" s="212" t="s">
        <v>642</v>
      </c>
      <c r="D646" s="212" t="s">
        <v>3765</v>
      </c>
      <c r="E646" s="543" t="s">
        <v>3593</v>
      </c>
      <c r="F646" s="212">
        <f>IF(RIGHT(B646,1)="p",0,IF(TRIM(C646)=TRIM('2 - Project Admin'!$E$8),1,0))</f>
        <v>0</v>
      </c>
      <c r="G646" s="212">
        <f>IF(F646=1,COUNTIF($C$4:C646,C646),0)</f>
        <v>0</v>
      </c>
    </row>
    <row r="647" spans="2:7" x14ac:dyDescent="0.35">
      <c r="B647" s="212" t="s">
        <v>5434</v>
      </c>
      <c r="C647" s="212" t="s">
        <v>642</v>
      </c>
      <c r="D647" s="212" t="s">
        <v>5435</v>
      </c>
      <c r="E647" s="543" t="s">
        <v>3593</v>
      </c>
      <c r="F647" s="212">
        <f>IF(RIGHT(B647,1)="p",0,IF(TRIM(C647)=TRIM('2 - Project Admin'!$E$8),1,0))</f>
        <v>0</v>
      </c>
      <c r="G647" s="212">
        <f>IF(F647=1,COUNTIF($C$4:C647,C647),0)</f>
        <v>0</v>
      </c>
    </row>
    <row r="648" spans="2:7" x14ac:dyDescent="0.35">
      <c r="B648" s="212" t="s">
        <v>5436</v>
      </c>
      <c r="C648" s="212" t="s">
        <v>643</v>
      </c>
      <c r="D648" s="212" t="s">
        <v>5437</v>
      </c>
      <c r="E648" s="543" t="s">
        <v>3593</v>
      </c>
      <c r="F648" s="212">
        <f>IF(RIGHT(B648,1)="p",0,IF(TRIM(C648)=TRIM('2 - Project Admin'!$E$8),1,0))</f>
        <v>0</v>
      </c>
      <c r="G648" s="212">
        <f>IF(F648=1,COUNTIF($C$4:C648,C648),0)</f>
        <v>0</v>
      </c>
    </row>
    <row r="649" spans="2:7" x14ac:dyDescent="0.35">
      <c r="B649" s="212" t="s">
        <v>5438</v>
      </c>
      <c r="C649" s="212" t="s">
        <v>643</v>
      </c>
      <c r="D649" s="212" t="s">
        <v>5439</v>
      </c>
      <c r="E649" s="543" t="s">
        <v>3593</v>
      </c>
      <c r="F649" s="212">
        <f>IF(RIGHT(B649,1)="p",0,IF(TRIM(C649)=TRIM('2 - Project Admin'!$E$8),1,0))</f>
        <v>0</v>
      </c>
      <c r="G649" s="212">
        <f>IF(F649=1,COUNTIF($C$4:C649,C649),0)</f>
        <v>0</v>
      </c>
    </row>
    <row r="650" spans="2:7" x14ac:dyDescent="0.35">
      <c r="B650" s="212" t="s">
        <v>5440</v>
      </c>
      <c r="C650" s="212" t="s">
        <v>643</v>
      </c>
      <c r="D650" s="212" t="s">
        <v>5441</v>
      </c>
      <c r="E650" s="543" t="s">
        <v>3593</v>
      </c>
      <c r="F650" s="212">
        <f>IF(RIGHT(B650,1)="p",0,IF(TRIM(C650)=TRIM('2 - Project Admin'!$E$8),1,0))</f>
        <v>0</v>
      </c>
      <c r="G650" s="212">
        <f>IF(F650=1,COUNTIF($C$4:C650,C650),0)</f>
        <v>0</v>
      </c>
    </row>
    <row r="651" spans="2:7" x14ac:dyDescent="0.35">
      <c r="B651" s="212" t="s">
        <v>5442</v>
      </c>
      <c r="C651" s="212" t="s">
        <v>643</v>
      </c>
      <c r="D651" s="212" t="s">
        <v>5443</v>
      </c>
      <c r="E651" s="543" t="s">
        <v>3593</v>
      </c>
      <c r="F651" s="212">
        <f>IF(RIGHT(B651,1)="p",0,IF(TRIM(C651)=TRIM('2 - Project Admin'!$E$8),1,0))</f>
        <v>0</v>
      </c>
      <c r="G651" s="212">
        <f>IF(F651=1,COUNTIF($C$4:C651,C651),0)</f>
        <v>0</v>
      </c>
    </row>
    <row r="652" spans="2:7" x14ac:dyDescent="0.35">
      <c r="B652" s="212" t="s">
        <v>5444</v>
      </c>
      <c r="C652" s="212" t="s">
        <v>643</v>
      </c>
      <c r="D652" s="212" t="s">
        <v>5445</v>
      </c>
      <c r="E652" s="543" t="s">
        <v>3593</v>
      </c>
      <c r="F652" s="212">
        <f>IF(RIGHT(B652,1)="p",0,IF(TRIM(C652)=TRIM('2 - Project Admin'!$E$8),1,0))</f>
        <v>0</v>
      </c>
      <c r="G652" s="212">
        <f>IF(F652=1,COUNTIF($C$4:C652,C652),0)</f>
        <v>0</v>
      </c>
    </row>
    <row r="653" spans="2:7" x14ac:dyDescent="0.35">
      <c r="B653" s="212" t="s">
        <v>5446</v>
      </c>
      <c r="C653" s="212" t="s">
        <v>643</v>
      </c>
      <c r="D653" s="212" t="s">
        <v>5447</v>
      </c>
      <c r="E653" s="543" t="s">
        <v>3593</v>
      </c>
      <c r="F653" s="212">
        <f>IF(RIGHT(B653,1)="p",0,IF(TRIM(C653)=TRIM('2 - Project Admin'!$E$8),1,0))</f>
        <v>0</v>
      </c>
      <c r="G653" s="212">
        <f>IF(F653=1,COUNTIF($C$4:C653,C653),0)</f>
        <v>0</v>
      </c>
    </row>
    <row r="654" spans="2:7" x14ac:dyDescent="0.35">
      <c r="B654" s="212" t="s">
        <v>5448</v>
      </c>
      <c r="C654" s="212" t="s">
        <v>643</v>
      </c>
      <c r="D654" s="212" t="s">
        <v>5449</v>
      </c>
      <c r="E654" s="543" t="s">
        <v>3593</v>
      </c>
      <c r="F654" s="212">
        <f>IF(RIGHT(B654,1)="p",0,IF(TRIM(C654)=TRIM('2 - Project Admin'!$E$8),1,0))</f>
        <v>0</v>
      </c>
      <c r="G654" s="212">
        <f>IF(F654=1,COUNTIF($C$4:C654,C654),0)</f>
        <v>0</v>
      </c>
    </row>
    <row r="655" spans="2:7" x14ac:dyDescent="0.35">
      <c r="B655" s="212" t="s">
        <v>5450</v>
      </c>
      <c r="C655" s="212" t="s">
        <v>646</v>
      </c>
      <c r="D655" s="212" t="s">
        <v>5451</v>
      </c>
      <c r="E655" s="543" t="s">
        <v>3593</v>
      </c>
      <c r="F655" s="212">
        <f>IF(RIGHT(B655,1)="p",0,IF(TRIM(C655)=TRIM('2 - Project Admin'!$E$8),1,0))</f>
        <v>0</v>
      </c>
      <c r="G655" s="212">
        <f>IF(F655=1,COUNTIF($C$4:C655,C655),0)</f>
        <v>0</v>
      </c>
    </row>
    <row r="656" spans="2:7" x14ac:dyDescent="0.35">
      <c r="B656" s="212" t="s">
        <v>5452</v>
      </c>
      <c r="C656" s="212" t="s">
        <v>646</v>
      </c>
      <c r="D656" s="212" t="s">
        <v>5453</v>
      </c>
      <c r="E656" s="543" t="s">
        <v>3593</v>
      </c>
      <c r="F656" s="212">
        <f>IF(RIGHT(B656,1)="p",0,IF(TRIM(C656)=TRIM('2 - Project Admin'!$E$8),1,0))</f>
        <v>0</v>
      </c>
      <c r="G656" s="212">
        <f>IF(F656=1,COUNTIF($C$4:C656,C656),0)</f>
        <v>0</v>
      </c>
    </row>
    <row r="657" spans="2:7" x14ac:dyDescent="0.35">
      <c r="B657" s="212" t="s">
        <v>5454</v>
      </c>
      <c r="C657" s="212" t="s">
        <v>646</v>
      </c>
      <c r="D657" s="212" t="s">
        <v>5455</v>
      </c>
      <c r="E657" s="543" t="s">
        <v>3593</v>
      </c>
      <c r="F657" s="212">
        <f>IF(RIGHT(B657,1)="p",0,IF(TRIM(C657)=TRIM('2 - Project Admin'!$E$8),1,0))</f>
        <v>0</v>
      </c>
      <c r="G657" s="212">
        <f>IF(F657=1,COUNTIF($C$4:C657,C657),0)</f>
        <v>0</v>
      </c>
    </row>
    <row r="658" spans="2:7" x14ac:dyDescent="0.35">
      <c r="B658" s="212" t="s">
        <v>5456</v>
      </c>
      <c r="C658" s="212" t="s">
        <v>646</v>
      </c>
      <c r="D658" s="212" t="s">
        <v>5457</v>
      </c>
      <c r="E658" s="543" t="s">
        <v>3593</v>
      </c>
      <c r="F658" s="212">
        <f>IF(RIGHT(B658,1)="p",0,IF(TRIM(C658)=TRIM('2 - Project Admin'!$E$8),1,0))</f>
        <v>0</v>
      </c>
      <c r="G658" s="212">
        <f>IF(F658=1,COUNTIF($C$4:C658,C658),0)</f>
        <v>0</v>
      </c>
    </row>
    <row r="659" spans="2:7" x14ac:dyDescent="0.35">
      <c r="B659" s="212" t="s">
        <v>5458</v>
      </c>
      <c r="C659" s="212" t="s">
        <v>646</v>
      </c>
      <c r="D659" s="212" t="s">
        <v>5459</v>
      </c>
      <c r="E659" s="543" t="s">
        <v>3593</v>
      </c>
      <c r="F659" s="212">
        <f>IF(RIGHT(B659,1)="p",0,IF(TRIM(C659)=TRIM('2 - Project Admin'!$E$8),1,0))</f>
        <v>0</v>
      </c>
      <c r="G659" s="212">
        <f>IF(F659=1,COUNTIF($C$4:C659,C659),0)</f>
        <v>0</v>
      </c>
    </row>
    <row r="660" spans="2:7" x14ac:dyDescent="0.35">
      <c r="B660" s="212" t="s">
        <v>5460</v>
      </c>
      <c r="C660" s="212" t="s">
        <v>646</v>
      </c>
      <c r="D660" s="212" t="s">
        <v>5461</v>
      </c>
      <c r="E660" s="543" t="s">
        <v>3593</v>
      </c>
      <c r="F660" s="212">
        <f>IF(RIGHT(B660,1)="p",0,IF(TRIM(C660)=TRIM('2 - Project Admin'!$E$8),1,0))</f>
        <v>0</v>
      </c>
      <c r="G660" s="212">
        <f>IF(F660=1,COUNTIF($C$4:C660,C660),0)</f>
        <v>0</v>
      </c>
    </row>
    <row r="661" spans="2:7" x14ac:dyDescent="0.35">
      <c r="B661" s="212" t="s">
        <v>5462</v>
      </c>
      <c r="C661" s="212" t="s">
        <v>647</v>
      </c>
      <c r="D661" s="212" t="s">
        <v>5463</v>
      </c>
      <c r="E661" s="543" t="s">
        <v>3593</v>
      </c>
      <c r="F661" s="212">
        <f>IF(RIGHT(B661,1)="p",0,IF(TRIM(C661)=TRIM('2 - Project Admin'!$E$8),1,0))</f>
        <v>0</v>
      </c>
      <c r="G661" s="212">
        <f>IF(F661=1,COUNTIF($C$4:C661,C661),0)</f>
        <v>0</v>
      </c>
    </row>
    <row r="662" spans="2:7" x14ac:dyDescent="0.35">
      <c r="B662" s="212" t="s">
        <v>5464</v>
      </c>
      <c r="C662" s="212" t="s">
        <v>647</v>
      </c>
      <c r="D662" s="212" t="s">
        <v>5465</v>
      </c>
      <c r="E662" s="543" t="s">
        <v>3593</v>
      </c>
      <c r="F662" s="212">
        <f>IF(RIGHT(B662,1)="p",0,IF(TRIM(C662)=TRIM('2 - Project Admin'!$E$8),1,0))</f>
        <v>0</v>
      </c>
      <c r="G662" s="212">
        <f>IF(F662=1,COUNTIF($C$4:C662,C662),0)</f>
        <v>0</v>
      </c>
    </row>
    <row r="663" spans="2:7" x14ac:dyDescent="0.35">
      <c r="B663" s="212" t="s">
        <v>5466</v>
      </c>
      <c r="C663" s="212" t="s">
        <v>647</v>
      </c>
      <c r="D663" s="212" t="s">
        <v>5467</v>
      </c>
      <c r="E663" s="543" t="s">
        <v>3593</v>
      </c>
      <c r="F663" s="212">
        <f>IF(RIGHT(B663,1)="p",0,IF(TRIM(C663)=TRIM('2 - Project Admin'!$E$8),1,0))</f>
        <v>0</v>
      </c>
      <c r="G663" s="212">
        <f>IF(F663=1,COUNTIF($C$4:C663,C663),0)</f>
        <v>0</v>
      </c>
    </row>
    <row r="664" spans="2:7" x14ac:dyDescent="0.35">
      <c r="B664" s="212" t="s">
        <v>5468</v>
      </c>
      <c r="C664" s="212" t="s">
        <v>647</v>
      </c>
      <c r="D664" s="212" t="s">
        <v>5469</v>
      </c>
      <c r="E664" s="543" t="s">
        <v>3593</v>
      </c>
      <c r="F664" s="212">
        <f>IF(RIGHT(B664,1)="p",0,IF(TRIM(C664)=TRIM('2 - Project Admin'!$E$8),1,0))</f>
        <v>0</v>
      </c>
      <c r="G664" s="212">
        <f>IF(F664=1,COUNTIF($C$4:C664,C664),0)</f>
        <v>0</v>
      </c>
    </row>
    <row r="665" spans="2:7" x14ac:dyDescent="0.35">
      <c r="B665" s="212" t="s">
        <v>5470</v>
      </c>
      <c r="C665" s="212" t="s">
        <v>647</v>
      </c>
      <c r="D665" s="212" t="s">
        <v>5471</v>
      </c>
      <c r="E665" s="543" t="s">
        <v>3593</v>
      </c>
      <c r="F665" s="212">
        <f>IF(RIGHT(B665,1)="p",0,IF(TRIM(C665)=TRIM('2 - Project Admin'!$E$8),1,0))</f>
        <v>0</v>
      </c>
      <c r="G665" s="212">
        <f>IF(F665=1,COUNTIF($C$4:C665,C665),0)</f>
        <v>0</v>
      </c>
    </row>
    <row r="666" spans="2:7" x14ac:dyDescent="0.35">
      <c r="B666" s="212" t="s">
        <v>5472</v>
      </c>
      <c r="C666" s="212" t="s">
        <v>647</v>
      </c>
      <c r="D666" s="212" t="s">
        <v>5473</v>
      </c>
      <c r="E666" s="543" t="s">
        <v>3593</v>
      </c>
      <c r="F666" s="212">
        <f>IF(RIGHT(B666,1)="p",0,IF(TRIM(C666)=TRIM('2 - Project Admin'!$E$8),1,0))</f>
        <v>0</v>
      </c>
      <c r="G666" s="212">
        <f>IF(F666=1,COUNTIF($C$4:C666,C666),0)</f>
        <v>0</v>
      </c>
    </row>
    <row r="667" spans="2:7" x14ac:dyDescent="0.35">
      <c r="B667" s="212" t="s">
        <v>5474</v>
      </c>
      <c r="C667" s="212" t="s">
        <v>650</v>
      </c>
      <c r="D667" s="212" t="s">
        <v>5475</v>
      </c>
      <c r="E667" s="543" t="s">
        <v>3593</v>
      </c>
      <c r="F667" s="212">
        <f>IF(RIGHT(B667,1)="p",0,IF(TRIM(C667)=TRIM('2 - Project Admin'!$E$8),1,0))</f>
        <v>0</v>
      </c>
      <c r="G667" s="212">
        <f>IF(F667=1,COUNTIF($C$4:C667,C667),0)</f>
        <v>0</v>
      </c>
    </row>
    <row r="668" spans="2:7" x14ac:dyDescent="0.35">
      <c r="B668" s="212" t="s">
        <v>5476</v>
      </c>
      <c r="C668" s="212" t="s">
        <v>650</v>
      </c>
      <c r="D668" s="212" t="s">
        <v>5477</v>
      </c>
      <c r="E668" s="543" t="s">
        <v>3593</v>
      </c>
      <c r="F668" s="212">
        <f>IF(RIGHT(B668,1)="p",0,IF(TRIM(C668)=TRIM('2 - Project Admin'!$E$8),1,0))</f>
        <v>0</v>
      </c>
      <c r="G668" s="212">
        <f>IF(F668=1,COUNTIF($C$4:C668,C668),0)</f>
        <v>0</v>
      </c>
    </row>
    <row r="669" spans="2:7" x14ac:dyDescent="0.35">
      <c r="B669" s="212" t="s">
        <v>5478</v>
      </c>
      <c r="C669" s="212" t="s">
        <v>650</v>
      </c>
      <c r="D669" s="212" t="s">
        <v>5479</v>
      </c>
      <c r="E669" s="543" t="s">
        <v>3593</v>
      </c>
      <c r="F669" s="212">
        <f>IF(RIGHT(B669,1)="p",0,IF(TRIM(C669)=TRIM('2 - Project Admin'!$E$8),1,0))</f>
        <v>0</v>
      </c>
      <c r="G669" s="212">
        <f>IF(F669=1,COUNTIF($C$4:C669,C669),0)</f>
        <v>0</v>
      </c>
    </row>
    <row r="670" spans="2:7" x14ac:dyDescent="0.35">
      <c r="B670" s="212" t="s">
        <v>5480</v>
      </c>
      <c r="C670" s="212" t="s">
        <v>650</v>
      </c>
      <c r="D670" s="212" t="s">
        <v>5481</v>
      </c>
      <c r="E670" s="543" t="s">
        <v>3593</v>
      </c>
      <c r="F670" s="212">
        <f>IF(RIGHT(B670,1)="p",0,IF(TRIM(C670)=TRIM('2 - Project Admin'!$E$8),1,0))</f>
        <v>0</v>
      </c>
      <c r="G670" s="212">
        <f>IF(F670=1,COUNTIF($C$4:C670,C670),0)</f>
        <v>0</v>
      </c>
    </row>
    <row r="671" spans="2:7" x14ac:dyDescent="0.35">
      <c r="B671" s="212" t="s">
        <v>5482</v>
      </c>
      <c r="C671" s="212" t="s">
        <v>650</v>
      </c>
      <c r="D671" s="212" t="s">
        <v>5483</v>
      </c>
      <c r="E671" s="543" t="s">
        <v>3593</v>
      </c>
      <c r="F671" s="212">
        <f>IF(RIGHT(B671,1)="p",0,IF(TRIM(C671)=TRIM('2 - Project Admin'!$E$8),1,0))</f>
        <v>0</v>
      </c>
      <c r="G671" s="212">
        <f>IF(F671=1,COUNTIF($C$4:C671,C671),0)</f>
        <v>0</v>
      </c>
    </row>
    <row r="672" spans="2:7" x14ac:dyDescent="0.35">
      <c r="B672" s="212" t="s">
        <v>5484</v>
      </c>
      <c r="C672" s="212" t="s">
        <v>650</v>
      </c>
      <c r="D672" s="212" t="s">
        <v>5485</v>
      </c>
      <c r="E672" s="543" t="s">
        <v>3593</v>
      </c>
      <c r="F672" s="212">
        <f>IF(RIGHT(B672,1)="p",0,IF(TRIM(C672)=TRIM('2 - Project Admin'!$E$8),1,0))</f>
        <v>0</v>
      </c>
      <c r="G672" s="212">
        <f>IF(F672=1,COUNTIF($C$4:C672,C672),0)</f>
        <v>0</v>
      </c>
    </row>
    <row r="673" spans="2:7" x14ac:dyDescent="0.35">
      <c r="B673" s="212" t="s">
        <v>5486</v>
      </c>
      <c r="C673" s="212" t="s">
        <v>650</v>
      </c>
      <c r="D673" s="212" t="s">
        <v>5487</v>
      </c>
      <c r="E673" s="543" t="s">
        <v>3593</v>
      </c>
      <c r="F673" s="212">
        <f>IF(RIGHT(B673,1)="p",0,IF(TRIM(C673)=TRIM('2 - Project Admin'!$E$8),1,0))</f>
        <v>0</v>
      </c>
      <c r="G673" s="212">
        <f>IF(F673=1,COUNTIF($C$4:C673,C673),0)</f>
        <v>0</v>
      </c>
    </row>
    <row r="674" spans="2:7" x14ac:dyDescent="0.35">
      <c r="B674" s="212" t="s">
        <v>5488</v>
      </c>
      <c r="C674" s="212" t="s">
        <v>650</v>
      </c>
      <c r="D674" s="212" t="s">
        <v>5489</v>
      </c>
      <c r="E674" s="543" t="s">
        <v>3593</v>
      </c>
      <c r="F674" s="212">
        <f>IF(RIGHT(B674,1)="p",0,IF(TRIM(C674)=TRIM('2 - Project Admin'!$E$8),1,0))</f>
        <v>0</v>
      </c>
      <c r="G674" s="212">
        <f>IF(F674=1,COUNTIF($C$4:C674,C674),0)</f>
        <v>0</v>
      </c>
    </row>
    <row r="675" spans="2:7" x14ac:dyDescent="0.35">
      <c r="B675" s="212" t="s">
        <v>5490</v>
      </c>
      <c r="C675" s="212" t="s">
        <v>650</v>
      </c>
      <c r="D675" s="212" t="s">
        <v>5491</v>
      </c>
      <c r="E675" s="543" t="s">
        <v>3593</v>
      </c>
      <c r="F675" s="212">
        <f>IF(RIGHT(B675,1)="p",0,IF(TRIM(C675)=TRIM('2 - Project Admin'!$E$8),1,0))</f>
        <v>0</v>
      </c>
      <c r="G675" s="212">
        <f>IF(F675=1,COUNTIF($C$4:C675,C675),0)</f>
        <v>0</v>
      </c>
    </row>
    <row r="676" spans="2:7" x14ac:dyDescent="0.35">
      <c r="B676" s="212" t="s">
        <v>5492</v>
      </c>
      <c r="C676" s="212" t="s">
        <v>653</v>
      </c>
      <c r="D676" s="212" t="s">
        <v>5493</v>
      </c>
      <c r="E676" s="543" t="s">
        <v>3593</v>
      </c>
      <c r="F676" s="212">
        <f>IF(RIGHT(B676,1)="p",0,IF(TRIM(C676)=TRIM('2 - Project Admin'!$E$8),1,0))</f>
        <v>0</v>
      </c>
      <c r="G676" s="212">
        <f>IF(F676=1,COUNTIF($C$4:C676,C676),0)</f>
        <v>0</v>
      </c>
    </row>
    <row r="677" spans="2:7" x14ac:dyDescent="0.35">
      <c r="B677" s="212" t="s">
        <v>5494</v>
      </c>
      <c r="C677" s="212" t="s">
        <v>653</v>
      </c>
      <c r="D677" s="212" t="s">
        <v>5495</v>
      </c>
      <c r="E677" s="543" t="s">
        <v>3593</v>
      </c>
      <c r="F677" s="212">
        <f>IF(RIGHT(B677,1)="p",0,IF(TRIM(C677)=TRIM('2 - Project Admin'!$E$8),1,0))</f>
        <v>0</v>
      </c>
      <c r="G677" s="212">
        <f>IF(F677=1,COUNTIF($C$4:C677,C677),0)</f>
        <v>0</v>
      </c>
    </row>
    <row r="678" spans="2:7" x14ac:dyDescent="0.35">
      <c r="B678" s="212" t="s">
        <v>5496</v>
      </c>
      <c r="C678" s="212" t="s">
        <v>653</v>
      </c>
      <c r="D678" s="212" t="s">
        <v>5497</v>
      </c>
      <c r="E678" s="543" t="s">
        <v>3593</v>
      </c>
      <c r="F678" s="212">
        <f>IF(RIGHT(B678,1)="p",0,IF(TRIM(C678)=TRIM('2 - Project Admin'!$E$8),1,0))</f>
        <v>0</v>
      </c>
      <c r="G678" s="212">
        <f>IF(F678=1,COUNTIF($C$4:C678,C678),0)</f>
        <v>0</v>
      </c>
    </row>
    <row r="679" spans="2:7" x14ac:dyDescent="0.35">
      <c r="B679" s="212" t="s">
        <v>5498</v>
      </c>
      <c r="C679" s="212" t="s">
        <v>653</v>
      </c>
      <c r="D679" s="212" t="s">
        <v>5499</v>
      </c>
      <c r="E679" s="543" t="s">
        <v>3593</v>
      </c>
      <c r="F679" s="212">
        <f>IF(RIGHT(B679,1)="p",0,IF(TRIM(C679)=TRIM('2 - Project Admin'!$E$8),1,0))</f>
        <v>0</v>
      </c>
      <c r="G679" s="212">
        <f>IF(F679=1,COUNTIF($C$4:C679,C679),0)</f>
        <v>0</v>
      </c>
    </row>
    <row r="680" spans="2:7" x14ac:dyDescent="0.35">
      <c r="B680" s="212" t="s">
        <v>5500</v>
      </c>
      <c r="C680" s="212" t="s">
        <v>653</v>
      </c>
      <c r="D680" s="212" t="s">
        <v>4578</v>
      </c>
      <c r="E680" s="543" t="s">
        <v>3593</v>
      </c>
      <c r="F680" s="212">
        <f>IF(RIGHT(B680,1)="p",0,IF(TRIM(C680)=TRIM('2 - Project Admin'!$E$8),1,0))</f>
        <v>0</v>
      </c>
      <c r="G680" s="212">
        <f>IF(F680=1,COUNTIF($C$4:C680,C680),0)</f>
        <v>0</v>
      </c>
    </row>
    <row r="681" spans="2:7" x14ac:dyDescent="0.35">
      <c r="B681" s="212" t="s">
        <v>5501</v>
      </c>
      <c r="C681" s="212" t="s">
        <v>654</v>
      </c>
      <c r="D681" s="212" t="s">
        <v>5502</v>
      </c>
      <c r="E681" s="543" t="s">
        <v>3593</v>
      </c>
      <c r="F681" s="212">
        <f>IF(RIGHT(B681,1)="p",0,IF(TRIM(C681)=TRIM('2 - Project Admin'!$E$8),1,0))</f>
        <v>0</v>
      </c>
      <c r="G681" s="212">
        <f>IF(F681=1,COUNTIF($C$4:C681,C681),0)</f>
        <v>0</v>
      </c>
    </row>
    <row r="682" spans="2:7" x14ac:dyDescent="0.35">
      <c r="B682" s="212" t="s">
        <v>5503</v>
      </c>
      <c r="C682" s="212" t="s">
        <v>654</v>
      </c>
      <c r="D682" s="212" t="s">
        <v>5504</v>
      </c>
      <c r="E682" s="543" t="s">
        <v>3593</v>
      </c>
      <c r="F682" s="212">
        <f>IF(RIGHT(B682,1)="p",0,IF(TRIM(C682)=TRIM('2 - Project Admin'!$E$8),1,0))</f>
        <v>0</v>
      </c>
      <c r="G682" s="212">
        <f>IF(F682=1,COUNTIF($C$4:C682,C682),0)</f>
        <v>0</v>
      </c>
    </row>
    <row r="683" spans="2:7" x14ac:dyDescent="0.35">
      <c r="B683" s="212" t="s">
        <v>5505</v>
      </c>
      <c r="C683" s="212" t="s">
        <v>654</v>
      </c>
      <c r="D683" s="212" t="s">
        <v>5506</v>
      </c>
      <c r="E683" s="543" t="s">
        <v>3593</v>
      </c>
      <c r="F683" s="212">
        <f>IF(RIGHT(B683,1)="p",0,IF(TRIM(C683)=TRIM('2 - Project Admin'!$E$8),1,0))</f>
        <v>0</v>
      </c>
      <c r="G683" s="212">
        <f>IF(F683=1,COUNTIF($C$4:C683,C683),0)</f>
        <v>0</v>
      </c>
    </row>
    <row r="684" spans="2:7" x14ac:dyDescent="0.35">
      <c r="B684" s="212" t="s">
        <v>5507</v>
      </c>
      <c r="C684" s="212" t="s">
        <v>654</v>
      </c>
      <c r="D684" s="212" t="s">
        <v>5508</v>
      </c>
      <c r="E684" s="543" t="s">
        <v>3593</v>
      </c>
      <c r="F684" s="212">
        <f>IF(RIGHT(B684,1)="p",0,IF(TRIM(C684)=TRIM('2 - Project Admin'!$E$8),1,0))</f>
        <v>0</v>
      </c>
      <c r="G684" s="212">
        <f>IF(F684=1,COUNTIF($C$4:C684,C684),0)</f>
        <v>0</v>
      </c>
    </row>
    <row r="685" spans="2:7" x14ac:dyDescent="0.35">
      <c r="B685" s="212" t="s">
        <v>5509</v>
      </c>
      <c r="C685" s="212" t="s">
        <v>654</v>
      </c>
      <c r="D685" s="212" t="s">
        <v>5510</v>
      </c>
      <c r="E685" s="543" t="s">
        <v>3593</v>
      </c>
      <c r="F685" s="212">
        <f>IF(RIGHT(B685,1)="p",0,IF(TRIM(C685)=TRIM('2 - Project Admin'!$E$8),1,0))</f>
        <v>0</v>
      </c>
      <c r="G685" s="212">
        <f>IF(F685=1,COUNTIF($C$4:C685,C685),0)</f>
        <v>0</v>
      </c>
    </row>
    <row r="686" spans="2:7" x14ac:dyDescent="0.35">
      <c r="B686" s="489"/>
      <c r="C686" s="489"/>
      <c r="D686" s="489"/>
      <c r="E686" s="489"/>
      <c r="F686" s="212"/>
      <c r="G686" s="212"/>
    </row>
    <row r="687" spans="2:7" x14ac:dyDescent="0.35">
      <c r="B687" s="489"/>
      <c r="C687" s="489"/>
      <c r="D687" s="489"/>
      <c r="E687" s="489"/>
      <c r="F687" s="212"/>
      <c r="G687" s="212"/>
    </row>
    <row r="688" spans="2:7" x14ac:dyDescent="0.35">
      <c r="B688" s="489"/>
      <c r="C688" s="489"/>
      <c r="D688" s="489"/>
      <c r="E688" s="489"/>
      <c r="F688" s="212"/>
      <c r="G688" s="212"/>
    </row>
    <row r="689" spans="2:7" x14ac:dyDescent="0.35">
      <c r="B689" s="489"/>
      <c r="C689" s="489"/>
      <c r="D689" s="489"/>
      <c r="E689" s="489"/>
      <c r="F689" s="212"/>
      <c r="G689" s="212"/>
    </row>
    <row r="690" spans="2:7" x14ac:dyDescent="0.35">
      <c r="B690" s="489"/>
      <c r="C690" s="489"/>
      <c r="D690" s="489"/>
      <c r="E690" s="489"/>
      <c r="F690" s="212"/>
      <c r="G690" s="212"/>
    </row>
  </sheetData>
  <mergeCells count="2">
    <mergeCell ref="B2:G2"/>
    <mergeCell ref="I2:M2"/>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FE412D-BE57-4BA3-82A2-A27BE6D56A71}">
  <sheetPr codeName="Sheet13"/>
  <dimension ref="A1:AB24"/>
  <sheetViews>
    <sheetView workbookViewId="0">
      <selection activeCell="K22" sqref="K22"/>
    </sheetView>
  </sheetViews>
  <sheetFormatPr defaultRowHeight="14.5" x14ac:dyDescent="0.35"/>
  <cols>
    <col min="3" max="3" width="28.453125" customWidth="1"/>
    <col min="4" max="5" width="0" hidden="1" customWidth="1"/>
    <col min="6" max="6" width="32" style="10" bestFit="1" customWidth="1"/>
    <col min="7" max="7" width="17.453125" customWidth="1"/>
    <col min="8" max="8" width="9.54296875" customWidth="1"/>
    <col min="9" max="9" width="14.54296875" bestFit="1" customWidth="1"/>
    <col min="10" max="23" width="9.54296875" customWidth="1"/>
  </cols>
  <sheetData>
    <row r="1" spans="1:28" ht="15" thickBot="1" x14ac:dyDescent="0.4">
      <c r="A1" t="s">
        <v>5511</v>
      </c>
      <c r="C1" s="788" t="s">
        <v>5512</v>
      </c>
      <c r="D1" s="788"/>
      <c r="E1" s="788"/>
      <c r="F1" s="788"/>
      <c r="G1" t="s">
        <v>5513</v>
      </c>
    </row>
    <row r="2" spans="1:28" s="33" customFormat="1" ht="15" thickBot="1" x14ac:dyDescent="0.4">
      <c r="A2" s="33" t="s">
        <v>5514</v>
      </c>
      <c r="C2" s="247" t="s">
        <v>5515</v>
      </c>
      <c r="D2" s="248"/>
      <c r="E2" s="249"/>
      <c r="F2" s="247" t="s">
        <v>5516</v>
      </c>
      <c r="G2" s="247" t="s">
        <v>5517</v>
      </c>
    </row>
    <row r="3" spans="1:28" s="250" customFormat="1" ht="15" thickBot="1" x14ac:dyDescent="0.4">
      <c r="A3" s="250" t="s">
        <v>5518</v>
      </c>
      <c r="D3" s="251"/>
      <c r="E3" s="252"/>
      <c r="G3" s="250" t="s">
        <v>5519</v>
      </c>
    </row>
    <row r="4" spans="1:28" x14ac:dyDescent="0.35">
      <c r="C4" s="199" t="str" cm="1">
        <f t="array" ref="C4:E4">'1 - Start Here'!B6:D6</f>
        <v>1 April 2023 to 30 September 2023</v>
      </c>
      <c r="D4" s="10">
        <v>0</v>
      </c>
      <c r="E4">
        <v>0</v>
      </c>
      <c r="F4" s="10" t="s">
        <v>5520</v>
      </c>
      <c r="H4" s="20"/>
      <c r="I4" s="19" t="s">
        <v>5513</v>
      </c>
      <c r="L4" t="s">
        <v>5521</v>
      </c>
    </row>
    <row r="5" spans="1:28" x14ac:dyDescent="0.35">
      <c r="F5" s="10" t="s">
        <v>5522</v>
      </c>
      <c r="G5" s="198">
        <v>44652</v>
      </c>
      <c r="H5" s="25"/>
      <c r="I5" s="19" t="str">
        <f>IF(ISBLANK('2 - Project Admin'!E27),"n/a",'2 - Project Admin'!E27)</f>
        <v>Scala Theatre &amp; Corn Exchange</v>
      </c>
      <c r="J5" s="25"/>
      <c r="K5" s="25"/>
      <c r="L5" s="19" t="s">
        <v>376</v>
      </c>
      <c r="M5" s="25"/>
      <c r="O5" s="25"/>
      <c r="P5" s="25"/>
      <c r="Q5" s="25"/>
      <c r="R5" s="25"/>
      <c r="S5" s="25"/>
      <c r="T5" s="25"/>
      <c r="U5" s="25"/>
      <c r="V5" s="25"/>
      <c r="W5" s="25"/>
    </row>
    <row r="6" spans="1:28" x14ac:dyDescent="0.35">
      <c r="F6" s="10" t="s">
        <v>5523</v>
      </c>
      <c r="G6" s="198">
        <v>44835</v>
      </c>
      <c r="H6" s="30"/>
      <c r="I6" s="19" t="str">
        <f>IF(ISBLANK('2 - Project Admin'!E28),"n/a",'2 - Project Admin'!E28)</f>
        <v>8 Angel Street</v>
      </c>
      <c r="J6" s="30"/>
      <c r="K6" s="30"/>
      <c r="L6" s="30"/>
      <c r="M6" s="30"/>
      <c r="N6" s="30"/>
      <c r="O6" s="30"/>
      <c r="P6" s="30"/>
      <c r="Q6" s="30"/>
      <c r="R6" s="30"/>
      <c r="S6" s="30"/>
      <c r="T6" s="30"/>
      <c r="U6" s="30"/>
      <c r="V6" s="30"/>
      <c r="W6" s="30"/>
      <c r="X6" s="30"/>
      <c r="Y6" s="30"/>
      <c r="Z6" s="30"/>
      <c r="AA6" s="30"/>
      <c r="AB6" s="30"/>
    </row>
    <row r="7" spans="1:28" x14ac:dyDescent="0.35">
      <c r="F7" s="10" t="s">
        <v>5524</v>
      </c>
      <c r="G7" s="198">
        <v>45017</v>
      </c>
      <c r="H7" s="29"/>
      <c r="I7" s="19" t="str">
        <f>IF(ISBLANK('2 - Project Admin'!E29),"n/a",'2 - Project Admin'!E29)</f>
        <v>Vacant Premises Scheme</v>
      </c>
      <c r="J7" s="29"/>
      <c r="K7" s="29"/>
      <c r="L7" s="29"/>
      <c r="M7" s="29"/>
      <c r="N7" s="29"/>
      <c r="O7" s="29"/>
      <c r="P7" s="29"/>
      <c r="Q7" s="29"/>
      <c r="R7" s="29"/>
      <c r="S7" s="29"/>
      <c r="T7" s="29"/>
      <c r="U7" s="29"/>
      <c r="V7" s="29"/>
      <c r="W7" s="29"/>
    </row>
    <row r="8" spans="1:28" x14ac:dyDescent="0.35">
      <c r="F8" s="10" t="s">
        <v>1</v>
      </c>
      <c r="G8" s="198">
        <v>45200</v>
      </c>
      <c r="H8" s="29"/>
      <c r="I8" s="19" t="str">
        <f>IF(ISBLANK('2 - Project Admin'!E30),"n/a",'2 - Project Admin'!E30)</f>
        <v>Angel Place</v>
      </c>
      <c r="J8" s="29"/>
      <c r="K8" s="29"/>
      <c r="L8" s="29"/>
      <c r="M8" s="29"/>
      <c r="N8" s="29"/>
      <c r="O8" s="29"/>
      <c r="P8" s="29"/>
      <c r="Q8" s="29"/>
      <c r="R8" s="29"/>
      <c r="S8" s="29"/>
      <c r="T8" s="29"/>
      <c r="U8" s="29"/>
      <c r="V8" s="29"/>
      <c r="W8" s="29"/>
    </row>
    <row r="9" spans="1:28" x14ac:dyDescent="0.35">
      <c r="F9" s="10" t="s">
        <v>5525</v>
      </c>
      <c r="G9" s="198">
        <v>45383</v>
      </c>
      <c r="I9" s="19" t="str">
        <f>IF(ISBLANK('2 - Project Admin'!E31),"n/a",'2 - Project Admin'!E31)</f>
        <v xml:space="preserve">Public Realm </v>
      </c>
    </row>
    <row r="10" spans="1:28" x14ac:dyDescent="0.35">
      <c r="F10" s="10" t="s">
        <v>5526</v>
      </c>
      <c r="G10" s="198">
        <v>45566</v>
      </c>
      <c r="I10" s="19" t="str">
        <f>IF(ISBLANK('2 - Project Admin'!E32),"n/a",'2 - Project Admin'!E32)</f>
        <v/>
      </c>
    </row>
    <row r="11" spans="1:28" x14ac:dyDescent="0.35">
      <c r="F11" s="10" t="s">
        <v>5527</v>
      </c>
      <c r="G11" s="198">
        <v>45748</v>
      </c>
      <c r="I11" s="19" t="str">
        <f>IF(ISBLANK('2 - Project Admin'!E33),"n/a",'2 - Project Admin'!E33)</f>
        <v/>
      </c>
    </row>
    <row r="12" spans="1:28" x14ac:dyDescent="0.35">
      <c r="F12" s="10" t="s">
        <v>5528</v>
      </c>
      <c r="G12" s="198">
        <v>45931</v>
      </c>
      <c r="I12" s="19" t="str">
        <f>IF(ISBLANK('2 - Project Admin'!E34),"n/a",'2 - Project Admin'!E34)</f>
        <v/>
      </c>
    </row>
    <row r="13" spans="1:28" x14ac:dyDescent="0.35">
      <c r="F13" s="10" t="s">
        <v>5529</v>
      </c>
      <c r="G13" s="198">
        <v>46113</v>
      </c>
      <c r="I13" s="19" t="str">
        <f>IF(ISBLANK('2 - Project Admin'!E35),"n/a",'2 - Project Admin'!E35)</f>
        <v/>
      </c>
    </row>
    <row r="14" spans="1:28" x14ac:dyDescent="0.35">
      <c r="G14" s="198"/>
      <c r="I14" s="19" t="str">
        <f>IF(ISBLANK('2 - Project Admin'!E36),"n/a",'2 - Project Admin'!E36)</f>
        <v/>
      </c>
    </row>
    <row r="15" spans="1:28" x14ac:dyDescent="0.35">
      <c r="I15" s="19" t="str">
        <f>IF(ISBLANK('2 - Project Admin'!E37),"n/a",'2 - Project Admin'!E37)</f>
        <v/>
      </c>
    </row>
    <row r="16" spans="1:28" x14ac:dyDescent="0.35">
      <c r="G16" s="198"/>
      <c r="I16" s="19" t="str">
        <f>IF(ISBLANK('2 - Project Admin'!E38),"n/a",'2 - Project Admin'!E38)</f>
        <v/>
      </c>
    </row>
    <row r="17" spans="7:9" x14ac:dyDescent="0.35">
      <c r="I17" s="19" t="str">
        <f>IF(ISBLANK('2 - Project Admin'!E39),"n/a",'2 - Project Admin'!E39)</f>
        <v/>
      </c>
    </row>
    <row r="18" spans="7:9" x14ac:dyDescent="0.35">
      <c r="G18" s="198"/>
      <c r="I18" s="19" t="str">
        <f>IF(ISBLANK('2 - Project Admin'!E40),"n/a",'2 - Project Admin'!E40)</f>
        <v/>
      </c>
    </row>
    <row r="19" spans="7:9" x14ac:dyDescent="0.35">
      <c r="I19" s="19" t="str">
        <f>IF(ISBLANK('2 - Project Admin'!E46),"n/a",'2 - Project Admin'!E46)</f>
        <v/>
      </c>
    </row>
    <row r="20" spans="7:9" x14ac:dyDescent="0.35">
      <c r="G20" s="198"/>
      <c r="I20" s="19"/>
    </row>
    <row r="21" spans="7:9" x14ac:dyDescent="0.35">
      <c r="I21" s="19"/>
    </row>
    <row r="22" spans="7:9" x14ac:dyDescent="0.35">
      <c r="I22" s="19"/>
    </row>
    <row r="23" spans="7:9" x14ac:dyDescent="0.35">
      <c r="I23" s="19"/>
    </row>
    <row r="24" spans="7:9" x14ac:dyDescent="0.35">
      <c r="I24" s="19"/>
    </row>
  </sheetData>
  <mergeCells count="1">
    <mergeCell ref="C1:F1"/>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54FDDB7-F4E1-4E4E-8521-AD0C0A41B025}">
  <sheetPr codeName="Sheet15"/>
  <dimension ref="B2:AE103"/>
  <sheetViews>
    <sheetView workbookViewId="0">
      <selection activeCell="O21" sqref="O21"/>
    </sheetView>
  </sheetViews>
  <sheetFormatPr defaultColWidth="9.1796875" defaultRowHeight="14.5" x14ac:dyDescent="0.35"/>
  <cols>
    <col min="1" max="1" width="3.54296875" style="221" customWidth="1"/>
    <col min="2" max="2" width="14" style="221" customWidth="1"/>
    <col min="3" max="3" width="3.54296875" style="221" customWidth="1"/>
    <col min="4" max="4" width="24.1796875" style="221" bestFit="1" customWidth="1"/>
    <col min="5" max="5" width="3.54296875" style="221" customWidth="1"/>
    <col min="6" max="6" width="26.453125" style="221" bestFit="1" customWidth="1"/>
    <col min="7" max="7" width="3.54296875" style="221" customWidth="1"/>
    <col min="8" max="8" width="37.1796875" style="221" bestFit="1" customWidth="1"/>
    <col min="9" max="9" width="3.54296875" style="221" customWidth="1"/>
    <col min="10" max="10" width="44.54296875" style="221" bestFit="1" customWidth="1"/>
    <col min="11" max="11" width="3.54296875" style="221" customWidth="1"/>
    <col min="12" max="12" width="9.453125" style="221" bestFit="1" customWidth="1"/>
    <col min="13" max="13" width="3.54296875" style="221" customWidth="1"/>
    <col min="14" max="14" width="19.54296875" style="221" bestFit="1" customWidth="1"/>
    <col min="15" max="15" width="28.81640625" style="221" customWidth="1"/>
    <col min="16" max="16" width="33.54296875" style="221" customWidth="1"/>
    <col min="17" max="17" width="36.81640625" style="221" bestFit="1" customWidth="1"/>
    <col min="18" max="18" width="3.54296875" style="221" customWidth="1"/>
    <col min="19" max="19" width="29.1796875" style="221" bestFit="1" customWidth="1"/>
    <col min="20" max="20" width="3.54296875" style="221" customWidth="1"/>
    <col min="21" max="21" width="86" style="221" bestFit="1" customWidth="1"/>
    <col min="22" max="26" width="9.1796875" style="221"/>
    <col min="27" max="27" width="14.453125" style="221" customWidth="1"/>
    <col min="28" max="16384" width="9.1796875" style="221"/>
  </cols>
  <sheetData>
    <row r="2" spans="2:31" x14ac:dyDescent="0.35">
      <c r="B2" s="301" t="s">
        <v>5530</v>
      </c>
      <c r="D2" s="855" t="s">
        <v>3</v>
      </c>
      <c r="E2" s="855"/>
      <c r="F2" s="855"/>
      <c r="G2" s="855"/>
      <c r="H2" s="855"/>
      <c r="I2" s="855"/>
      <c r="J2" s="855"/>
      <c r="K2" s="855"/>
      <c r="L2" s="855"/>
      <c r="N2" s="857" t="s">
        <v>4</v>
      </c>
      <c r="O2" s="857"/>
      <c r="P2" s="857"/>
      <c r="Q2" s="857"/>
      <c r="S2" s="306" t="s">
        <v>5</v>
      </c>
      <c r="U2" s="308" t="s">
        <v>7</v>
      </c>
      <c r="W2" s="308" t="s">
        <v>5531</v>
      </c>
      <c r="Y2" s="856" t="s">
        <v>5532</v>
      </c>
      <c r="Z2" s="856"/>
      <c r="AA2" s="856"/>
      <c r="AB2" s="856"/>
      <c r="AC2" s="856"/>
    </row>
    <row r="3" spans="2:31" x14ac:dyDescent="0.35">
      <c r="B3" s="300" t="s">
        <v>5533</v>
      </c>
      <c r="D3" s="304" t="s">
        <v>5534</v>
      </c>
      <c r="F3" s="304" t="s">
        <v>5535</v>
      </c>
      <c r="G3" s="299"/>
      <c r="H3" s="304" t="s">
        <v>5536</v>
      </c>
      <c r="J3" s="304" t="s">
        <v>5537</v>
      </c>
      <c r="L3" s="304" t="s">
        <v>5538</v>
      </c>
      <c r="N3" s="305" t="s">
        <v>5539</v>
      </c>
      <c r="O3" s="519" t="s">
        <v>88</v>
      </c>
      <c r="P3" s="519" t="s">
        <v>90</v>
      </c>
      <c r="Q3" s="519" t="s">
        <v>5540</v>
      </c>
      <c r="S3" s="307" t="s">
        <v>5541</v>
      </c>
      <c r="U3" s="309" t="s">
        <v>5542</v>
      </c>
      <c r="W3" s="309" t="s">
        <v>5543</v>
      </c>
      <c r="Y3" s="309" t="s">
        <v>5544</v>
      </c>
      <c r="Z3" s="309" t="s">
        <v>5545</v>
      </c>
      <c r="AA3" s="309" t="s">
        <v>5546</v>
      </c>
      <c r="AB3" s="309" t="s">
        <v>5547</v>
      </c>
      <c r="AC3" s="221" t="s">
        <v>5548</v>
      </c>
      <c r="AD3" s="221" t="s">
        <v>5549</v>
      </c>
      <c r="AE3" s="221" t="s">
        <v>5550</v>
      </c>
    </row>
    <row r="4" spans="2:31" x14ac:dyDescent="0.35">
      <c r="B4" s="298" t="s">
        <v>18</v>
      </c>
      <c r="D4" s="298" t="s">
        <v>18</v>
      </c>
      <c r="F4" s="298" t="s">
        <v>383</v>
      </c>
      <c r="G4" s="299"/>
      <c r="H4" s="298" t="s">
        <v>377</v>
      </c>
      <c r="J4" s="298" t="s">
        <v>18</v>
      </c>
      <c r="L4" s="298" t="s">
        <v>18</v>
      </c>
      <c r="N4" s="298" t="s">
        <v>18</v>
      </c>
      <c r="O4" s="532" t="s">
        <v>18</v>
      </c>
      <c r="P4" s="532" t="s">
        <v>18</v>
      </c>
      <c r="Q4" s="532" t="s">
        <v>18</v>
      </c>
      <c r="S4" s="298" t="s">
        <v>18</v>
      </c>
      <c r="U4" s="298" t="s">
        <v>18</v>
      </c>
      <c r="W4" s="298" t="s">
        <v>18</v>
      </c>
      <c r="Y4" s="298" t="s">
        <v>18</v>
      </c>
      <c r="Z4" s="298" t="s">
        <v>18</v>
      </c>
      <c r="AA4" s="298" t="s">
        <v>18</v>
      </c>
      <c r="AB4" s="298" t="s">
        <v>18</v>
      </c>
      <c r="AC4" s="298" t="s">
        <v>18</v>
      </c>
      <c r="AD4" s="298" t="s">
        <v>18</v>
      </c>
      <c r="AE4" s="221" t="s">
        <v>228</v>
      </c>
    </row>
    <row r="5" spans="2:31" x14ac:dyDescent="0.35">
      <c r="B5" s="298" t="s">
        <v>5551</v>
      </c>
      <c r="D5" s="298" t="s">
        <v>5552</v>
      </c>
      <c r="F5" s="298" t="s">
        <v>385</v>
      </c>
      <c r="H5" s="298" t="s">
        <v>380</v>
      </c>
      <c r="J5" s="298" t="s">
        <v>4196</v>
      </c>
      <c r="L5" s="298" t="s">
        <v>5553</v>
      </c>
      <c r="N5" s="298">
        <v>1</v>
      </c>
      <c r="O5" s="212" t="s">
        <v>5554</v>
      </c>
      <c r="P5" s="520" t="s">
        <v>5555</v>
      </c>
      <c r="Q5" s="532" t="s">
        <v>5556</v>
      </c>
      <c r="S5" s="298" t="s">
        <v>5557</v>
      </c>
      <c r="U5" s="298" t="s">
        <v>5558</v>
      </c>
      <c r="W5" s="221" t="s">
        <v>5559</v>
      </c>
      <c r="Y5" s="221" t="s">
        <v>5513</v>
      </c>
      <c r="Z5" s="221" t="s">
        <v>5513</v>
      </c>
      <c r="AA5" s="221" t="s">
        <v>5513</v>
      </c>
      <c r="AB5" s="221" t="s">
        <v>5513</v>
      </c>
      <c r="AC5" s="221" t="s">
        <v>5513</v>
      </c>
      <c r="AD5" s="221" t="s">
        <v>5513</v>
      </c>
    </row>
    <row r="6" spans="2:31" x14ac:dyDescent="0.35">
      <c r="B6" s="298" t="s">
        <v>5560</v>
      </c>
      <c r="D6" s="298" t="s">
        <v>5561</v>
      </c>
      <c r="F6" s="298" t="s">
        <v>387</v>
      </c>
      <c r="H6" s="298" t="s">
        <v>387</v>
      </c>
      <c r="J6" s="298" t="s">
        <v>5562</v>
      </c>
      <c r="L6" s="298" t="s">
        <v>5513</v>
      </c>
      <c r="N6" s="298">
        <v>2</v>
      </c>
      <c r="O6" s="212" t="s">
        <v>5563</v>
      </c>
      <c r="P6" s="520" t="s">
        <v>5564</v>
      </c>
      <c r="Q6" s="532" t="s">
        <v>5565</v>
      </c>
      <c r="S6" s="298" t="s">
        <v>5566</v>
      </c>
      <c r="U6" s="298" t="s">
        <v>5567</v>
      </c>
      <c r="W6" s="221" t="s">
        <v>5568</v>
      </c>
      <c r="Y6" s="221" t="s">
        <v>5569</v>
      </c>
      <c r="Z6" s="221" t="s">
        <v>5570</v>
      </c>
      <c r="AA6" s="221" t="s">
        <v>5571</v>
      </c>
      <c r="AB6" s="221" t="s">
        <v>5572</v>
      </c>
      <c r="AC6" s="221" t="s">
        <v>5573</v>
      </c>
      <c r="AD6" s="221" t="s">
        <v>5574</v>
      </c>
    </row>
    <row r="7" spans="2:31" x14ac:dyDescent="0.35">
      <c r="F7" s="298" t="s">
        <v>391</v>
      </c>
      <c r="H7" s="298" t="s">
        <v>391</v>
      </c>
      <c r="J7" s="298" t="s">
        <v>5575</v>
      </c>
      <c r="N7" s="298">
        <v>3</v>
      </c>
      <c r="O7" s="212" t="s">
        <v>5576</v>
      </c>
      <c r="P7" s="212" t="s">
        <v>282</v>
      </c>
      <c r="Q7" s="532" t="s">
        <v>5577</v>
      </c>
      <c r="S7" s="298" t="s">
        <v>5578</v>
      </c>
      <c r="U7" s="298" t="s">
        <v>5579</v>
      </c>
      <c r="W7" s="221" t="s">
        <v>5580</v>
      </c>
      <c r="Y7" s="221" t="s">
        <v>5581</v>
      </c>
      <c r="Z7" s="221" t="s">
        <v>5582</v>
      </c>
      <c r="AA7" s="221" t="s">
        <v>5583</v>
      </c>
      <c r="AB7" s="221" t="s">
        <v>5584</v>
      </c>
      <c r="AC7" s="221" t="s">
        <v>5585</v>
      </c>
      <c r="AD7" s="221" t="s">
        <v>5586</v>
      </c>
    </row>
    <row r="8" spans="2:31" x14ac:dyDescent="0.35">
      <c r="F8" s="298" t="s">
        <v>398</v>
      </c>
      <c r="H8" s="298" t="s">
        <v>395</v>
      </c>
      <c r="J8" s="298" t="s">
        <v>5587</v>
      </c>
      <c r="N8" s="298">
        <v>4</v>
      </c>
      <c r="O8" s="212" t="s">
        <v>5588</v>
      </c>
      <c r="P8" s="212" t="s">
        <v>331</v>
      </c>
      <c r="Q8" s="532" t="s">
        <v>5589</v>
      </c>
      <c r="U8" s="298" t="s">
        <v>5590</v>
      </c>
      <c r="W8" s="221" t="s">
        <v>5591</v>
      </c>
      <c r="Y8" s="221" t="s">
        <v>5592</v>
      </c>
      <c r="Z8" s="221" t="s">
        <v>5593</v>
      </c>
      <c r="AA8" s="221" t="s">
        <v>5594</v>
      </c>
      <c r="AB8" s="221" t="s">
        <v>5595</v>
      </c>
      <c r="AC8" s="221" t="s">
        <v>5596</v>
      </c>
      <c r="AD8" s="221" t="s">
        <v>5597</v>
      </c>
    </row>
    <row r="9" spans="2:31" x14ac:dyDescent="0.35">
      <c r="F9" s="298" t="s">
        <v>400</v>
      </c>
      <c r="H9" s="298" t="s">
        <v>406</v>
      </c>
      <c r="J9" s="298" t="s">
        <v>5598</v>
      </c>
      <c r="N9" s="298">
        <v>5</v>
      </c>
      <c r="O9" s="212" t="s">
        <v>5599</v>
      </c>
      <c r="P9" s="212" t="s">
        <v>343</v>
      </c>
      <c r="U9" s="298" t="s">
        <v>5600</v>
      </c>
      <c r="Y9" s="221" t="s">
        <v>5598</v>
      </c>
      <c r="Z9" s="221" t="s">
        <v>5601</v>
      </c>
      <c r="AA9" s="221" t="s">
        <v>5602</v>
      </c>
      <c r="AB9" s="221" t="s">
        <v>5598</v>
      </c>
      <c r="AC9" s="221" t="s">
        <v>5603</v>
      </c>
      <c r="AD9" s="221" t="s">
        <v>5604</v>
      </c>
    </row>
    <row r="10" spans="2:31" x14ac:dyDescent="0.35">
      <c r="F10" s="298" t="s">
        <v>403</v>
      </c>
      <c r="H10" s="298" t="s">
        <v>417</v>
      </c>
      <c r="J10" s="298" t="s">
        <v>5605</v>
      </c>
      <c r="O10"/>
      <c r="P10" s="212" t="s">
        <v>6076</v>
      </c>
      <c r="U10" s="298" t="s">
        <v>3590</v>
      </c>
      <c r="Z10" s="221" t="s">
        <v>5606</v>
      </c>
      <c r="AA10" s="221" t="s">
        <v>5607</v>
      </c>
      <c r="AC10" s="221" t="s">
        <v>5608</v>
      </c>
      <c r="AD10" s="221" t="s">
        <v>5609</v>
      </c>
    </row>
    <row r="11" spans="2:31" x14ac:dyDescent="0.35">
      <c r="F11" s="298" t="s">
        <v>408</v>
      </c>
      <c r="H11" s="298" t="s">
        <v>425</v>
      </c>
      <c r="O11"/>
      <c r="P11" s="212" t="s">
        <v>5610</v>
      </c>
      <c r="U11" s="298" t="s">
        <v>5611</v>
      </c>
      <c r="Z11" s="221" t="s">
        <v>5598</v>
      </c>
      <c r="AA11" s="221" t="s">
        <v>5598</v>
      </c>
      <c r="AC11" s="221" t="s">
        <v>5612</v>
      </c>
      <c r="AD11" s="221" t="s">
        <v>5613</v>
      </c>
    </row>
    <row r="12" spans="2:31" x14ac:dyDescent="0.35">
      <c r="F12" s="298" t="s">
        <v>410</v>
      </c>
      <c r="H12" s="298" t="s">
        <v>432</v>
      </c>
      <c r="O12"/>
      <c r="P12" s="212" t="s">
        <v>5614</v>
      </c>
      <c r="U12" s="298" t="s">
        <v>5615</v>
      </c>
      <c r="W12" s="36"/>
      <c r="AC12" s="221" t="s">
        <v>5616</v>
      </c>
      <c r="AD12" s="221" t="s">
        <v>5598</v>
      </c>
    </row>
    <row r="13" spans="2:31" x14ac:dyDescent="0.35">
      <c r="F13" s="298" t="s">
        <v>412</v>
      </c>
      <c r="H13" s="298" t="s">
        <v>437</v>
      </c>
      <c r="P13"/>
      <c r="U13" s="298" t="s">
        <v>5617</v>
      </c>
      <c r="W13" s="36"/>
      <c r="AC13" s="221" t="s">
        <v>5618</v>
      </c>
    </row>
    <row r="14" spans="2:31" x14ac:dyDescent="0.35">
      <c r="F14" s="298" t="s">
        <v>414</v>
      </c>
      <c r="H14" s="298" t="s">
        <v>448</v>
      </c>
      <c r="O14"/>
      <c r="P14"/>
      <c r="W14" s="348"/>
      <c r="AC14" s="221" t="s">
        <v>5598</v>
      </c>
    </row>
    <row r="15" spans="2:31" x14ac:dyDescent="0.35">
      <c r="F15" s="298" t="s">
        <v>420</v>
      </c>
      <c r="H15" s="298" t="s">
        <v>455</v>
      </c>
      <c r="O15"/>
      <c r="P15"/>
      <c r="W15" s="36"/>
    </row>
    <row r="16" spans="2:31" x14ac:dyDescent="0.35">
      <c r="F16" s="298" t="s">
        <v>422</v>
      </c>
      <c r="H16" s="298" t="s">
        <v>462</v>
      </c>
      <c r="O16"/>
      <c r="W16" s="36"/>
    </row>
    <row r="17" spans="6:23" x14ac:dyDescent="0.35">
      <c r="F17" s="298" t="s">
        <v>428</v>
      </c>
      <c r="H17" s="298" t="s">
        <v>469</v>
      </c>
      <c r="P17"/>
      <c r="W17" s="36"/>
    </row>
    <row r="18" spans="6:23" x14ac:dyDescent="0.35">
      <c r="F18" s="298" t="s">
        <v>430</v>
      </c>
      <c r="H18" s="298" t="s">
        <v>473</v>
      </c>
      <c r="O18"/>
      <c r="P18"/>
      <c r="W18" s="36"/>
    </row>
    <row r="19" spans="6:23" x14ac:dyDescent="0.35">
      <c r="F19" s="298" t="s">
        <v>434</v>
      </c>
      <c r="H19" s="298" t="s">
        <v>475</v>
      </c>
      <c r="O19"/>
      <c r="P19"/>
      <c r="W19" s="36"/>
    </row>
    <row r="20" spans="6:23" x14ac:dyDescent="0.35">
      <c r="F20" s="298" t="s">
        <v>440</v>
      </c>
      <c r="H20" s="298" t="s">
        <v>477</v>
      </c>
      <c r="O20"/>
      <c r="P20"/>
      <c r="W20" s="36"/>
    </row>
    <row r="21" spans="6:23" x14ac:dyDescent="0.35">
      <c r="F21" s="298" t="s">
        <v>443</v>
      </c>
      <c r="H21" s="298" t="s">
        <v>484</v>
      </c>
      <c r="P21"/>
      <c r="W21" s="36"/>
    </row>
    <row r="22" spans="6:23" x14ac:dyDescent="0.35">
      <c r="F22" s="298" t="s">
        <v>445</v>
      </c>
      <c r="H22" s="298" t="s">
        <v>489</v>
      </c>
      <c r="P22"/>
      <c r="W22" s="36"/>
    </row>
    <row r="23" spans="6:23" x14ac:dyDescent="0.35">
      <c r="F23" s="298" t="s">
        <v>446</v>
      </c>
      <c r="H23" s="298" t="s">
        <v>495</v>
      </c>
      <c r="P23"/>
      <c r="W23" s="348"/>
    </row>
    <row r="24" spans="6:23" x14ac:dyDescent="0.35">
      <c r="F24" s="298" t="s">
        <v>451</v>
      </c>
      <c r="H24" s="298" t="s">
        <v>496</v>
      </c>
      <c r="W24" s="36"/>
    </row>
    <row r="25" spans="6:23" x14ac:dyDescent="0.35">
      <c r="F25" s="298" t="s">
        <v>453</v>
      </c>
      <c r="H25" s="298" t="s">
        <v>504</v>
      </c>
      <c r="P25"/>
      <c r="W25" s="36"/>
    </row>
    <row r="26" spans="6:23" x14ac:dyDescent="0.35">
      <c r="F26" s="298" t="s">
        <v>455</v>
      </c>
      <c r="H26" s="298" t="s">
        <v>506</v>
      </c>
      <c r="P26"/>
      <c r="W26" s="36"/>
    </row>
    <row r="27" spans="6:23" x14ac:dyDescent="0.35">
      <c r="F27" s="298" t="s">
        <v>458</v>
      </c>
      <c r="H27" s="298" t="s">
        <v>509</v>
      </c>
      <c r="P27"/>
      <c r="W27" s="36"/>
    </row>
    <row r="28" spans="6:23" x14ac:dyDescent="0.35">
      <c r="F28" s="298" t="s">
        <v>460</v>
      </c>
      <c r="H28" s="298" t="s">
        <v>515</v>
      </c>
      <c r="W28" s="103"/>
    </row>
    <row r="29" spans="6:23" x14ac:dyDescent="0.35">
      <c r="F29" s="298" t="s">
        <v>464</v>
      </c>
      <c r="H29" s="298" t="s">
        <v>520</v>
      </c>
      <c r="P29"/>
      <c r="W29" s="36"/>
    </row>
    <row r="30" spans="6:23" x14ac:dyDescent="0.35">
      <c r="F30" s="298" t="s">
        <v>467</v>
      </c>
      <c r="H30" s="298" t="s">
        <v>522</v>
      </c>
      <c r="P30"/>
      <c r="W30" s="36"/>
    </row>
    <row r="31" spans="6:23" x14ac:dyDescent="0.35">
      <c r="F31" s="298" t="s">
        <v>471</v>
      </c>
      <c r="H31" s="298" t="s">
        <v>530</v>
      </c>
      <c r="P31"/>
    </row>
    <row r="32" spans="6:23" x14ac:dyDescent="0.35">
      <c r="F32" s="298" t="s">
        <v>478</v>
      </c>
      <c r="H32" s="298" t="s">
        <v>541</v>
      </c>
    </row>
    <row r="33" spans="6:23" x14ac:dyDescent="0.35">
      <c r="F33" s="298" t="s">
        <v>480</v>
      </c>
      <c r="H33" s="298" t="s">
        <v>546</v>
      </c>
      <c r="W33" s="36"/>
    </row>
    <row r="34" spans="6:23" x14ac:dyDescent="0.35">
      <c r="F34" s="298" t="s">
        <v>482</v>
      </c>
      <c r="H34" s="298" t="s">
        <v>550</v>
      </c>
      <c r="W34" s="36"/>
    </row>
    <row r="35" spans="6:23" x14ac:dyDescent="0.35">
      <c r="F35" s="298" t="s">
        <v>487</v>
      </c>
      <c r="H35" s="298" t="s">
        <v>557</v>
      </c>
      <c r="W35" s="36"/>
    </row>
    <row r="36" spans="6:23" x14ac:dyDescent="0.35">
      <c r="F36" s="298" t="s">
        <v>489</v>
      </c>
      <c r="H36" s="298" t="s">
        <v>563</v>
      </c>
      <c r="W36" s="36"/>
    </row>
    <row r="37" spans="6:23" x14ac:dyDescent="0.35">
      <c r="F37" s="298" t="s">
        <v>492</v>
      </c>
      <c r="H37" s="298" t="s">
        <v>565</v>
      </c>
      <c r="W37" s="36"/>
    </row>
    <row r="38" spans="6:23" x14ac:dyDescent="0.35">
      <c r="F38" s="298" t="s">
        <v>498</v>
      </c>
      <c r="H38" s="298" t="s">
        <v>567</v>
      </c>
      <c r="W38" s="36"/>
    </row>
    <row r="39" spans="6:23" x14ac:dyDescent="0.35">
      <c r="F39" s="298" t="s">
        <v>500</v>
      </c>
      <c r="H39" s="298" t="s">
        <v>570</v>
      </c>
      <c r="W39" s="36"/>
    </row>
    <row r="40" spans="6:23" x14ac:dyDescent="0.35">
      <c r="F40" s="298" t="s">
        <v>502</v>
      </c>
      <c r="H40" s="298" t="s">
        <v>572</v>
      </c>
      <c r="W40" s="36"/>
    </row>
    <row r="41" spans="6:23" x14ac:dyDescent="0.35">
      <c r="F41" s="298" t="s">
        <v>505</v>
      </c>
      <c r="H41" s="298" t="s">
        <v>577</v>
      </c>
      <c r="W41" s="36"/>
    </row>
    <row r="42" spans="6:23" x14ac:dyDescent="0.35">
      <c r="F42" s="298" t="s">
        <v>481</v>
      </c>
      <c r="H42" s="298" t="s">
        <v>580</v>
      </c>
      <c r="W42" s="36"/>
    </row>
    <row r="43" spans="6:23" x14ac:dyDescent="0.35">
      <c r="F43" s="298" t="s">
        <v>508</v>
      </c>
      <c r="H43" s="298" t="s">
        <v>581</v>
      </c>
      <c r="W43" s="36"/>
    </row>
    <row r="44" spans="6:23" x14ac:dyDescent="0.35">
      <c r="F44" s="298" t="s">
        <v>512</v>
      </c>
      <c r="H44" s="298" t="s">
        <v>584</v>
      </c>
      <c r="W44" s="36"/>
    </row>
    <row r="45" spans="6:23" x14ac:dyDescent="0.35">
      <c r="F45" s="298" t="s">
        <v>513</v>
      </c>
      <c r="H45" s="298" t="s">
        <v>586</v>
      </c>
    </row>
    <row r="46" spans="6:23" x14ac:dyDescent="0.35">
      <c r="F46" s="298" t="s">
        <v>518</v>
      </c>
      <c r="H46" s="298" t="s">
        <v>587</v>
      </c>
    </row>
    <row r="47" spans="6:23" x14ac:dyDescent="0.35">
      <c r="F47" s="298" t="s">
        <v>525</v>
      </c>
      <c r="H47" s="298" t="s">
        <v>591</v>
      </c>
    </row>
    <row r="48" spans="6:23" x14ac:dyDescent="0.35">
      <c r="F48" s="298" t="s">
        <v>528</v>
      </c>
      <c r="H48" s="298" t="s">
        <v>593</v>
      </c>
    </row>
    <row r="49" spans="6:8" x14ac:dyDescent="0.35">
      <c r="F49" s="298" t="s">
        <v>533</v>
      </c>
      <c r="H49" s="298" t="s">
        <v>596</v>
      </c>
    </row>
    <row r="50" spans="6:8" x14ac:dyDescent="0.35">
      <c r="F50" s="298" t="s">
        <v>534</v>
      </c>
      <c r="H50" s="298" t="s">
        <v>601</v>
      </c>
    </row>
    <row r="51" spans="6:8" x14ac:dyDescent="0.35">
      <c r="F51" s="298" t="s">
        <v>536</v>
      </c>
      <c r="H51" s="298" t="s">
        <v>602</v>
      </c>
    </row>
    <row r="52" spans="6:8" x14ac:dyDescent="0.35">
      <c r="F52" s="298" t="s">
        <v>537</v>
      </c>
      <c r="H52" s="298" t="s">
        <v>605</v>
      </c>
    </row>
    <row r="53" spans="6:8" x14ac:dyDescent="0.35">
      <c r="F53" s="298" t="s">
        <v>539</v>
      </c>
      <c r="H53" s="298" t="s">
        <v>607</v>
      </c>
    </row>
    <row r="54" spans="6:8" x14ac:dyDescent="0.35">
      <c r="F54" s="298" t="s">
        <v>543</v>
      </c>
      <c r="H54" s="298" t="s">
        <v>608</v>
      </c>
    </row>
    <row r="55" spans="6:8" x14ac:dyDescent="0.35">
      <c r="F55" s="298" t="s">
        <v>548</v>
      </c>
      <c r="H55" s="298" t="s">
        <v>612</v>
      </c>
    </row>
    <row r="56" spans="6:8" x14ac:dyDescent="0.35">
      <c r="F56" s="298" t="s">
        <v>552</v>
      </c>
      <c r="H56" s="298" t="s">
        <v>616</v>
      </c>
    </row>
    <row r="57" spans="6:8" x14ac:dyDescent="0.35">
      <c r="F57" s="298" t="s">
        <v>553</v>
      </c>
      <c r="H57" s="298" t="s">
        <v>617</v>
      </c>
    </row>
    <row r="58" spans="6:8" x14ac:dyDescent="0.35">
      <c r="F58" s="298" t="s">
        <v>554</v>
      </c>
      <c r="H58" s="298" t="s">
        <v>622</v>
      </c>
    </row>
    <row r="59" spans="6:8" x14ac:dyDescent="0.35">
      <c r="F59" s="298" t="s">
        <v>556</v>
      </c>
      <c r="H59" s="298" t="s">
        <v>624</v>
      </c>
    </row>
    <row r="60" spans="6:8" x14ac:dyDescent="0.35">
      <c r="F60" s="298" t="s">
        <v>559</v>
      </c>
      <c r="H60" s="298" t="s">
        <v>625</v>
      </c>
    </row>
    <row r="61" spans="6:8" x14ac:dyDescent="0.35">
      <c r="F61" s="298" t="s">
        <v>561</v>
      </c>
      <c r="H61" s="298" t="s">
        <v>626</v>
      </c>
    </row>
    <row r="62" spans="6:8" x14ac:dyDescent="0.35">
      <c r="F62" s="298" t="s">
        <v>565</v>
      </c>
      <c r="H62" s="298" t="s">
        <v>627</v>
      </c>
    </row>
    <row r="63" spans="6:8" x14ac:dyDescent="0.35">
      <c r="F63" s="298" t="s">
        <v>572</v>
      </c>
      <c r="H63" s="298" t="s">
        <v>628</v>
      </c>
    </row>
    <row r="64" spans="6:8" x14ac:dyDescent="0.35">
      <c r="F64" s="298" t="s">
        <v>576</v>
      </c>
      <c r="H64" s="298" t="s">
        <v>629</v>
      </c>
    </row>
    <row r="65" spans="6:8" x14ac:dyDescent="0.35">
      <c r="F65" s="298" t="s">
        <v>579</v>
      </c>
      <c r="H65" s="298" t="s">
        <v>630</v>
      </c>
    </row>
    <row r="66" spans="6:8" x14ac:dyDescent="0.35">
      <c r="F66" s="298" t="s">
        <v>584</v>
      </c>
      <c r="H66" s="298" t="s">
        <v>631</v>
      </c>
    </row>
    <row r="67" spans="6:8" x14ac:dyDescent="0.35">
      <c r="F67" s="298" t="s">
        <v>587</v>
      </c>
      <c r="H67" s="298" t="s">
        <v>637</v>
      </c>
    </row>
    <row r="68" spans="6:8" x14ac:dyDescent="0.35">
      <c r="F68" s="298" t="s">
        <v>590</v>
      </c>
      <c r="H68" s="298" t="s">
        <v>639</v>
      </c>
    </row>
    <row r="69" spans="6:8" x14ac:dyDescent="0.35">
      <c r="F69" s="298" t="s">
        <v>592</v>
      </c>
      <c r="H69" s="298" t="s">
        <v>642</v>
      </c>
    </row>
    <row r="70" spans="6:8" x14ac:dyDescent="0.35">
      <c r="F70" s="298" t="s">
        <v>598</v>
      </c>
      <c r="H70" s="298" t="s">
        <v>644</v>
      </c>
    </row>
    <row r="71" spans="6:8" x14ac:dyDescent="0.35">
      <c r="F71" s="298" t="s">
        <v>599</v>
      </c>
      <c r="H71" s="298" t="s">
        <v>648</v>
      </c>
    </row>
    <row r="72" spans="6:8" x14ac:dyDescent="0.35">
      <c r="F72" s="298" t="s">
        <v>600</v>
      </c>
      <c r="H72" s="298" t="s">
        <v>649</v>
      </c>
    </row>
    <row r="73" spans="6:8" x14ac:dyDescent="0.35">
      <c r="F73" s="298" t="s">
        <v>602</v>
      </c>
      <c r="H73" s="298" t="s">
        <v>651</v>
      </c>
    </row>
    <row r="74" spans="6:8" x14ac:dyDescent="0.35">
      <c r="F74" s="298" t="s">
        <v>603</v>
      </c>
      <c r="H74" s="298" t="s">
        <v>652</v>
      </c>
    </row>
    <row r="75" spans="6:8" x14ac:dyDescent="0.35">
      <c r="F75" s="298" t="s">
        <v>604</v>
      </c>
      <c r="H75" s="298" t="s">
        <v>655</v>
      </c>
    </row>
    <row r="76" spans="6:8" x14ac:dyDescent="0.35">
      <c r="F76" s="298" t="s">
        <v>606</v>
      </c>
    </row>
    <row r="77" spans="6:8" x14ac:dyDescent="0.35">
      <c r="F77" s="298" t="s">
        <v>607</v>
      </c>
    </row>
    <row r="78" spans="6:8" x14ac:dyDescent="0.35">
      <c r="F78" s="298" t="s">
        <v>609</v>
      </c>
    </row>
    <row r="79" spans="6:8" x14ac:dyDescent="0.35">
      <c r="F79" s="298" t="s">
        <v>610</v>
      </c>
    </row>
    <row r="80" spans="6:8" x14ac:dyDescent="0.35">
      <c r="F80" s="298" t="s">
        <v>611</v>
      </c>
    </row>
    <row r="81" spans="6:6" x14ac:dyDescent="0.35">
      <c r="F81" s="298" t="s">
        <v>5207</v>
      </c>
    </row>
    <row r="82" spans="6:6" x14ac:dyDescent="0.35">
      <c r="F82" s="298" t="s">
        <v>614</v>
      </c>
    </row>
    <row r="83" spans="6:6" x14ac:dyDescent="0.35">
      <c r="F83" s="298" t="s">
        <v>615</v>
      </c>
    </row>
    <row r="84" spans="6:6" x14ac:dyDescent="0.35">
      <c r="F84" s="298" t="s">
        <v>618</v>
      </c>
    </row>
    <row r="85" spans="6:6" x14ac:dyDescent="0.35">
      <c r="F85" s="298" t="s">
        <v>619</v>
      </c>
    </row>
    <row r="86" spans="6:6" x14ac:dyDescent="0.35">
      <c r="F86" s="298" t="s">
        <v>620</v>
      </c>
    </row>
    <row r="87" spans="6:6" x14ac:dyDescent="0.35">
      <c r="F87" s="298" t="s">
        <v>621</v>
      </c>
    </row>
    <row r="88" spans="6:6" x14ac:dyDescent="0.35">
      <c r="F88" s="298" t="s">
        <v>623</v>
      </c>
    </row>
    <row r="89" spans="6:6" x14ac:dyDescent="0.35">
      <c r="F89" s="298" t="s">
        <v>629</v>
      </c>
    </row>
    <row r="90" spans="6:6" x14ac:dyDescent="0.35">
      <c r="F90" s="298" t="s">
        <v>632</v>
      </c>
    </row>
    <row r="91" spans="6:6" x14ac:dyDescent="0.35">
      <c r="F91" s="298" t="s">
        <v>633</v>
      </c>
    </row>
    <row r="92" spans="6:6" x14ac:dyDescent="0.35">
      <c r="F92" s="298" t="s">
        <v>634</v>
      </c>
    </row>
    <row r="93" spans="6:6" x14ac:dyDescent="0.35">
      <c r="F93" s="298" t="s">
        <v>635</v>
      </c>
    </row>
    <row r="94" spans="6:6" x14ac:dyDescent="0.35">
      <c r="F94" s="298" t="s">
        <v>636</v>
      </c>
    </row>
    <row r="95" spans="6:6" x14ac:dyDescent="0.35">
      <c r="F95" s="298" t="s">
        <v>640</v>
      </c>
    </row>
    <row r="96" spans="6:6" x14ac:dyDescent="0.35">
      <c r="F96" s="298" t="s">
        <v>641</v>
      </c>
    </row>
    <row r="97" spans="6:6" x14ac:dyDescent="0.35">
      <c r="F97" s="298" t="s">
        <v>642</v>
      </c>
    </row>
    <row r="98" spans="6:6" x14ac:dyDescent="0.35">
      <c r="F98" s="298" t="s">
        <v>643</v>
      </c>
    </row>
    <row r="99" spans="6:6" x14ac:dyDescent="0.35">
      <c r="F99" s="298" t="s">
        <v>646</v>
      </c>
    </row>
    <row r="100" spans="6:6" x14ac:dyDescent="0.35">
      <c r="F100" s="298" t="s">
        <v>647</v>
      </c>
    </row>
    <row r="101" spans="6:6" x14ac:dyDescent="0.35">
      <c r="F101" s="298" t="s">
        <v>650</v>
      </c>
    </row>
    <row r="102" spans="6:6" x14ac:dyDescent="0.35">
      <c r="F102" s="298" t="s">
        <v>653</v>
      </c>
    </row>
    <row r="103" spans="6:6" x14ac:dyDescent="0.35">
      <c r="F103" s="298" t="s">
        <v>654</v>
      </c>
    </row>
  </sheetData>
  <protectedRanges>
    <protectedRange sqref="AA9" name="Project Admin 1_1_2_1"/>
  </protectedRanges>
  <sortState xmlns:xlrd2="http://schemas.microsoft.com/office/spreadsheetml/2017/richdata2" ref="H4:H75">
    <sortCondition ref="H4:H75"/>
  </sortState>
  <mergeCells count="3">
    <mergeCell ref="D2:L2"/>
    <mergeCell ref="Y2:AC2"/>
    <mergeCell ref="N2:Q2"/>
  </mergeCells>
  <phoneticPr fontId="14" type="noConversion"/>
  <pageMargins left="0.7" right="0.7" top="0.75" bottom="0.75" header="0.3" footer="0.3"/>
  <pageSetup paperSize="9" orientation="portrait" r:id="rId1"/>
  <headerFooter>
    <oddFooter>&amp;L_x000D_&amp;1#&amp;"Calibri"&amp;6&amp;KFF0000 Classification: Controlled</oddFooter>
  </headerFooter>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C3CE14-9DBD-43BB-93F1-4020E2B0DBAF}">
  <sheetPr codeName="Sheet16"/>
  <dimension ref="B2:C11"/>
  <sheetViews>
    <sheetView workbookViewId="0">
      <selection activeCell="C8" sqref="C8"/>
    </sheetView>
  </sheetViews>
  <sheetFormatPr defaultColWidth="9.1796875" defaultRowHeight="14.5" x14ac:dyDescent="0.35"/>
  <cols>
    <col min="1" max="1" width="9.1796875" style="2"/>
    <col min="2" max="2" width="34.453125" style="2" bestFit="1" customWidth="1"/>
    <col min="3" max="16384" width="9.1796875" style="2"/>
  </cols>
  <sheetData>
    <row r="2" spans="2:3" x14ac:dyDescent="0.35">
      <c r="C2" s="435" t="s">
        <v>5619</v>
      </c>
    </row>
    <row r="3" spans="2:3" x14ac:dyDescent="0.35">
      <c r="B3" s="433" t="s">
        <v>367</v>
      </c>
      <c r="C3" s="436">
        <f>SUM('1 - Start Here'!A6)</f>
        <v>0</v>
      </c>
    </row>
    <row r="4" spans="2:3" x14ac:dyDescent="0.35">
      <c r="B4" s="433" t="s">
        <v>3</v>
      </c>
      <c r="C4" s="436">
        <f>COUNT('2 - Project Admin'!A7:A21)+COUNT('2 - Project Admin'!A27:A46)+COUNT('2 - Project Admin'!A47:A48)</f>
        <v>16</v>
      </c>
    </row>
    <row r="5" spans="2:3" x14ac:dyDescent="0.35">
      <c r="B5" s="433" t="s">
        <v>4</v>
      </c>
      <c r="C5" s="436">
        <f>COUNT('3 - Programme Progress'!A7:A13)+COUNT('2 - Project Admin'!A27:A46)</f>
        <v>0</v>
      </c>
    </row>
    <row r="6" spans="2:3" x14ac:dyDescent="0.35">
      <c r="B6" s="433" t="s">
        <v>5</v>
      </c>
      <c r="C6" s="436">
        <f>COUNT('4a - Funding Profiles'!B9:B20)+COUNT('2 - Project Admin'!A27:A46)</f>
        <v>1</v>
      </c>
    </row>
    <row r="7" spans="2:3" x14ac:dyDescent="0.35">
      <c r="B7" s="433" t="s">
        <v>5620</v>
      </c>
      <c r="C7" s="436">
        <f>COUNT('2 - Project Admin'!A27:A46)+COUNT('4b - PSI'!B7:B8)</f>
        <v>2</v>
      </c>
    </row>
    <row r="8" spans="2:3" x14ac:dyDescent="0.35">
      <c r="B8" s="433" t="s">
        <v>6</v>
      </c>
      <c r="C8" s="436">
        <f>COUNT('5 - Project Outputs'!B9)+SUM('5 - Project Outputs'!B11)+COUNT('2 - Project Admin'!A27:A46)</f>
        <v>1</v>
      </c>
    </row>
    <row r="9" spans="2:3" x14ac:dyDescent="0.35">
      <c r="B9" s="433" t="s">
        <v>7</v>
      </c>
      <c r="C9" s="436">
        <f>COUNT('6 - Outcomes'!A9,'6 - Outcomes'!A22,'6 - Outcomes'!A60,'6 - Outcomes'!A65)+SUM('6 - Outcomes'!A11)+IF(SUM('6 - Outcomes'!A23:A52)&gt;0,SUM('6 - Outcomes'!A23:A52)+1,0)</f>
        <v>1</v>
      </c>
    </row>
    <row r="10" spans="2:3" x14ac:dyDescent="0.35">
      <c r="B10" s="433" t="s">
        <v>8</v>
      </c>
      <c r="C10" s="436">
        <f>SUM('7 - Risk Register'!A12)+COUNT('2 - Project Admin'!A27:A46)</f>
        <v>0</v>
      </c>
    </row>
    <row r="11" spans="2:3" x14ac:dyDescent="0.35">
      <c r="B11" s="433" t="s">
        <v>369</v>
      </c>
      <c r="C11" s="436">
        <f>IF('2 - Project Admin'!$E$7='Data validation'!$D$6,6,3)</f>
        <v>6</v>
      </c>
    </row>
  </sheetData>
  <pageMargins left="0.7" right="0.7" top="0.75" bottom="0.75" header="0.3" footer="0.3"/>
  <pageSetup paperSize="9" orientation="portrait" r:id="rId1"/>
  <headerFooter>
    <oddFooter>&amp;L_x000D_&amp;1#&amp;"Calibri"&amp;6&amp;KFF0000 Classification: Controlled</oddFooter>
  </headerFooter>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1E25E0-F72A-4CF7-A47A-C9F9749625CB}">
  <sheetPr codeName="Sheet17"/>
  <dimension ref="B2:E22"/>
  <sheetViews>
    <sheetView workbookViewId="0">
      <selection activeCell="E3" sqref="E3"/>
    </sheetView>
  </sheetViews>
  <sheetFormatPr defaultColWidth="9.1796875" defaultRowHeight="14.5" x14ac:dyDescent="0.35"/>
  <cols>
    <col min="1" max="1" width="9.1796875" style="2"/>
    <col min="2" max="2" width="15.1796875" style="2" bestFit="1" customWidth="1"/>
    <col min="3" max="3" width="23.54296875" style="2" bestFit="1" customWidth="1"/>
    <col min="4" max="4" width="29.453125" style="2" customWidth="1"/>
    <col min="5" max="5" width="87.1796875" style="2" bestFit="1" customWidth="1"/>
    <col min="6" max="16384" width="9.1796875" style="2"/>
  </cols>
  <sheetData>
    <row r="2" spans="2:5" x14ac:dyDescent="0.35">
      <c r="B2" s="302" t="s">
        <v>5621</v>
      </c>
      <c r="C2" s="302" t="s">
        <v>3584</v>
      </c>
      <c r="D2" s="302" t="s">
        <v>5622</v>
      </c>
      <c r="E2" s="302" t="s">
        <v>5623</v>
      </c>
    </row>
    <row r="3" spans="2:5" x14ac:dyDescent="0.35">
      <c r="B3" s="313">
        <v>1</v>
      </c>
      <c r="C3" s="303" t="str">
        <f>IFERROR(INDEX(IF('2 - Project Admin'!$E$7='Data validation'!$D$5,'Project Identifiers'!B$4:B$728,IF('2 - Project Admin'!$E$7='Data validation'!$D$6,'Project Identifiers'!I$4:I$307,"")),MATCH($B3,IF('2 - Project Admin'!$E$7='Data validation'!$D$5,'Project Identifiers'!$G$4:$G$728,IF('2 - Project Admin'!$E$7='Data validation'!$D$6,'Project Identifiers'!$M$4:$M$307,"")),0)),"")</f>
        <v>HS-WRC-01</v>
      </c>
      <c r="D3" s="303" t="str">
        <f>IFERROR(INDEX(IF('2 - Project Admin'!$E$7='Data validation'!$D$5,'Project Identifiers'!C$4:C$728,IF('2 - Project Admin'!$E$7='Data validation'!$D$6,'Project Identifiers'!J$4:J$307,"")),MATCH($B3,IF('2 - Project Admin'!$E$7='Data validation'!$D$5,'Project Identifiers'!$G$4:$G$728,IF('2 - Project Admin'!$E$7='Data validation'!$D$6,'Project Identifiers'!$M$4:$M$307,"")),0)),"")</f>
        <v>Blackfriars - Northern City Centre</v>
      </c>
      <c r="E3" s="303" t="str">
        <f>IFERROR(INDEX(IF('2 - Project Admin'!$E$7='Data validation'!$D$5,'Project Identifiers'!D$4:D$728,IF('2 - Project Admin'!$E$7='Data validation'!$D$6,'Project Identifiers'!K$4:K$307,"")),MATCH($B3,IF('2 - Project Admin'!$E$7='Data validation'!$D$5,'Project Identifiers'!$G$4:$G$728,IF('2 - Project Admin'!$E$7='Data validation'!$D$6,'Project Identifiers'!$M$4:$M$307,"")),0)),"")</f>
        <v>Scala Theatre &amp; Corn Exchange</v>
      </c>
    </row>
    <row r="4" spans="2:5" x14ac:dyDescent="0.35">
      <c r="B4" s="313">
        <v>2</v>
      </c>
      <c r="C4" s="303" t="str">
        <f>IFERROR(INDEX(IF('2 - Project Admin'!$E$7='Data validation'!$D$5,'Project Identifiers'!B$4:B$728,IF('2 - Project Admin'!$E$7='Data validation'!$D$6,'Project Identifiers'!I$4:I$307,"")),MATCH($B4,IF('2 - Project Admin'!$E$7='Data validation'!$D$5,'Project Identifiers'!$G$4:$G$728,IF('2 - Project Admin'!$E$7='Data validation'!$D$6,'Project Identifiers'!$M$4:$M$307,"")),0)),"")</f>
        <v>HS-WRC-02</v>
      </c>
      <c r="D4" s="303" t="str">
        <f>IFERROR(INDEX(IF('2 - Project Admin'!$E$7='Data validation'!$D$5,'Project Identifiers'!C$4:C$728,IF('2 - Project Admin'!$E$7='Data validation'!$D$6,'Project Identifiers'!J$4:J$307,"")),MATCH($B4,IF('2 - Project Admin'!$E$7='Data validation'!$D$5,'Project Identifiers'!$G$4:$G$728,IF('2 - Project Admin'!$E$7='Data validation'!$D$6,'Project Identifiers'!$M$4:$M$307,"")),0)),"")</f>
        <v>Blackfriars - Northern City Centre</v>
      </c>
      <c r="E4" s="303" t="str">
        <f>IFERROR(INDEX(IF('2 - Project Admin'!$E$7='Data validation'!$D$5,'Project Identifiers'!D$4:D$728,IF('2 - Project Admin'!$E$7='Data validation'!$D$6,'Project Identifiers'!K$4:K$307,"")),MATCH($B4,IF('2 - Project Admin'!$E$7='Data validation'!$D$5,'Project Identifiers'!$G$4:$G$728,IF('2 - Project Admin'!$E$7='Data validation'!$D$6,'Project Identifiers'!$M$4:$M$307,"")),0)),"")</f>
        <v>8 Angel Street</v>
      </c>
    </row>
    <row r="5" spans="2:5" x14ac:dyDescent="0.35">
      <c r="B5" s="313">
        <v>3</v>
      </c>
      <c r="C5" s="303" t="str">
        <f>IFERROR(INDEX(IF('2 - Project Admin'!$E$7='Data validation'!$D$5,'Project Identifiers'!B$4:B$728,IF('2 - Project Admin'!$E$7='Data validation'!$D$6,'Project Identifiers'!I$4:I$307,"")),MATCH($B5,IF('2 - Project Admin'!$E$7='Data validation'!$D$5,'Project Identifiers'!$G$4:$G$728,IF('2 - Project Admin'!$E$7='Data validation'!$D$6,'Project Identifiers'!$M$4:$M$307,"")),0)),"")</f>
        <v>HS-WRC-04</v>
      </c>
      <c r="D5" s="303" t="str">
        <f>IFERROR(INDEX(IF('2 - Project Admin'!$E$7='Data validation'!$D$5,'Project Identifiers'!C$4:C$728,IF('2 - Project Admin'!$E$7='Data validation'!$D$6,'Project Identifiers'!J$4:J$307,"")),MATCH($B5,IF('2 - Project Admin'!$E$7='Data validation'!$D$5,'Project Identifiers'!$G$4:$G$728,IF('2 - Project Admin'!$E$7='Data validation'!$D$6,'Project Identifiers'!$M$4:$M$307,"")),0)),"")</f>
        <v>Blackfriars - Northern City Centre</v>
      </c>
      <c r="E5" s="303" t="str">
        <f>IFERROR(INDEX(IF('2 - Project Admin'!$E$7='Data validation'!$D$5,'Project Identifiers'!D$4:D$728,IF('2 - Project Admin'!$E$7='Data validation'!$D$6,'Project Identifiers'!K$4:K$307,"")),MATCH($B5,IF('2 - Project Admin'!$E$7='Data validation'!$D$5,'Project Identifiers'!$G$4:$G$728,IF('2 - Project Admin'!$E$7='Data validation'!$D$6,'Project Identifiers'!$M$4:$M$307,"")),0)),"")</f>
        <v>Vacant Premises Scheme</v>
      </c>
    </row>
    <row r="6" spans="2:5" x14ac:dyDescent="0.35">
      <c r="B6" s="313">
        <v>4</v>
      </c>
      <c r="C6" s="303" t="str">
        <f>IFERROR(INDEX(IF('2 - Project Admin'!$E$7='Data validation'!$D$5,'Project Identifiers'!B$4:B$728,IF('2 - Project Admin'!$E$7='Data validation'!$D$6,'Project Identifiers'!I$4:I$307,"")),MATCH($B6,IF('2 - Project Admin'!$E$7='Data validation'!$D$5,'Project Identifiers'!$G$4:$G$728,IF('2 - Project Admin'!$E$7='Data validation'!$D$6,'Project Identifiers'!$M$4:$M$307,"")),0)),"")</f>
        <v>HS-WRC-05</v>
      </c>
      <c r="D6" s="303" t="str">
        <f>IFERROR(INDEX(IF('2 - Project Admin'!$E$7='Data validation'!$D$5,'Project Identifiers'!C$4:C$728,IF('2 - Project Admin'!$E$7='Data validation'!$D$6,'Project Identifiers'!J$4:J$307,"")),MATCH($B6,IF('2 - Project Admin'!$E$7='Data validation'!$D$5,'Project Identifiers'!$G$4:$G$728,IF('2 - Project Admin'!$E$7='Data validation'!$D$6,'Project Identifiers'!$M$4:$M$307,"")),0)),"")</f>
        <v>Blackfriars - Northern City Centre</v>
      </c>
      <c r="E6" s="303" t="str">
        <f>IFERROR(INDEX(IF('2 - Project Admin'!$E$7='Data validation'!$D$5,'Project Identifiers'!D$4:D$728,IF('2 - Project Admin'!$E$7='Data validation'!$D$6,'Project Identifiers'!K$4:K$307,"")),MATCH($B6,IF('2 - Project Admin'!$E$7='Data validation'!$D$5,'Project Identifiers'!$G$4:$G$728,IF('2 - Project Admin'!$E$7='Data validation'!$D$6,'Project Identifiers'!$M$4:$M$307,"")),0)),"")</f>
        <v>Angel Place</v>
      </c>
    </row>
    <row r="7" spans="2:5" x14ac:dyDescent="0.35">
      <c r="B7" s="313">
        <v>5</v>
      </c>
      <c r="C7" s="303" t="str">
        <f>IFERROR(INDEX(IF('2 - Project Admin'!$E$7='Data validation'!$D$5,'Project Identifiers'!B$4:B$728,IF('2 - Project Admin'!$E$7='Data validation'!$D$6,'Project Identifiers'!I$4:I$307,"")),MATCH($B7,IF('2 - Project Admin'!$E$7='Data validation'!$D$5,'Project Identifiers'!$G$4:$G$728,IF('2 - Project Admin'!$E$7='Data validation'!$D$6,'Project Identifiers'!$M$4:$M$307,"")),0)),"")</f>
        <v>HS-WRC-07</v>
      </c>
      <c r="D7" s="303" t="str">
        <f>IFERROR(INDEX(IF('2 - Project Admin'!$E$7='Data validation'!$D$5,'Project Identifiers'!C$4:C$728,IF('2 - Project Admin'!$E$7='Data validation'!$D$6,'Project Identifiers'!J$4:J$307,"")),MATCH($B7,IF('2 - Project Admin'!$E$7='Data validation'!$D$5,'Project Identifiers'!$G$4:$G$728,IF('2 - Project Admin'!$E$7='Data validation'!$D$6,'Project Identifiers'!$M$4:$M$307,"")),0)),"")</f>
        <v>Blackfriars - Northern City Centre</v>
      </c>
      <c r="E7" s="303" t="str">
        <f>IFERROR(INDEX(IF('2 - Project Admin'!$E$7='Data validation'!$D$5,'Project Identifiers'!D$4:D$728,IF('2 - Project Admin'!$E$7='Data validation'!$D$6,'Project Identifiers'!K$4:K$307,"")),MATCH($B7,IF('2 - Project Admin'!$E$7='Data validation'!$D$5,'Project Identifiers'!$G$4:$G$728,IF('2 - Project Admin'!$E$7='Data validation'!$D$6,'Project Identifiers'!$M$4:$M$307,"")),0)),"")</f>
        <v xml:space="preserve">Public Realm </v>
      </c>
    </row>
    <row r="8" spans="2:5" x14ac:dyDescent="0.35">
      <c r="B8" s="313">
        <v>6</v>
      </c>
      <c r="C8" s="303" t="str">
        <f>IFERROR(INDEX(IF('2 - Project Admin'!$E$7='Data validation'!$D$5,'Project Identifiers'!B$4:B$728,IF('2 - Project Admin'!$E$7='Data validation'!$D$6,'Project Identifiers'!I$4:I$307,"")),MATCH($B8,IF('2 - Project Admin'!$E$7='Data validation'!$D$5,'Project Identifiers'!$G$4:$G$728,IF('2 - Project Admin'!$E$7='Data validation'!$D$6,'Project Identifiers'!$M$4:$M$307,"")),0)),"")</f>
        <v/>
      </c>
      <c r="D8" s="303" t="str">
        <f>IFERROR(INDEX(IF('2 - Project Admin'!$E$7='Data validation'!$D$5,'Project Identifiers'!C$4:C$728,IF('2 - Project Admin'!$E$7='Data validation'!$D$6,'Project Identifiers'!J$4:J$307,"")),MATCH($B8,IF('2 - Project Admin'!$E$7='Data validation'!$D$5,'Project Identifiers'!$G$4:$G$728,IF('2 - Project Admin'!$E$7='Data validation'!$D$6,'Project Identifiers'!$M$4:$M$307,"")),0)),"")</f>
        <v/>
      </c>
      <c r="E8" s="303" t="str">
        <f>IFERROR(INDEX(IF('2 - Project Admin'!$E$7='Data validation'!$D$5,'Project Identifiers'!D$4:D$728,IF('2 - Project Admin'!$E$7='Data validation'!$D$6,'Project Identifiers'!K$4:K$307,"")),MATCH($B8,IF('2 - Project Admin'!$E$7='Data validation'!$D$5,'Project Identifiers'!$G$4:$G$728,IF('2 - Project Admin'!$E$7='Data validation'!$D$6,'Project Identifiers'!$M$4:$M$307,"")),0)),"")</f>
        <v/>
      </c>
    </row>
    <row r="9" spans="2:5" x14ac:dyDescent="0.35">
      <c r="B9" s="313">
        <v>7</v>
      </c>
      <c r="C9" s="303" t="str">
        <f>IFERROR(INDEX(IF('2 - Project Admin'!$E$7='Data validation'!$D$5,'Project Identifiers'!B$4:B$728,IF('2 - Project Admin'!$E$7='Data validation'!$D$6,'Project Identifiers'!I$4:I$307,"")),MATCH($B9,IF('2 - Project Admin'!$E$7='Data validation'!$D$5,'Project Identifiers'!$G$4:$G$728,IF('2 - Project Admin'!$E$7='Data validation'!$D$6,'Project Identifiers'!$M$4:$M$307,"")),0)),"")</f>
        <v/>
      </c>
      <c r="D9" s="303" t="str">
        <f>IFERROR(INDEX(IF('2 - Project Admin'!$E$7='Data validation'!$D$5,'Project Identifiers'!C$4:C$728,IF('2 - Project Admin'!$E$7='Data validation'!$D$6,'Project Identifiers'!J$4:J$307,"")),MATCH($B9,IF('2 - Project Admin'!$E$7='Data validation'!$D$5,'Project Identifiers'!$G$4:$G$728,IF('2 - Project Admin'!$E$7='Data validation'!$D$6,'Project Identifiers'!$M$4:$M$307,"")),0)),"")</f>
        <v/>
      </c>
      <c r="E9" s="303" t="str">
        <f>IFERROR(INDEX(IF('2 - Project Admin'!$E$7='Data validation'!$D$5,'Project Identifiers'!D$4:D$728,IF('2 - Project Admin'!$E$7='Data validation'!$D$6,'Project Identifiers'!K$4:K$307,"")),MATCH($B9,IF('2 - Project Admin'!$E$7='Data validation'!$D$5,'Project Identifiers'!$G$4:$G$728,IF('2 - Project Admin'!$E$7='Data validation'!$D$6,'Project Identifiers'!$M$4:$M$307,"")),0)),"")</f>
        <v/>
      </c>
    </row>
    <row r="10" spans="2:5" x14ac:dyDescent="0.35">
      <c r="B10" s="313">
        <v>8</v>
      </c>
      <c r="C10" s="303" t="str">
        <f>IFERROR(INDEX(IF('2 - Project Admin'!$E$7='Data validation'!$D$5,'Project Identifiers'!B$4:B$728,IF('2 - Project Admin'!$E$7='Data validation'!$D$6,'Project Identifiers'!I$4:I$307,"")),MATCH($B10,IF('2 - Project Admin'!$E$7='Data validation'!$D$5,'Project Identifiers'!$G$4:$G$728,IF('2 - Project Admin'!$E$7='Data validation'!$D$6,'Project Identifiers'!$M$4:$M$307,"")),0)),"")</f>
        <v/>
      </c>
      <c r="D10" s="303" t="str">
        <f>IFERROR(INDEX(IF('2 - Project Admin'!$E$7='Data validation'!$D$5,'Project Identifiers'!C$4:C$728,IF('2 - Project Admin'!$E$7='Data validation'!$D$6,'Project Identifiers'!J$4:J$307,"")),MATCH($B10,IF('2 - Project Admin'!$E$7='Data validation'!$D$5,'Project Identifiers'!$G$4:$G$728,IF('2 - Project Admin'!$E$7='Data validation'!$D$6,'Project Identifiers'!$M$4:$M$307,"")),0)),"")</f>
        <v/>
      </c>
      <c r="E10" s="303" t="str">
        <f>IFERROR(INDEX(IF('2 - Project Admin'!$E$7='Data validation'!$D$5,'Project Identifiers'!D$4:D$728,IF('2 - Project Admin'!$E$7='Data validation'!$D$6,'Project Identifiers'!K$4:K$307,"")),MATCH($B10,IF('2 - Project Admin'!$E$7='Data validation'!$D$5,'Project Identifiers'!$G$4:$G$728,IF('2 - Project Admin'!$E$7='Data validation'!$D$6,'Project Identifiers'!$M$4:$M$307,"")),0)),"")</f>
        <v/>
      </c>
    </row>
    <row r="11" spans="2:5" x14ac:dyDescent="0.35">
      <c r="B11" s="313">
        <v>9</v>
      </c>
      <c r="C11" s="303" t="str">
        <f>IFERROR(INDEX(IF('2 - Project Admin'!$E$7='Data validation'!$D$5,'Project Identifiers'!B$4:B$728,IF('2 - Project Admin'!$E$7='Data validation'!$D$6,'Project Identifiers'!I$4:I$307,"")),MATCH($B11,IF('2 - Project Admin'!$E$7='Data validation'!$D$5,'Project Identifiers'!$G$4:$G$728,IF('2 - Project Admin'!$E$7='Data validation'!$D$6,'Project Identifiers'!$M$4:$M$307,"")),0)),"")</f>
        <v/>
      </c>
      <c r="D11" s="303" t="str">
        <f>IFERROR(INDEX(IF('2 - Project Admin'!$E$7='Data validation'!$D$5,'Project Identifiers'!C$4:C$728,IF('2 - Project Admin'!$E$7='Data validation'!$D$6,'Project Identifiers'!J$4:J$307,"")),MATCH($B11,IF('2 - Project Admin'!$E$7='Data validation'!$D$5,'Project Identifiers'!$G$4:$G$728,IF('2 - Project Admin'!$E$7='Data validation'!$D$6,'Project Identifiers'!$M$4:$M$307,"")),0)),"")</f>
        <v/>
      </c>
      <c r="E11" s="303" t="str">
        <f>IFERROR(INDEX(IF('2 - Project Admin'!$E$7='Data validation'!$D$5,'Project Identifiers'!D$4:D$728,IF('2 - Project Admin'!$E$7='Data validation'!$D$6,'Project Identifiers'!K$4:K$307,"")),MATCH($B11,IF('2 - Project Admin'!$E$7='Data validation'!$D$5,'Project Identifiers'!$G$4:$G$728,IF('2 - Project Admin'!$E$7='Data validation'!$D$6,'Project Identifiers'!$M$4:$M$307,"")),0)),"")</f>
        <v/>
      </c>
    </row>
    <row r="12" spans="2:5" x14ac:dyDescent="0.35">
      <c r="B12" s="313">
        <v>10</v>
      </c>
      <c r="C12" s="303" t="str">
        <f>IFERROR(INDEX(IF('2 - Project Admin'!$E$7='Data validation'!$D$5,'Project Identifiers'!B$4:B$728,IF('2 - Project Admin'!$E$7='Data validation'!$D$6,'Project Identifiers'!I$4:I$307,"")),MATCH($B12,IF('2 - Project Admin'!$E$7='Data validation'!$D$5,'Project Identifiers'!$G$4:$G$728,IF('2 - Project Admin'!$E$7='Data validation'!$D$6,'Project Identifiers'!$M$4:$M$307,"")),0)),"")</f>
        <v/>
      </c>
      <c r="D12" s="303" t="str">
        <f>IFERROR(INDEX(IF('2 - Project Admin'!$E$7='Data validation'!$D$5,'Project Identifiers'!C$4:C$728,IF('2 - Project Admin'!$E$7='Data validation'!$D$6,'Project Identifiers'!J$4:J$307,"")),MATCH($B12,IF('2 - Project Admin'!$E$7='Data validation'!$D$5,'Project Identifiers'!$G$4:$G$728,IF('2 - Project Admin'!$E$7='Data validation'!$D$6,'Project Identifiers'!$M$4:$M$307,"")),0)),"")</f>
        <v/>
      </c>
      <c r="E12" s="303" t="str">
        <f>IFERROR(INDEX(IF('2 - Project Admin'!$E$7='Data validation'!$D$5,'Project Identifiers'!D$4:D$728,IF('2 - Project Admin'!$E$7='Data validation'!$D$6,'Project Identifiers'!K$4:K$307,"")),MATCH($B12,IF('2 - Project Admin'!$E$7='Data validation'!$D$5,'Project Identifiers'!$G$4:$G$728,IF('2 - Project Admin'!$E$7='Data validation'!$D$6,'Project Identifiers'!$M$4:$M$307,"")),0)),"")</f>
        <v/>
      </c>
    </row>
    <row r="13" spans="2:5" x14ac:dyDescent="0.35">
      <c r="B13" s="313">
        <v>11</v>
      </c>
      <c r="C13" s="303" t="str">
        <f>IFERROR(INDEX(IF('2 - Project Admin'!$E$7='Data validation'!$D$5,'Project Identifiers'!B$4:B$728,IF('2 - Project Admin'!$E$7='Data validation'!$D$6,'Project Identifiers'!I$4:I$307,"")),MATCH($B13,IF('2 - Project Admin'!$E$7='Data validation'!$D$5,'Project Identifiers'!$G$4:$G$728,IF('2 - Project Admin'!$E$7='Data validation'!$D$6,'Project Identifiers'!$M$4:$M$307,"")),0)),"")</f>
        <v/>
      </c>
      <c r="D13" s="303" t="str">
        <f>IFERROR(INDEX(IF('2 - Project Admin'!$E$7='Data validation'!$D$5,'Project Identifiers'!C$4:C$728,IF('2 - Project Admin'!$E$7='Data validation'!$D$6,'Project Identifiers'!J$4:J$307,"")),MATCH($B13,IF('2 - Project Admin'!$E$7='Data validation'!$D$5,'Project Identifiers'!$G$4:$G$728,IF('2 - Project Admin'!$E$7='Data validation'!$D$6,'Project Identifiers'!$M$4:$M$307,"")),0)),"")</f>
        <v/>
      </c>
      <c r="E13" s="303" t="str">
        <f>IFERROR(INDEX(IF('2 - Project Admin'!$E$7='Data validation'!$D$5,'Project Identifiers'!D$4:D$728,IF('2 - Project Admin'!$E$7='Data validation'!$D$6,'Project Identifiers'!K$4:K$307,"")),MATCH($B13,IF('2 - Project Admin'!$E$7='Data validation'!$D$5,'Project Identifiers'!$G$4:$G$728,IF('2 - Project Admin'!$E$7='Data validation'!$D$6,'Project Identifiers'!$M$4:$M$307,"")),0)),"")</f>
        <v/>
      </c>
    </row>
    <row r="14" spans="2:5" x14ac:dyDescent="0.35">
      <c r="B14" s="313">
        <v>12</v>
      </c>
      <c r="C14" s="303" t="str">
        <f>IFERROR(INDEX(IF('2 - Project Admin'!$E$7='Data validation'!$D$5,'Project Identifiers'!B$4:B$728,IF('2 - Project Admin'!$E$7='Data validation'!$D$6,'Project Identifiers'!I$4:I$307,"")),MATCH($B14,IF('2 - Project Admin'!$E$7='Data validation'!$D$5,'Project Identifiers'!$G$4:$G$728,IF('2 - Project Admin'!$E$7='Data validation'!$D$6,'Project Identifiers'!$M$4:$M$307,"")),0)),"")</f>
        <v/>
      </c>
      <c r="D14" s="303" t="str">
        <f>IFERROR(INDEX(IF('2 - Project Admin'!$E$7='Data validation'!$D$5,'Project Identifiers'!C$4:C$728,IF('2 - Project Admin'!$E$7='Data validation'!$D$6,'Project Identifiers'!J$4:J$307,"")),MATCH($B14,IF('2 - Project Admin'!$E$7='Data validation'!$D$5,'Project Identifiers'!$G$4:$G$728,IF('2 - Project Admin'!$E$7='Data validation'!$D$6,'Project Identifiers'!$M$4:$M$307,"")),0)),"")</f>
        <v/>
      </c>
      <c r="E14" s="303" t="str">
        <f>IFERROR(INDEX(IF('2 - Project Admin'!$E$7='Data validation'!$D$5,'Project Identifiers'!D$4:D$728,IF('2 - Project Admin'!$E$7='Data validation'!$D$6,'Project Identifiers'!K$4:K$307,"")),MATCH($B14,IF('2 - Project Admin'!$E$7='Data validation'!$D$5,'Project Identifiers'!$G$4:$G$728,IF('2 - Project Admin'!$E$7='Data validation'!$D$6,'Project Identifiers'!$M$4:$M$307,"")),0)),"")</f>
        <v/>
      </c>
    </row>
    <row r="15" spans="2:5" x14ac:dyDescent="0.35">
      <c r="B15" s="313">
        <v>13</v>
      </c>
      <c r="C15" s="303" t="str">
        <f>IFERROR(INDEX(IF('2 - Project Admin'!$E$7='Data validation'!$D$5,'Project Identifiers'!B$4:B$728,IF('2 - Project Admin'!$E$7='Data validation'!$D$6,'Project Identifiers'!I$4:I$307,"")),MATCH($B15,IF('2 - Project Admin'!$E$7='Data validation'!$D$5,'Project Identifiers'!$G$4:$G$728,IF('2 - Project Admin'!$E$7='Data validation'!$D$6,'Project Identifiers'!$M$4:$M$307,"")),0)),"")</f>
        <v/>
      </c>
      <c r="D15" s="303" t="str">
        <f>IFERROR(INDEX(IF('2 - Project Admin'!$E$7='Data validation'!$D$5,'Project Identifiers'!C$4:C$728,IF('2 - Project Admin'!$E$7='Data validation'!$D$6,'Project Identifiers'!J$4:J$307,"")),MATCH($B15,IF('2 - Project Admin'!$E$7='Data validation'!$D$5,'Project Identifiers'!$G$4:$G$728,IF('2 - Project Admin'!$E$7='Data validation'!$D$6,'Project Identifiers'!$M$4:$M$307,"")),0)),"")</f>
        <v/>
      </c>
      <c r="E15" s="303" t="str">
        <f>IFERROR(INDEX(IF('2 - Project Admin'!$E$7='Data validation'!$D$5,'Project Identifiers'!D$4:D$728,IF('2 - Project Admin'!$E$7='Data validation'!$D$6,'Project Identifiers'!K$4:K$307,"")),MATCH($B15,IF('2 - Project Admin'!$E$7='Data validation'!$D$5,'Project Identifiers'!$G$4:$G$728,IF('2 - Project Admin'!$E$7='Data validation'!$D$6,'Project Identifiers'!$M$4:$M$307,"")),0)),"")</f>
        <v/>
      </c>
    </row>
    <row r="16" spans="2:5" x14ac:dyDescent="0.35">
      <c r="B16" s="313">
        <v>14</v>
      </c>
      <c r="C16" s="303" t="str">
        <f>IFERROR(INDEX(IF('2 - Project Admin'!$E$7='Data validation'!$D$5,'Project Identifiers'!B$4:B$728,IF('2 - Project Admin'!$E$7='Data validation'!$D$6,'Project Identifiers'!I$4:I$307,"")),MATCH($B16,IF('2 - Project Admin'!$E$7='Data validation'!$D$5,'Project Identifiers'!$G$4:$G$728,IF('2 - Project Admin'!$E$7='Data validation'!$D$6,'Project Identifiers'!$M$4:$M$307,"")),0)),"")</f>
        <v/>
      </c>
      <c r="D16" s="303" t="str">
        <f>IFERROR(INDEX(IF('2 - Project Admin'!$E$7='Data validation'!$D$5,'Project Identifiers'!C$4:C$728,IF('2 - Project Admin'!$E$7='Data validation'!$D$6,'Project Identifiers'!J$4:J$307,"")),MATCH($B16,IF('2 - Project Admin'!$E$7='Data validation'!$D$5,'Project Identifiers'!$G$4:$G$728,IF('2 - Project Admin'!$E$7='Data validation'!$D$6,'Project Identifiers'!$M$4:$M$307,"")),0)),"")</f>
        <v/>
      </c>
      <c r="E16" s="303" t="str">
        <f>IFERROR(INDEX(IF('2 - Project Admin'!$E$7='Data validation'!$D$5,'Project Identifiers'!D$4:D$728,IF('2 - Project Admin'!$E$7='Data validation'!$D$6,'Project Identifiers'!K$4:K$307,"")),MATCH($B16,IF('2 - Project Admin'!$E$7='Data validation'!$D$5,'Project Identifiers'!$G$4:$G$728,IF('2 - Project Admin'!$E$7='Data validation'!$D$6,'Project Identifiers'!$M$4:$M$307,"")),0)),"")</f>
        <v/>
      </c>
    </row>
    <row r="17" spans="2:5" x14ac:dyDescent="0.35">
      <c r="B17" s="313">
        <v>15</v>
      </c>
      <c r="C17" s="303" t="str">
        <f>IFERROR(INDEX(IF('2 - Project Admin'!$E$7='Data validation'!$D$5,'Project Identifiers'!B$4:B$728,IF('2 - Project Admin'!$E$7='Data validation'!$D$6,'Project Identifiers'!I$4:I$307,"")),MATCH($B17,IF('2 - Project Admin'!$E$7='Data validation'!$D$5,'Project Identifiers'!$G$4:$G$728,IF('2 - Project Admin'!$E$7='Data validation'!$D$6,'Project Identifiers'!$M$4:$M$307,"")),0)),"")</f>
        <v/>
      </c>
      <c r="D17" s="303" t="str">
        <f>IFERROR(INDEX(IF('2 - Project Admin'!$E$7='Data validation'!$D$5,'Project Identifiers'!C$4:C$728,IF('2 - Project Admin'!$E$7='Data validation'!$D$6,'Project Identifiers'!J$4:J$307,"")),MATCH($B17,IF('2 - Project Admin'!$E$7='Data validation'!$D$5,'Project Identifiers'!$G$4:$G$728,IF('2 - Project Admin'!$E$7='Data validation'!$D$6,'Project Identifiers'!$M$4:$M$307,"")),0)),"")</f>
        <v/>
      </c>
      <c r="E17" s="303" t="str">
        <f>IFERROR(INDEX(IF('2 - Project Admin'!$E$7='Data validation'!$D$5,'Project Identifiers'!D$4:D$728,IF('2 - Project Admin'!$E$7='Data validation'!$D$6,'Project Identifiers'!K$4:K$307,"")),MATCH($B17,IF('2 - Project Admin'!$E$7='Data validation'!$D$5,'Project Identifiers'!$G$4:$G$728,IF('2 - Project Admin'!$E$7='Data validation'!$D$6,'Project Identifiers'!$M$4:$M$307,"")),0)),"")</f>
        <v/>
      </c>
    </row>
    <row r="18" spans="2:5" x14ac:dyDescent="0.35">
      <c r="B18" s="313">
        <v>16</v>
      </c>
      <c r="C18" s="303" t="str">
        <f>IFERROR(INDEX(IF('2 - Project Admin'!$E$7='Data validation'!$D$5,'Project Identifiers'!B$4:B$728,IF('2 - Project Admin'!$E$7='Data validation'!$D$6,'Project Identifiers'!I$4:I$307,"")),MATCH($B18,IF('2 - Project Admin'!$E$7='Data validation'!$D$5,'Project Identifiers'!$G$4:$G$728,IF('2 - Project Admin'!$E$7='Data validation'!$D$6,'Project Identifiers'!$M$4:$M$307,"")),0)),"")</f>
        <v/>
      </c>
      <c r="D18" s="303" t="str">
        <f>IFERROR(INDEX(IF('2 - Project Admin'!$E$7='Data validation'!$D$5,'Project Identifiers'!C$4:C$728,IF('2 - Project Admin'!$E$7='Data validation'!$D$6,'Project Identifiers'!J$4:J$307,"")),MATCH($B18,IF('2 - Project Admin'!$E$7='Data validation'!$D$5,'Project Identifiers'!$G$4:$G$728,IF('2 - Project Admin'!$E$7='Data validation'!$D$6,'Project Identifiers'!$M$4:$M$307,"")),0)),"")</f>
        <v/>
      </c>
      <c r="E18" s="303" t="str">
        <f>IFERROR(INDEX(IF('2 - Project Admin'!$E$7='Data validation'!$D$5,'Project Identifiers'!D$4:D$728,IF('2 - Project Admin'!$E$7='Data validation'!$D$6,'Project Identifiers'!K$4:K$307,"")),MATCH($B18,IF('2 - Project Admin'!$E$7='Data validation'!$D$5,'Project Identifiers'!$G$4:$G$728,IF('2 - Project Admin'!$E$7='Data validation'!$D$6,'Project Identifiers'!$M$4:$M$307,"")),0)),"")</f>
        <v/>
      </c>
    </row>
    <row r="19" spans="2:5" x14ac:dyDescent="0.35">
      <c r="B19" s="313">
        <v>17</v>
      </c>
      <c r="C19" s="303" t="str">
        <f>IFERROR(INDEX(IF('2 - Project Admin'!$E$7='Data validation'!$D$5,'Project Identifiers'!B$4:B$728,IF('2 - Project Admin'!$E$7='Data validation'!$D$6,'Project Identifiers'!I$4:I$307,"")),MATCH($B19,IF('2 - Project Admin'!$E$7='Data validation'!$D$5,'Project Identifiers'!$G$4:$G$728,IF('2 - Project Admin'!$E$7='Data validation'!$D$6,'Project Identifiers'!$M$4:$M$307,"")),0)),"")</f>
        <v/>
      </c>
      <c r="D19" s="303" t="str">
        <f>IFERROR(INDEX(IF('2 - Project Admin'!$E$7='Data validation'!$D$5,'Project Identifiers'!C$4:C$728,IF('2 - Project Admin'!$E$7='Data validation'!$D$6,'Project Identifiers'!J$4:J$307,"")),MATCH($B19,IF('2 - Project Admin'!$E$7='Data validation'!$D$5,'Project Identifiers'!$G$4:$G$728,IF('2 - Project Admin'!$E$7='Data validation'!$D$6,'Project Identifiers'!$M$4:$M$307,"")),0)),"")</f>
        <v/>
      </c>
      <c r="E19" s="303" t="str">
        <f>IFERROR(INDEX(IF('2 - Project Admin'!$E$7='Data validation'!$D$5,'Project Identifiers'!D$4:D$728,IF('2 - Project Admin'!$E$7='Data validation'!$D$6,'Project Identifiers'!K$4:K$307,"")),MATCH($B19,IF('2 - Project Admin'!$E$7='Data validation'!$D$5,'Project Identifiers'!$G$4:$G$728,IF('2 - Project Admin'!$E$7='Data validation'!$D$6,'Project Identifiers'!$M$4:$M$307,"")),0)),"")</f>
        <v/>
      </c>
    </row>
    <row r="20" spans="2:5" x14ac:dyDescent="0.35">
      <c r="B20" s="313">
        <v>18</v>
      </c>
      <c r="C20" s="303" t="str">
        <f>IFERROR(INDEX(IF('2 - Project Admin'!$E$7='Data validation'!$D$5,'Project Identifiers'!B$4:B$728,IF('2 - Project Admin'!$E$7='Data validation'!$D$6,'Project Identifiers'!I$4:I$307,"")),MATCH($B20,IF('2 - Project Admin'!$E$7='Data validation'!$D$5,'Project Identifiers'!$G$4:$G$728,IF('2 - Project Admin'!$E$7='Data validation'!$D$6,'Project Identifiers'!$M$4:$M$307,"")),0)),"")</f>
        <v/>
      </c>
      <c r="D20" s="303" t="str">
        <f>IFERROR(INDEX(IF('2 - Project Admin'!$E$7='Data validation'!$D$5,'Project Identifiers'!C$4:C$728,IF('2 - Project Admin'!$E$7='Data validation'!$D$6,'Project Identifiers'!J$4:J$307,"")),MATCH($B20,IF('2 - Project Admin'!$E$7='Data validation'!$D$5,'Project Identifiers'!$G$4:$G$728,IF('2 - Project Admin'!$E$7='Data validation'!$D$6,'Project Identifiers'!$M$4:$M$307,"")),0)),"")</f>
        <v/>
      </c>
      <c r="E20" s="303" t="str">
        <f>IFERROR(INDEX(IF('2 - Project Admin'!$E$7='Data validation'!$D$5,'Project Identifiers'!D$4:D$728,IF('2 - Project Admin'!$E$7='Data validation'!$D$6,'Project Identifiers'!K$4:K$307,"")),MATCH($B20,IF('2 - Project Admin'!$E$7='Data validation'!$D$5,'Project Identifiers'!$G$4:$G$728,IF('2 - Project Admin'!$E$7='Data validation'!$D$6,'Project Identifiers'!$M$4:$M$307,"")),0)),"")</f>
        <v/>
      </c>
    </row>
    <row r="21" spans="2:5" x14ac:dyDescent="0.35">
      <c r="B21" s="313">
        <v>19</v>
      </c>
      <c r="C21" s="303" t="str">
        <f>IFERROR(INDEX(IF('2 - Project Admin'!$E$7='Data validation'!$D$5,'Project Identifiers'!B$4:B$728,IF('2 - Project Admin'!$E$7='Data validation'!$D$6,'Project Identifiers'!I$4:I$307,"")),MATCH($B21,IF('2 - Project Admin'!$E$7='Data validation'!$D$5,'Project Identifiers'!$G$4:$G$728,IF('2 - Project Admin'!$E$7='Data validation'!$D$6,'Project Identifiers'!$M$4:$M$307,"")),0)),"")</f>
        <v/>
      </c>
      <c r="D21" s="303" t="str">
        <f>IFERROR(INDEX(IF('2 - Project Admin'!$E$7='Data validation'!$D$5,'Project Identifiers'!C$4:C$728,IF('2 - Project Admin'!$E$7='Data validation'!$D$6,'Project Identifiers'!J$4:J$307,"")),MATCH($B21,IF('2 - Project Admin'!$E$7='Data validation'!$D$5,'Project Identifiers'!$G$4:$G$728,IF('2 - Project Admin'!$E$7='Data validation'!$D$6,'Project Identifiers'!$M$4:$M$307,"")),0)),"")</f>
        <v/>
      </c>
      <c r="E21" s="303" t="str">
        <f>IFERROR(INDEX(IF('2 - Project Admin'!$E$7='Data validation'!$D$5,'Project Identifiers'!D$4:D$728,IF('2 - Project Admin'!$E$7='Data validation'!$D$6,'Project Identifiers'!K$4:K$307,"")),MATCH($B21,IF('2 - Project Admin'!$E$7='Data validation'!$D$5,'Project Identifiers'!$G$4:$G$728,IF('2 - Project Admin'!$E$7='Data validation'!$D$6,'Project Identifiers'!$M$4:$M$307,"")),0)),"")</f>
        <v/>
      </c>
    </row>
    <row r="22" spans="2:5" x14ac:dyDescent="0.35">
      <c r="B22" s="313">
        <v>20</v>
      </c>
      <c r="C22" s="303" t="str">
        <f>IFERROR(INDEX(IF('2 - Project Admin'!$E$7='Data validation'!$D$5,'Project Identifiers'!B$4:B$728,IF('2 - Project Admin'!$E$7='Data validation'!$D$6,'Project Identifiers'!I$4:I$307,"")),MATCH($B22,IF('2 - Project Admin'!$E$7='Data validation'!$D$5,'Project Identifiers'!$G$4:$G$728,IF('2 - Project Admin'!$E$7='Data validation'!$D$6,'Project Identifiers'!$M$4:$M$307,"")),0)),"")</f>
        <v/>
      </c>
      <c r="D22" s="303" t="str">
        <f>IFERROR(INDEX(IF('2 - Project Admin'!$E$7='Data validation'!$D$5,'Project Identifiers'!C$4:C$728,IF('2 - Project Admin'!$E$7='Data validation'!$D$6,'Project Identifiers'!J$4:J$307,"")),MATCH($B22,IF('2 - Project Admin'!$E$7='Data validation'!$D$5,'Project Identifiers'!$G$4:$G$728,IF('2 - Project Admin'!$E$7='Data validation'!$D$6,'Project Identifiers'!$M$4:$M$307,"")),0)),"")</f>
        <v/>
      </c>
      <c r="E22" s="303" t="str">
        <f>IFERROR(INDEX(IF('2 - Project Admin'!$E$7='Data validation'!$D$5,'Project Identifiers'!D$4:D$728,IF('2 - Project Admin'!$E$7='Data validation'!$D$6,'Project Identifiers'!K$4:K$307,"")),MATCH($B22,IF('2 - Project Admin'!$E$7='Data validation'!$D$5,'Project Identifiers'!$G$4:$G$728,IF('2 - Project Admin'!$E$7='Data validation'!$D$6,'Project Identifiers'!$M$4:$M$307,"")),0)),"")</f>
        <v/>
      </c>
    </row>
  </sheetData>
  <pageMargins left="0.7" right="0.7" top="0.75" bottom="0.75" header="0.3" footer="0.3"/>
  <headerFooter>
    <oddFooter>&amp;L_x000D_&amp;1#&amp;"Calibri"&amp;6&amp;KFF0000 Classification: Controlled</oddFooter>
  </headerFooter>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849ED0-8660-460C-A8D1-2DF32F7019A2}">
  <sheetPr codeName="Sheet18"/>
  <dimension ref="B2:I82"/>
  <sheetViews>
    <sheetView workbookViewId="0">
      <selection activeCell="D20" sqref="D20"/>
    </sheetView>
  </sheetViews>
  <sheetFormatPr defaultColWidth="64.54296875" defaultRowHeight="14.5" x14ac:dyDescent="0.35"/>
  <cols>
    <col min="1" max="1" width="4.453125" style="36" customWidth="1"/>
    <col min="2" max="3" width="27.54296875" style="96" customWidth="1"/>
    <col min="4" max="4" width="64.54296875" style="36"/>
    <col min="5" max="5" width="14.81640625" style="36" customWidth="1"/>
    <col min="6" max="6" width="15.453125" style="36" customWidth="1"/>
    <col min="7" max="7" width="88.453125" style="36" customWidth="1"/>
    <col min="8" max="8" width="64.54296875" style="36"/>
    <col min="9" max="9" width="28.54296875" style="36" customWidth="1"/>
    <col min="10" max="16384" width="64.54296875" style="36"/>
  </cols>
  <sheetData>
    <row r="2" spans="2:9" s="93" customFormat="1" ht="33.75" customHeight="1" x14ac:dyDescent="0.35">
      <c r="B2" s="94" t="s">
        <v>5624</v>
      </c>
      <c r="C2" s="95" t="s">
        <v>5625</v>
      </c>
      <c r="D2" s="95" t="s">
        <v>5626</v>
      </c>
      <c r="E2" s="95" t="s">
        <v>5543</v>
      </c>
      <c r="F2" s="95" t="s">
        <v>5627</v>
      </c>
      <c r="G2" s="95" t="s">
        <v>5628</v>
      </c>
      <c r="H2" s="95" t="s">
        <v>5629</v>
      </c>
      <c r="I2" s="95" t="s">
        <v>5630</v>
      </c>
    </row>
    <row r="3" spans="2:9" x14ac:dyDescent="0.35">
      <c r="B3" s="96" t="s">
        <v>5631</v>
      </c>
      <c r="C3" s="36" t="s">
        <v>249</v>
      </c>
      <c r="D3" s="36" t="s">
        <v>5632</v>
      </c>
      <c r="E3" s="36" t="s">
        <v>5633</v>
      </c>
      <c r="F3" s="36" t="s">
        <v>5634</v>
      </c>
      <c r="G3" s="36" t="s">
        <v>5635</v>
      </c>
      <c r="H3" s="36" t="s">
        <v>5636</v>
      </c>
    </row>
    <row r="4" spans="2:9" x14ac:dyDescent="0.35">
      <c r="B4" s="96" t="s">
        <v>5637</v>
      </c>
      <c r="C4" s="36" t="s">
        <v>5638</v>
      </c>
      <c r="D4" s="36" t="s">
        <v>230</v>
      </c>
      <c r="E4" s="36" t="s">
        <v>5633</v>
      </c>
      <c r="F4" s="36" t="s">
        <v>5639</v>
      </c>
      <c r="G4" s="36" t="s">
        <v>5640</v>
      </c>
      <c r="I4" s="36" t="s">
        <v>5641</v>
      </c>
    </row>
    <row r="5" spans="2:9" x14ac:dyDescent="0.35">
      <c r="B5" s="96" t="s">
        <v>5637</v>
      </c>
      <c r="C5" s="36" t="s">
        <v>5642</v>
      </c>
      <c r="D5" s="36" t="s">
        <v>230</v>
      </c>
      <c r="E5" s="36" t="s">
        <v>5633</v>
      </c>
      <c r="F5" s="36" t="s">
        <v>5643</v>
      </c>
      <c r="G5" s="36" t="s">
        <v>5644</v>
      </c>
      <c r="I5" s="36" t="s">
        <v>5641</v>
      </c>
    </row>
    <row r="6" spans="2:9" x14ac:dyDescent="0.35">
      <c r="B6" s="96" t="s">
        <v>5637</v>
      </c>
      <c r="C6" s="36" t="s">
        <v>247</v>
      </c>
      <c r="D6" s="36" t="s">
        <v>5645</v>
      </c>
      <c r="E6" s="36" t="s">
        <v>5633</v>
      </c>
      <c r="F6" s="36" t="s">
        <v>5646</v>
      </c>
      <c r="G6" s="36" t="s">
        <v>5647</v>
      </c>
      <c r="I6" s="36" t="s">
        <v>5648</v>
      </c>
    </row>
    <row r="7" spans="2:9" x14ac:dyDescent="0.35">
      <c r="C7" s="4" t="s">
        <v>18</v>
      </c>
      <c r="D7" s="5" t="s">
        <v>5649</v>
      </c>
      <c r="E7" s="5" t="s">
        <v>5649</v>
      </c>
      <c r="F7" s="5" t="s">
        <v>5649</v>
      </c>
    </row>
    <row r="8" spans="2:9" x14ac:dyDescent="0.35">
      <c r="C8" s="497" t="s">
        <v>5650</v>
      </c>
      <c r="D8" s="109" t="s">
        <v>5651</v>
      </c>
      <c r="E8" s="109"/>
      <c r="F8" s="109"/>
      <c r="G8" s="109"/>
      <c r="H8" s="109" t="s">
        <v>5651</v>
      </c>
    </row>
    <row r="9" spans="2:9" ht="409.5" x14ac:dyDescent="0.35">
      <c r="B9" s="97" t="s">
        <v>5637</v>
      </c>
      <c r="C9" s="98" t="s">
        <v>5652</v>
      </c>
      <c r="D9" s="99" t="s">
        <v>5653</v>
      </c>
      <c r="E9" s="99" t="s">
        <v>5633</v>
      </c>
      <c r="F9" s="530" t="s">
        <v>5654</v>
      </c>
      <c r="G9" s="99" t="s">
        <v>5655</v>
      </c>
      <c r="H9" s="99"/>
      <c r="I9" s="99"/>
    </row>
    <row r="10" spans="2:9" ht="409.5" x14ac:dyDescent="0.35">
      <c r="B10" s="97" t="s">
        <v>5637</v>
      </c>
      <c r="C10" s="98" t="s">
        <v>5656</v>
      </c>
      <c r="D10" s="99" t="s">
        <v>5657</v>
      </c>
      <c r="E10" s="99" t="s">
        <v>5633</v>
      </c>
      <c r="F10" s="530" t="s">
        <v>5654</v>
      </c>
      <c r="G10" s="99" t="s">
        <v>5655</v>
      </c>
      <c r="H10" s="99"/>
      <c r="I10" s="99"/>
    </row>
    <row r="11" spans="2:9" ht="409.5" x14ac:dyDescent="0.35">
      <c r="B11" s="97" t="s">
        <v>5637</v>
      </c>
      <c r="C11" s="98" t="s">
        <v>5658</v>
      </c>
      <c r="D11" s="99" t="s">
        <v>5659</v>
      </c>
      <c r="E11" s="99" t="s">
        <v>5633</v>
      </c>
      <c r="F11" s="530" t="s">
        <v>5654</v>
      </c>
      <c r="G11" s="99" t="s">
        <v>5655</v>
      </c>
      <c r="H11" s="99"/>
      <c r="I11" s="99"/>
    </row>
    <row r="12" spans="2:9" ht="409.5" x14ac:dyDescent="0.35">
      <c r="B12" s="97" t="s">
        <v>5637</v>
      </c>
      <c r="C12" s="98" t="s">
        <v>5660</v>
      </c>
      <c r="D12" s="99" t="s">
        <v>5661</v>
      </c>
      <c r="E12" s="99" t="s">
        <v>5633</v>
      </c>
      <c r="F12" s="530" t="s">
        <v>5654</v>
      </c>
      <c r="G12" s="99" t="s">
        <v>5655</v>
      </c>
      <c r="H12" s="99"/>
      <c r="I12" s="99"/>
    </row>
    <row r="13" spans="2:9" x14ac:dyDescent="0.35">
      <c r="B13" s="96" t="s">
        <v>5637</v>
      </c>
      <c r="C13" s="100" t="s">
        <v>5662</v>
      </c>
      <c r="D13" s="36" t="s">
        <v>5663</v>
      </c>
      <c r="E13" s="36" t="s">
        <v>5633</v>
      </c>
      <c r="F13" s="36" t="s">
        <v>5664</v>
      </c>
      <c r="G13" s="36" t="s">
        <v>5665</v>
      </c>
    </row>
    <row r="14" spans="2:9" x14ac:dyDescent="0.35">
      <c r="B14" s="101" t="s">
        <v>5637</v>
      </c>
      <c r="C14" s="102" t="s">
        <v>5666</v>
      </c>
      <c r="D14" s="103" t="s">
        <v>5667</v>
      </c>
      <c r="E14" s="103" t="s">
        <v>5633</v>
      </c>
      <c r="F14" s="103" t="s">
        <v>5668</v>
      </c>
      <c r="G14" s="103" t="s">
        <v>5669</v>
      </c>
      <c r="H14" s="103"/>
      <c r="I14" s="103" t="s">
        <v>5670</v>
      </c>
    </row>
    <row r="15" spans="2:9" x14ac:dyDescent="0.35">
      <c r="B15" s="101" t="s">
        <v>5637</v>
      </c>
      <c r="C15" s="103" t="s">
        <v>5662</v>
      </c>
      <c r="D15" s="103" t="s">
        <v>5663</v>
      </c>
      <c r="E15" s="103" t="s">
        <v>5633</v>
      </c>
      <c r="F15" s="103" t="s">
        <v>5664</v>
      </c>
      <c r="G15" s="103"/>
      <c r="H15" s="103"/>
      <c r="I15" s="103"/>
    </row>
    <row r="16" spans="2:9" x14ac:dyDescent="0.35">
      <c r="B16" s="101"/>
      <c r="C16" s="497" t="s">
        <v>5671</v>
      </c>
      <c r="D16" s="109" t="s">
        <v>5651</v>
      </c>
      <c r="G16" s="103"/>
      <c r="H16" s="109" t="s">
        <v>5651</v>
      </c>
    </row>
    <row r="17" spans="2:8" ht="29" x14ac:dyDescent="0.35">
      <c r="B17" s="101" t="s">
        <v>5637</v>
      </c>
      <c r="C17" s="36" t="s">
        <v>5672</v>
      </c>
      <c r="D17" s="36" t="s">
        <v>227</v>
      </c>
      <c r="E17" s="36" t="s">
        <v>5673</v>
      </c>
      <c r="F17" s="36" t="s">
        <v>5674</v>
      </c>
      <c r="G17" s="499" t="s">
        <v>5675</v>
      </c>
      <c r="H17" s="498" t="s">
        <v>5676</v>
      </c>
    </row>
    <row r="18" spans="2:8" ht="29" x14ac:dyDescent="0.35">
      <c r="B18" s="101" t="s">
        <v>5637</v>
      </c>
      <c r="C18" s="36" t="s">
        <v>5677</v>
      </c>
      <c r="D18" s="36" t="s">
        <v>227</v>
      </c>
      <c r="E18" s="36" t="s">
        <v>5673</v>
      </c>
      <c r="F18" s="36" t="s">
        <v>5678</v>
      </c>
      <c r="G18" s="499" t="s">
        <v>5679</v>
      </c>
      <c r="H18" s="498" t="s">
        <v>5680</v>
      </c>
    </row>
    <row r="19" spans="2:8" ht="29" x14ac:dyDescent="0.35">
      <c r="B19" s="101" t="s">
        <v>5637</v>
      </c>
      <c r="C19" s="36" t="s">
        <v>5681</v>
      </c>
      <c r="D19" s="36" t="s">
        <v>227</v>
      </c>
      <c r="E19" s="36" t="s">
        <v>5673</v>
      </c>
      <c r="F19" s="36" t="s">
        <v>5682</v>
      </c>
      <c r="G19" s="499" t="s">
        <v>5683</v>
      </c>
      <c r="H19" s="498" t="s">
        <v>5684</v>
      </c>
    </row>
    <row r="20" spans="2:8" ht="29" x14ac:dyDescent="0.35">
      <c r="B20" s="101" t="s">
        <v>5637</v>
      </c>
      <c r="C20" s="36" t="s">
        <v>5685</v>
      </c>
      <c r="D20" s="36" t="s">
        <v>5686</v>
      </c>
      <c r="E20" s="36" t="s">
        <v>5673</v>
      </c>
      <c r="F20" s="36" t="s">
        <v>5687</v>
      </c>
      <c r="G20" s="499" t="s">
        <v>5688</v>
      </c>
      <c r="H20" s="498" t="s">
        <v>5689</v>
      </c>
    </row>
    <row r="21" spans="2:8" ht="29" x14ac:dyDescent="0.35">
      <c r="B21" s="101" t="s">
        <v>5637</v>
      </c>
      <c r="C21" s="100" t="s">
        <v>5690</v>
      </c>
      <c r="D21" s="36" t="s">
        <v>227</v>
      </c>
      <c r="E21" s="36" t="s">
        <v>5673</v>
      </c>
      <c r="F21" s="36" t="s">
        <v>5691</v>
      </c>
      <c r="G21" s="499" t="s">
        <v>5692</v>
      </c>
      <c r="H21" s="36" t="s">
        <v>5693</v>
      </c>
    </row>
    <row r="22" spans="2:8" ht="29" x14ac:dyDescent="0.35">
      <c r="B22" s="101" t="s">
        <v>5637</v>
      </c>
      <c r="C22" s="100" t="s">
        <v>5694</v>
      </c>
      <c r="D22" s="36" t="s">
        <v>5686</v>
      </c>
      <c r="E22" s="36" t="s">
        <v>5673</v>
      </c>
      <c r="F22" s="36" t="s">
        <v>5695</v>
      </c>
      <c r="G22" s="499" t="s">
        <v>5688</v>
      </c>
      <c r="H22" s="36" t="s">
        <v>5689</v>
      </c>
    </row>
    <row r="23" spans="2:8" ht="29" x14ac:dyDescent="0.35">
      <c r="B23" s="101" t="s">
        <v>5637</v>
      </c>
      <c r="C23" s="100" t="s">
        <v>5696</v>
      </c>
      <c r="D23" s="36" t="s">
        <v>5645</v>
      </c>
      <c r="E23" s="36" t="s">
        <v>5673</v>
      </c>
      <c r="F23" s="36" t="s">
        <v>5697</v>
      </c>
      <c r="G23" s="499" t="s">
        <v>5698</v>
      </c>
      <c r="H23" s="36" t="s">
        <v>5699</v>
      </c>
    </row>
    <row r="24" spans="2:8" ht="29" x14ac:dyDescent="0.35">
      <c r="B24" s="101" t="s">
        <v>5637</v>
      </c>
      <c r="C24" s="100" t="s">
        <v>5700</v>
      </c>
      <c r="D24" s="36" t="s">
        <v>5645</v>
      </c>
      <c r="E24" s="36" t="s">
        <v>5673</v>
      </c>
      <c r="F24" s="36" t="s">
        <v>5701</v>
      </c>
      <c r="G24" s="499" t="s">
        <v>5702</v>
      </c>
      <c r="H24" s="36" t="s">
        <v>5703</v>
      </c>
    </row>
    <row r="25" spans="2:8" x14ac:dyDescent="0.35">
      <c r="B25" s="101" t="s">
        <v>5637</v>
      </c>
      <c r="C25" s="100" t="s">
        <v>5704</v>
      </c>
      <c r="D25" s="36" t="s">
        <v>5705</v>
      </c>
      <c r="E25" s="36" t="s">
        <v>5673</v>
      </c>
      <c r="F25" s="36" t="s">
        <v>5706</v>
      </c>
      <c r="G25" s="499" t="s">
        <v>5707</v>
      </c>
      <c r="H25" s="36" t="s">
        <v>5708</v>
      </c>
    </row>
    <row r="26" spans="2:8" x14ac:dyDescent="0.35">
      <c r="B26" s="101" t="s">
        <v>5637</v>
      </c>
      <c r="C26" s="100" t="s">
        <v>5709</v>
      </c>
      <c r="D26" s="36" t="s">
        <v>5705</v>
      </c>
      <c r="E26" s="36" t="s">
        <v>5673</v>
      </c>
      <c r="F26" s="36" t="s">
        <v>5710</v>
      </c>
      <c r="G26" s="499" t="s">
        <v>5707</v>
      </c>
      <c r="H26" s="36" t="s">
        <v>5708</v>
      </c>
    </row>
    <row r="27" spans="2:8" ht="29" x14ac:dyDescent="0.35">
      <c r="B27" s="101" t="s">
        <v>5637</v>
      </c>
      <c r="C27" s="100" t="s">
        <v>5711</v>
      </c>
      <c r="D27" s="36" t="s">
        <v>5645</v>
      </c>
      <c r="E27" s="36" t="s">
        <v>5673</v>
      </c>
      <c r="F27" s="36" t="s">
        <v>5712</v>
      </c>
      <c r="G27" s="499" t="s">
        <v>5702</v>
      </c>
      <c r="H27" s="36" t="s">
        <v>5713</v>
      </c>
    </row>
    <row r="28" spans="2:8" ht="29" x14ac:dyDescent="0.35">
      <c r="B28" s="101" t="s">
        <v>5637</v>
      </c>
      <c r="C28" s="100" t="s">
        <v>5714</v>
      </c>
      <c r="D28" s="36" t="s">
        <v>5645</v>
      </c>
      <c r="E28" s="36" t="s">
        <v>5673</v>
      </c>
      <c r="F28" s="36" t="s">
        <v>5715</v>
      </c>
      <c r="G28" s="499" t="s">
        <v>5702</v>
      </c>
      <c r="H28" s="36" t="s">
        <v>5713</v>
      </c>
    </row>
    <row r="29" spans="2:8" ht="29" x14ac:dyDescent="0.35">
      <c r="B29" s="101" t="s">
        <v>5637</v>
      </c>
      <c r="C29" s="100" t="s">
        <v>5716</v>
      </c>
      <c r="D29" s="36" t="s">
        <v>5645</v>
      </c>
      <c r="E29" s="36" t="s">
        <v>5673</v>
      </c>
      <c r="F29" s="36" t="s">
        <v>5717</v>
      </c>
      <c r="G29" s="499" t="s">
        <v>5702</v>
      </c>
      <c r="H29" s="36" t="s">
        <v>5713</v>
      </c>
    </row>
    <row r="30" spans="2:8" ht="29" x14ac:dyDescent="0.35">
      <c r="B30" s="101" t="s">
        <v>5637</v>
      </c>
      <c r="C30" s="100" t="s">
        <v>5718</v>
      </c>
      <c r="D30" s="36" t="s">
        <v>5645</v>
      </c>
      <c r="E30" s="36" t="s">
        <v>5673</v>
      </c>
      <c r="F30" s="36" t="s">
        <v>5719</v>
      </c>
      <c r="G30" s="499" t="s">
        <v>5702</v>
      </c>
      <c r="H30" s="36" t="s">
        <v>5713</v>
      </c>
    </row>
    <row r="31" spans="2:8" ht="29" x14ac:dyDescent="0.35">
      <c r="B31" s="101" t="s">
        <v>5637</v>
      </c>
      <c r="C31" s="100" t="s">
        <v>5720</v>
      </c>
      <c r="D31" s="36" t="s">
        <v>5645</v>
      </c>
      <c r="E31" s="36" t="s">
        <v>5673</v>
      </c>
      <c r="F31" s="36" t="s">
        <v>5721</v>
      </c>
      <c r="G31" s="499" t="s">
        <v>5702</v>
      </c>
      <c r="H31" s="36" t="s">
        <v>5713</v>
      </c>
    </row>
    <row r="32" spans="2:8" ht="29" x14ac:dyDescent="0.35">
      <c r="B32" s="101" t="s">
        <v>5637</v>
      </c>
      <c r="C32" s="100" t="s">
        <v>5722</v>
      </c>
      <c r="D32" s="36" t="s">
        <v>5645</v>
      </c>
      <c r="E32" s="36" t="s">
        <v>5673</v>
      </c>
      <c r="F32" s="36" t="s">
        <v>5723</v>
      </c>
      <c r="G32" s="499" t="s">
        <v>5702</v>
      </c>
      <c r="H32" s="36" t="s">
        <v>5713</v>
      </c>
    </row>
    <row r="33" spans="2:8" ht="29" x14ac:dyDescent="0.35">
      <c r="B33" s="101" t="s">
        <v>5637</v>
      </c>
      <c r="C33" s="100" t="s">
        <v>5724</v>
      </c>
      <c r="D33" s="36" t="s">
        <v>5645</v>
      </c>
      <c r="E33" s="36" t="s">
        <v>5673</v>
      </c>
      <c r="F33" s="36" t="s">
        <v>5725</v>
      </c>
      <c r="G33" s="499" t="s">
        <v>5702</v>
      </c>
      <c r="H33" s="36" t="s">
        <v>5713</v>
      </c>
    </row>
    <row r="34" spans="2:8" ht="29" x14ac:dyDescent="0.35">
      <c r="B34" s="101" t="s">
        <v>5637</v>
      </c>
      <c r="C34" s="100" t="s">
        <v>5726</v>
      </c>
      <c r="D34" s="36" t="s">
        <v>5645</v>
      </c>
      <c r="E34" s="36" t="s">
        <v>5673</v>
      </c>
      <c r="F34" s="36" t="s">
        <v>5727</v>
      </c>
      <c r="G34" s="499" t="s">
        <v>5702</v>
      </c>
      <c r="H34" s="36" t="s">
        <v>5713</v>
      </c>
    </row>
    <row r="35" spans="2:8" ht="29" x14ac:dyDescent="0.35">
      <c r="B35" s="101" t="s">
        <v>5637</v>
      </c>
      <c r="C35" s="100" t="s">
        <v>5728</v>
      </c>
      <c r="D35" s="36" t="s">
        <v>5645</v>
      </c>
      <c r="E35" s="36" t="s">
        <v>5673</v>
      </c>
      <c r="F35" s="36" t="s">
        <v>5729</v>
      </c>
      <c r="G35" s="499" t="s">
        <v>5702</v>
      </c>
      <c r="H35" s="36" t="s">
        <v>5713</v>
      </c>
    </row>
    <row r="36" spans="2:8" ht="29" x14ac:dyDescent="0.35">
      <c r="B36" s="101" t="s">
        <v>5637</v>
      </c>
      <c r="C36" s="100" t="s">
        <v>5730</v>
      </c>
      <c r="D36" s="36" t="s">
        <v>5645</v>
      </c>
      <c r="E36" s="36" t="s">
        <v>5673</v>
      </c>
      <c r="F36" s="36" t="s">
        <v>5731</v>
      </c>
      <c r="G36" s="499" t="s">
        <v>5702</v>
      </c>
      <c r="H36" s="36" t="s">
        <v>5713</v>
      </c>
    </row>
    <row r="37" spans="2:8" ht="29" x14ac:dyDescent="0.35">
      <c r="B37" s="101" t="s">
        <v>5637</v>
      </c>
      <c r="C37" s="100" t="s">
        <v>5732</v>
      </c>
      <c r="D37" s="36" t="s">
        <v>5686</v>
      </c>
      <c r="E37" s="36" t="s">
        <v>5673</v>
      </c>
      <c r="F37" s="36" t="s">
        <v>5733</v>
      </c>
      <c r="G37" s="499" t="s">
        <v>5734</v>
      </c>
      <c r="H37" s="36" t="s">
        <v>5735</v>
      </c>
    </row>
    <row r="38" spans="2:8" ht="29" x14ac:dyDescent="0.35">
      <c r="B38" s="101" t="s">
        <v>5637</v>
      </c>
      <c r="C38" s="100" t="s">
        <v>5736</v>
      </c>
      <c r="D38" s="36" t="s">
        <v>5686</v>
      </c>
      <c r="E38" s="36" t="s">
        <v>5673</v>
      </c>
      <c r="F38" s="36" t="s">
        <v>5737</v>
      </c>
      <c r="G38" s="499" t="s">
        <v>5734</v>
      </c>
      <c r="H38" s="36" t="s">
        <v>5735</v>
      </c>
    </row>
    <row r="39" spans="2:8" ht="29" x14ac:dyDescent="0.35">
      <c r="B39" s="101" t="s">
        <v>5637</v>
      </c>
      <c r="C39" s="100" t="s">
        <v>5738</v>
      </c>
      <c r="D39" s="36" t="s">
        <v>5686</v>
      </c>
      <c r="E39" s="36" t="s">
        <v>5673</v>
      </c>
      <c r="F39" s="36" t="s">
        <v>5739</v>
      </c>
      <c r="G39" s="499" t="s">
        <v>5734</v>
      </c>
      <c r="H39" s="36" t="s">
        <v>5735</v>
      </c>
    </row>
    <row r="40" spans="2:8" ht="29" x14ac:dyDescent="0.35">
      <c r="B40" s="101" t="s">
        <v>5637</v>
      </c>
      <c r="C40" s="100" t="s">
        <v>5740</v>
      </c>
      <c r="D40" s="36" t="s">
        <v>5686</v>
      </c>
      <c r="E40" s="36" t="s">
        <v>5673</v>
      </c>
      <c r="F40" s="36" t="s">
        <v>5741</v>
      </c>
      <c r="G40" s="499" t="s">
        <v>5734</v>
      </c>
      <c r="H40" s="36" t="s">
        <v>5735</v>
      </c>
    </row>
    <row r="41" spans="2:8" ht="29" x14ac:dyDescent="0.35">
      <c r="B41" s="101" t="s">
        <v>5637</v>
      </c>
      <c r="C41" s="100" t="s">
        <v>5742</v>
      </c>
      <c r="D41" s="36" t="s">
        <v>5645</v>
      </c>
      <c r="E41" s="36" t="s">
        <v>5673</v>
      </c>
      <c r="F41" s="36" t="s">
        <v>5743</v>
      </c>
      <c r="G41" s="499" t="s">
        <v>5702</v>
      </c>
      <c r="H41" s="36" t="s">
        <v>5713</v>
      </c>
    </row>
    <row r="42" spans="2:8" ht="29" x14ac:dyDescent="0.35">
      <c r="B42" s="101" t="s">
        <v>5637</v>
      </c>
      <c r="C42" s="100" t="s">
        <v>5744</v>
      </c>
      <c r="D42" s="36" t="s">
        <v>227</v>
      </c>
      <c r="E42" s="36" t="s">
        <v>5673</v>
      </c>
      <c r="F42" s="36" t="s">
        <v>5745</v>
      </c>
      <c r="G42" s="499" t="s">
        <v>5746</v>
      </c>
      <c r="H42" s="36" t="s">
        <v>5747</v>
      </c>
    </row>
    <row r="43" spans="2:8" ht="29" x14ac:dyDescent="0.35">
      <c r="B43" s="101" t="s">
        <v>5637</v>
      </c>
      <c r="C43" s="100" t="s">
        <v>5748</v>
      </c>
      <c r="D43" s="36" t="s">
        <v>5749</v>
      </c>
      <c r="E43" s="36" t="s">
        <v>5750</v>
      </c>
      <c r="F43" s="36" t="s">
        <v>5751</v>
      </c>
      <c r="G43" s="499" t="s">
        <v>5752</v>
      </c>
      <c r="H43" s="36" t="s">
        <v>5753</v>
      </c>
    </row>
    <row r="44" spans="2:8" ht="29" x14ac:dyDescent="0.35">
      <c r="B44" s="101" t="s">
        <v>5637</v>
      </c>
      <c r="C44" s="100" t="s">
        <v>5754</v>
      </c>
      <c r="D44" s="36" t="s">
        <v>5645</v>
      </c>
      <c r="E44" s="36" t="s">
        <v>5750</v>
      </c>
      <c r="F44" s="36" t="s">
        <v>5755</v>
      </c>
      <c r="G44" s="499" t="s">
        <v>5702</v>
      </c>
      <c r="H44" s="36" t="s">
        <v>5713</v>
      </c>
    </row>
    <row r="45" spans="2:8" ht="29" x14ac:dyDescent="0.35">
      <c r="B45" s="101" t="s">
        <v>5637</v>
      </c>
      <c r="C45" s="100" t="s">
        <v>5756</v>
      </c>
      <c r="D45" s="36" t="s">
        <v>5749</v>
      </c>
      <c r="E45" s="36" t="s">
        <v>5750</v>
      </c>
      <c r="F45" s="36" t="s">
        <v>5757</v>
      </c>
      <c r="G45" s="499" t="s">
        <v>5758</v>
      </c>
      <c r="H45" s="36" t="s">
        <v>5759</v>
      </c>
    </row>
    <row r="46" spans="2:8" ht="29" x14ac:dyDescent="0.35">
      <c r="B46" s="101" t="s">
        <v>5637</v>
      </c>
      <c r="C46" s="100" t="s">
        <v>5760</v>
      </c>
      <c r="D46" s="36" t="s">
        <v>5645</v>
      </c>
      <c r="E46" s="36" t="s">
        <v>5750</v>
      </c>
      <c r="F46" s="36" t="s">
        <v>5761</v>
      </c>
      <c r="G46" s="499" t="s">
        <v>5762</v>
      </c>
      <c r="H46" s="36" t="s">
        <v>5763</v>
      </c>
    </row>
    <row r="47" spans="2:8" ht="29" x14ac:dyDescent="0.35">
      <c r="B47" s="101" t="s">
        <v>5637</v>
      </c>
      <c r="C47" s="100" t="s">
        <v>5764</v>
      </c>
      <c r="D47" s="36" t="s">
        <v>5645</v>
      </c>
      <c r="E47" s="36" t="s">
        <v>5750</v>
      </c>
      <c r="F47" s="36" t="s">
        <v>5765</v>
      </c>
      <c r="G47" s="499" t="s">
        <v>5766</v>
      </c>
      <c r="H47" s="36" t="s">
        <v>5767</v>
      </c>
    </row>
    <row r="48" spans="2:8" ht="29" x14ac:dyDescent="0.35">
      <c r="B48" s="101" t="s">
        <v>5637</v>
      </c>
      <c r="C48" s="100" t="s">
        <v>5768</v>
      </c>
      <c r="D48" s="36" t="s">
        <v>227</v>
      </c>
      <c r="E48" s="36" t="s">
        <v>5750</v>
      </c>
      <c r="F48" s="36" t="s">
        <v>5769</v>
      </c>
      <c r="G48" s="499" t="s">
        <v>5770</v>
      </c>
      <c r="H48" s="36" t="s">
        <v>5771</v>
      </c>
    </row>
    <row r="49" spans="2:8" ht="29" x14ac:dyDescent="0.35">
      <c r="B49" s="101" t="s">
        <v>5637</v>
      </c>
      <c r="C49" s="100" t="s">
        <v>5772</v>
      </c>
      <c r="D49" s="36" t="s">
        <v>227</v>
      </c>
      <c r="E49" s="36" t="s">
        <v>5750</v>
      </c>
      <c r="F49" s="36" t="s">
        <v>5773</v>
      </c>
      <c r="G49" s="499" t="s">
        <v>5770</v>
      </c>
      <c r="H49" s="36" t="s">
        <v>5771</v>
      </c>
    </row>
    <row r="50" spans="2:8" ht="43.5" x14ac:dyDescent="0.35">
      <c r="B50" s="101" t="s">
        <v>5637</v>
      </c>
      <c r="C50" s="100" t="s">
        <v>5774</v>
      </c>
      <c r="D50" s="36" t="s">
        <v>227</v>
      </c>
      <c r="E50" s="36" t="s">
        <v>5750</v>
      </c>
      <c r="F50" s="36" t="s">
        <v>5775</v>
      </c>
      <c r="G50" s="499" t="s">
        <v>5776</v>
      </c>
      <c r="H50" s="36" t="s">
        <v>5777</v>
      </c>
    </row>
    <row r="51" spans="2:8" ht="29" x14ac:dyDescent="0.35">
      <c r="B51" s="101" t="s">
        <v>5637</v>
      </c>
      <c r="C51" s="100" t="s">
        <v>5778</v>
      </c>
      <c r="D51" s="36" t="s">
        <v>227</v>
      </c>
      <c r="E51" s="36" t="s">
        <v>5750</v>
      </c>
      <c r="F51" s="36" t="s">
        <v>5779</v>
      </c>
      <c r="G51" s="499" t="s">
        <v>5780</v>
      </c>
      <c r="H51" s="36" t="s">
        <v>5781</v>
      </c>
    </row>
    <row r="52" spans="2:8" ht="29" x14ac:dyDescent="0.35">
      <c r="B52" s="101" t="s">
        <v>5637</v>
      </c>
      <c r="C52" s="100" t="s">
        <v>5782</v>
      </c>
      <c r="D52" s="36" t="s">
        <v>227</v>
      </c>
      <c r="E52" s="36" t="s">
        <v>5750</v>
      </c>
      <c r="F52" s="36" t="s">
        <v>5783</v>
      </c>
      <c r="G52" s="499" t="s">
        <v>5780</v>
      </c>
      <c r="H52" s="36" t="s">
        <v>5781</v>
      </c>
    </row>
    <row r="53" spans="2:8" ht="29" x14ac:dyDescent="0.35">
      <c r="B53" s="101" t="s">
        <v>5637</v>
      </c>
      <c r="C53" s="100" t="s">
        <v>256</v>
      </c>
      <c r="D53" s="36" t="s">
        <v>5645</v>
      </c>
      <c r="E53" s="36" t="s">
        <v>5784</v>
      </c>
      <c r="F53" s="36" t="s">
        <v>5785</v>
      </c>
      <c r="G53" s="499" t="s">
        <v>5786</v>
      </c>
      <c r="H53" s="36" t="s">
        <v>5787</v>
      </c>
    </row>
    <row r="54" spans="2:8" ht="29" x14ac:dyDescent="0.35">
      <c r="B54" s="101" t="s">
        <v>5637</v>
      </c>
      <c r="C54" s="100" t="s">
        <v>5788</v>
      </c>
      <c r="D54" s="36" t="s">
        <v>5645</v>
      </c>
      <c r="E54" s="36" t="s">
        <v>5750</v>
      </c>
      <c r="F54" s="36" t="s">
        <v>5789</v>
      </c>
      <c r="G54" s="499" t="s">
        <v>5702</v>
      </c>
      <c r="H54" s="36" t="s">
        <v>5713</v>
      </c>
    </row>
    <row r="55" spans="2:8" ht="29" x14ac:dyDescent="0.35">
      <c r="B55" s="101" t="s">
        <v>5637</v>
      </c>
      <c r="C55" s="100" t="s">
        <v>5790</v>
      </c>
      <c r="D55" s="36" t="s">
        <v>5645</v>
      </c>
      <c r="E55" s="36" t="s">
        <v>5750</v>
      </c>
      <c r="F55" s="36" t="s">
        <v>5791</v>
      </c>
      <c r="G55" s="499" t="s">
        <v>5702</v>
      </c>
      <c r="H55" s="36" t="s">
        <v>5713</v>
      </c>
    </row>
    <row r="56" spans="2:8" ht="29" x14ac:dyDescent="0.35">
      <c r="B56" s="101" t="s">
        <v>5637</v>
      </c>
      <c r="C56" s="100" t="s">
        <v>5792</v>
      </c>
      <c r="D56" s="36" t="s">
        <v>5645</v>
      </c>
      <c r="E56" s="36" t="s">
        <v>5750</v>
      </c>
      <c r="F56" s="36" t="s">
        <v>5793</v>
      </c>
      <c r="G56" s="499" t="s">
        <v>5702</v>
      </c>
      <c r="H56" s="36" t="s">
        <v>5713</v>
      </c>
    </row>
    <row r="57" spans="2:8" ht="29" x14ac:dyDescent="0.35">
      <c r="B57" s="101" t="s">
        <v>5637</v>
      </c>
      <c r="C57" s="100" t="s">
        <v>5794</v>
      </c>
      <c r="D57" s="36" t="s">
        <v>5645</v>
      </c>
      <c r="E57" s="36" t="s">
        <v>5750</v>
      </c>
      <c r="F57" s="36" t="s">
        <v>5795</v>
      </c>
      <c r="G57" s="499" t="s">
        <v>5766</v>
      </c>
      <c r="H57" s="36" t="s">
        <v>5767</v>
      </c>
    </row>
    <row r="58" spans="2:8" ht="29" x14ac:dyDescent="0.35">
      <c r="B58" s="101" t="s">
        <v>5637</v>
      </c>
      <c r="C58" s="100" t="s">
        <v>5796</v>
      </c>
      <c r="D58" s="36" t="s">
        <v>227</v>
      </c>
      <c r="E58" s="36" t="s">
        <v>5750</v>
      </c>
      <c r="F58" s="36" t="s">
        <v>5797</v>
      </c>
      <c r="G58" s="499" t="s">
        <v>5798</v>
      </c>
      <c r="H58" s="36" t="s">
        <v>5799</v>
      </c>
    </row>
    <row r="59" spans="2:8" ht="29" x14ac:dyDescent="0.35">
      <c r="B59" s="101" t="s">
        <v>5637</v>
      </c>
      <c r="C59" s="100" t="s">
        <v>5800</v>
      </c>
      <c r="D59" s="36" t="s">
        <v>5645</v>
      </c>
      <c r="E59" s="36" t="s">
        <v>5750</v>
      </c>
      <c r="F59" s="36" t="s">
        <v>5801</v>
      </c>
      <c r="G59" s="499" t="s">
        <v>5702</v>
      </c>
      <c r="H59" s="36" t="s">
        <v>5713</v>
      </c>
    </row>
    <row r="60" spans="2:8" ht="29" x14ac:dyDescent="0.35">
      <c r="B60" s="101" t="s">
        <v>5637</v>
      </c>
      <c r="C60" s="100" t="s">
        <v>5802</v>
      </c>
      <c r="D60" s="36" t="s">
        <v>5645</v>
      </c>
      <c r="E60" s="36" t="s">
        <v>5750</v>
      </c>
      <c r="F60" s="36" t="s">
        <v>5803</v>
      </c>
      <c r="G60" s="499" t="s">
        <v>5702</v>
      </c>
      <c r="H60" s="36" t="s">
        <v>5713</v>
      </c>
    </row>
    <row r="61" spans="2:8" ht="29" x14ac:dyDescent="0.35">
      <c r="B61" s="101" t="s">
        <v>5637</v>
      </c>
      <c r="C61" s="100" t="s">
        <v>5804</v>
      </c>
      <c r="D61" s="36" t="s">
        <v>5645</v>
      </c>
      <c r="E61" s="36" t="s">
        <v>5750</v>
      </c>
      <c r="F61" s="36" t="s">
        <v>5805</v>
      </c>
      <c r="G61" s="499" t="s">
        <v>5702</v>
      </c>
      <c r="H61" s="36" t="s">
        <v>5713</v>
      </c>
    </row>
    <row r="62" spans="2:8" ht="29" x14ac:dyDescent="0.35">
      <c r="B62" s="101" t="s">
        <v>5637</v>
      </c>
      <c r="C62" s="100" t="s">
        <v>5806</v>
      </c>
      <c r="D62" s="36" t="s">
        <v>5645</v>
      </c>
      <c r="E62" s="36" t="s">
        <v>5750</v>
      </c>
      <c r="F62" s="36" t="s">
        <v>5807</v>
      </c>
      <c r="G62" s="499" t="s">
        <v>5702</v>
      </c>
      <c r="H62" s="36" t="s">
        <v>5713</v>
      </c>
    </row>
    <row r="63" spans="2:8" ht="29" x14ac:dyDescent="0.35">
      <c r="B63" s="101" t="s">
        <v>5637</v>
      </c>
      <c r="C63" s="100" t="s">
        <v>5808</v>
      </c>
      <c r="D63" s="36" t="s">
        <v>227</v>
      </c>
      <c r="E63" s="36" t="s">
        <v>5750</v>
      </c>
      <c r="F63" s="36" t="s">
        <v>5809</v>
      </c>
      <c r="G63" s="499" t="s">
        <v>5810</v>
      </c>
      <c r="H63" s="36" t="s">
        <v>5811</v>
      </c>
    </row>
    <row r="64" spans="2:8" ht="29" x14ac:dyDescent="0.35">
      <c r="B64" s="101" t="s">
        <v>5637</v>
      </c>
      <c r="C64" s="100" t="s">
        <v>5812</v>
      </c>
      <c r="D64" s="36" t="s">
        <v>227</v>
      </c>
      <c r="E64" s="36" t="s">
        <v>5750</v>
      </c>
      <c r="F64" s="36" t="s">
        <v>5813</v>
      </c>
      <c r="G64" s="499" t="s">
        <v>5810</v>
      </c>
      <c r="H64" s="36" t="s">
        <v>5811</v>
      </c>
    </row>
    <row r="65" spans="2:8" ht="29" x14ac:dyDescent="0.35">
      <c r="B65" s="101" t="s">
        <v>5637</v>
      </c>
      <c r="C65" s="100" t="s">
        <v>5814</v>
      </c>
      <c r="D65" s="36" t="s">
        <v>227</v>
      </c>
      <c r="E65" s="36" t="s">
        <v>5750</v>
      </c>
      <c r="F65" s="36" t="s">
        <v>5815</v>
      </c>
      <c r="G65" s="499" t="s">
        <v>5816</v>
      </c>
      <c r="H65" s="36" t="s">
        <v>5817</v>
      </c>
    </row>
    <row r="66" spans="2:8" ht="29" x14ac:dyDescent="0.35">
      <c r="B66" s="101" t="s">
        <v>5637</v>
      </c>
      <c r="C66" s="100" t="s">
        <v>5818</v>
      </c>
      <c r="D66" s="36" t="s">
        <v>227</v>
      </c>
      <c r="E66" s="36" t="s">
        <v>5750</v>
      </c>
      <c r="F66" s="36" t="s">
        <v>5819</v>
      </c>
      <c r="G66" s="499" t="s">
        <v>5820</v>
      </c>
      <c r="H66" s="36" t="s">
        <v>5821</v>
      </c>
    </row>
    <row r="67" spans="2:8" ht="29" x14ac:dyDescent="0.35">
      <c r="B67" s="101" t="s">
        <v>5637</v>
      </c>
      <c r="C67" s="100" t="s">
        <v>5822</v>
      </c>
      <c r="D67" s="36" t="s">
        <v>227</v>
      </c>
      <c r="E67" s="36" t="s">
        <v>5750</v>
      </c>
      <c r="F67" s="36" t="s">
        <v>5823</v>
      </c>
      <c r="G67" s="499" t="s">
        <v>5820</v>
      </c>
      <c r="H67" s="36" t="s">
        <v>5821</v>
      </c>
    </row>
    <row r="68" spans="2:8" ht="29" x14ac:dyDescent="0.35">
      <c r="B68" s="101" t="s">
        <v>5637</v>
      </c>
      <c r="C68" s="100" t="s">
        <v>5824</v>
      </c>
      <c r="D68" s="36" t="s">
        <v>227</v>
      </c>
      <c r="E68" s="36" t="s">
        <v>5750</v>
      </c>
      <c r="F68" s="36" t="s">
        <v>5825</v>
      </c>
      <c r="G68" s="499" t="s">
        <v>5816</v>
      </c>
      <c r="H68" s="36" t="s">
        <v>5817</v>
      </c>
    </row>
    <row r="69" spans="2:8" ht="29" x14ac:dyDescent="0.35">
      <c r="B69" s="101" t="s">
        <v>5637</v>
      </c>
      <c r="C69" s="100" t="s">
        <v>5826</v>
      </c>
      <c r="D69" s="36" t="s">
        <v>5827</v>
      </c>
      <c r="E69" s="36" t="s">
        <v>5750</v>
      </c>
      <c r="F69" s="36" t="s">
        <v>5828</v>
      </c>
      <c r="G69" s="499" t="s">
        <v>5702</v>
      </c>
      <c r="H69" s="36" t="s">
        <v>5713</v>
      </c>
    </row>
    <row r="70" spans="2:8" ht="43.5" x14ac:dyDescent="0.35">
      <c r="B70" s="101" t="s">
        <v>5637</v>
      </c>
      <c r="C70" s="100" t="s">
        <v>5829</v>
      </c>
      <c r="D70" s="36" t="s">
        <v>227</v>
      </c>
      <c r="E70" s="36" t="s">
        <v>5750</v>
      </c>
      <c r="F70" s="36" t="s">
        <v>5830</v>
      </c>
      <c r="G70" s="499" t="s">
        <v>5831</v>
      </c>
      <c r="H70" s="36" t="s">
        <v>5832</v>
      </c>
    </row>
    <row r="71" spans="2:8" ht="29" x14ac:dyDescent="0.35">
      <c r="B71" s="101" t="s">
        <v>5637</v>
      </c>
      <c r="C71" s="100" t="s">
        <v>5833</v>
      </c>
      <c r="D71" s="36" t="s">
        <v>227</v>
      </c>
      <c r="E71" s="36" t="s">
        <v>5750</v>
      </c>
      <c r="F71" s="36" t="s">
        <v>5834</v>
      </c>
      <c r="G71" s="499" t="s">
        <v>5835</v>
      </c>
      <c r="H71" s="36" t="s">
        <v>5836</v>
      </c>
    </row>
    <row r="72" spans="2:8" ht="29" x14ac:dyDescent="0.35">
      <c r="B72" s="101" t="s">
        <v>5637</v>
      </c>
      <c r="C72" s="100" t="s">
        <v>5837</v>
      </c>
      <c r="D72" s="36" t="s">
        <v>5749</v>
      </c>
      <c r="E72" s="36" t="s">
        <v>5750</v>
      </c>
      <c r="F72" s="36" t="s">
        <v>5838</v>
      </c>
      <c r="G72" s="499" t="s">
        <v>5758</v>
      </c>
      <c r="H72" s="36" t="s">
        <v>5759</v>
      </c>
    </row>
    <row r="73" spans="2:8" ht="29" x14ac:dyDescent="0.35">
      <c r="B73" s="101" t="s">
        <v>5637</v>
      </c>
      <c r="C73" s="100" t="s">
        <v>5839</v>
      </c>
      <c r="D73" s="36" t="s">
        <v>5840</v>
      </c>
      <c r="E73" s="36" t="s">
        <v>5750</v>
      </c>
      <c r="F73" s="36" t="s">
        <v>5841</v>
      </c>
      <c r="G73" s="499" t="s">
        <v>5702</v>
      </c>
      <c r="H73" s="36" t="s">
        <v>5713</v>
      </c>
    </row>
    <row r="74" spans="2:8" ht="29" x14ac:dyDescent="0.35">
      <c r="B74" s="101" t="s">
        <v>5637</v>
      </c>
      <c r="C74" s="100" t="s">
        <v>5842</v>
      </c>
      <c r="D74" s="36" t="s">
        <v>5840</v>
      </c>
      <c r="E74" s="36" t="s">
        <v>5750</v>
      </c>
      <c r="F74" s="36" t="s">
        <v>5843</v>
      </c>
      <c r="G74" s="499" t="s">
        <v>5702</v>
      </c>
      <c r="H74" s="36" t="s">
        <v>5713</v>
      </c>
    </row>
    <row r="75" spans="2:8" ht="29" x14ac:dyDescent="0.35">
      <c r="B75" s="101" t="s">
        <v>5637</v>
      </c>
      <c r="C75" s="100" t="s">
        <v>5844</v>
      </c>
      <c r="D75" s="36" t="s">
        <v>5840</v>
      </c>
      <c r="E75" s="36" t="s">
        <v>5750</v>
      </c>
      <c r="F75" s="36" t="s">
        <v>5845</v>
      </c>
      <c r="G75" s="499" t="s">
        <v>5702</v>
      </c>
      <c r="H75" s="36" t="s">
        <v>5713</v>
      </c>
    </row>
    <row r="76" spans="2:8" ht="29" x14ac:dyDescent="0.35">
      <c r="B76" s="101" t="s">
        <v>5637</v>
      </c>
      <c r="C76" s="100" t="s">
        <v>5846</v>
      </c>
      <c r="D76" s="36" t="s">
        <v>5840</v>
      </c>
      <c r="E76" s="36" t="s">
        <v>5750</v>
      </c>
      <c r="F76" s="36" t="s">
        <v>5847</v>
      </c>
      <c r="G76" s="499" t="s">
        <v>5702</v>
      </c>
      <c r="H76" s="36" t="s">
        <v>5713</v>
      </c>
    </row>
    <row r="77" spans="2:8" ht="29" x14ac:dyDescent="0.35">
      <c r="B77" s="101" t="s">
        <v>5637</v>
      </c>
      <c r="C77" s="100" t="s">
        <v>5848</v>
      </c>
      <c r="D77" s="36" t="s">
        <v>5645</v>
      </c>
      <c r="E77" s="36" t="s">
        <v>5750</v>
      </c>
      <c r="F77" s="36" t="s">
        <v>5849</v>
      </c>
      <c r="G77" s="499" t="s">
        <v>5702</v>
      </c>
      <c r="H77" s="36" t="s">
        <v>5713</v>
      </c>
    </row>
    <row r="78" spans="2:8" ht="29" x14ac:dyDescent="0.35">
      <c r="B78" s="101" t="s">
        <v>5637</v>
      </c>
      <c r="C78" s="100" t="s">
        <v>5850</v>
      </c>
      <c r="D78" s="36" t="s">
        <v>5645</v>
      </c>
      <c r="E78" s="36" t="s">
        <v>5750</v>
      </c>
      <c r="F78" s="36" t="s">
        <v>5851</v>
      </c>
      <c r="G78" s="499" t="s">
        <v>5702</v>
      </c>
      <c r="H78" s="36" t="s">
        <v>5713</v>
      </c>
    </row>
    <row r="79" spans="2:8" ht="29" x14ac:dyDescent="0.35">
      <c r="B79" s="101" t="s">
        <v>5637</v>
      </c>
      <c r="C79" s="100" t="s">
        <v>5852</v>
      </c>
      <c r="D79" s="36" t="s">
        <v>227</v>
      </c>
      <c r="E79" s="36" t="s">
        <v>5750</v>
      </c>
      <c r="F79" s="36" t="s">
        <v>5853</v>
      </c>
      <c r="G79" s="499" t="s">
        <v>5854</v>
      </c>
      <c r="H79" s="36" t="s">
        <v>5855</v>
      </c>
    </row>
    <row r="80" spans="2:8" ht="29" x14ac:dyDescent="0.35">
      <c r="B80" s="101" t="s">
        <v>5637</v>
      </c>
      <c r="C80" s="100" t="s">
        <v>5856</v>
      </c>
      <c r="D80" s="36" t="s">
        <v>227</v>
      </c>
      <c r="E80" s="36" t="s">
        <v>5750</v>
      </c>
      <c r="F80" s="36" t="s">
        <v>5857</v>
      </c>
      <c r="G80" s="499" t="s">
        <v>5858</v>
      </c>
      <c r="H80" s="36" t="s">
        <v>5859</v>
      </c>
    </row>
    <row r="81" spans="2:8" ht="29" x14ac:dyDescent="0.35">
      <c r="B81" s="101" t="s">
        <v>5637</v>
      </c>
      <c r="C81" s="100" t="s">
        <v>5860</v>
      </c>
      <c r="D81" s="36" t="s">
        <v>227</v>
      </c>
      <c r="E81" s="36" t="s">
        <v>5750</v>
      </c>
      <c r="F81" s="36" t="s">
        <v>5861</v>
      </c>
      <c r="G81" s="499" t="s">
        <v>5854</v>
      </c>
      <c r="H81" s="36" t="s">
        <v>5855</v>
      </c>
    </row>
    <row r="82" spans="2:8" ht="29" x14ac:dyDescent="0.35">
      <c r="B82" s="101" t="s">
        <v>5637</v>
      </c>
      <c r="C82" s="100" t="s">
        <v>5862</v>
      </c>
      <c r="D82" s="36" t="s">
        <v>227</v>
      </c>
      <c r="E82" s="36" t="s">
        <v>5750</v>
      </c>
      <c r="F82" s="36" t="s">
        <v>5863</v>
      </c>
      <c r="G82" s="499" t="s">
        <v>5858</v>
      </c>
      <c r="H82" s="36" t="s">
        <v>5859</v>
      </c>
    </row>
  </sheetData>
  <pageMargins left="0.7" right="0.7" top="0.75" bottom="0.75" header="0.3" footer="0.3"/>
  <headerFooter>
    <oddFooter>&amp;L_x000D_&amp;1#&amp;"Calibri"&amp;6&amp;KFF0000 Classification: Controlled</oddFooter>
  </headerFooter>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077225-B62E-46CD-8F89-59B56FE00CEF}">
  <sheetPr codeName="Sheet19"/>
  <dimension ref="B1:I63"/>
  <sheetViews>
    <sheetView workbookViewId="0">
      <selection activeCell="K22" sqref="K22"/>
    </sheetView>
  </sheetViews>
  <sheetFormatPr defaultColWidth="64.54296875" defaultRowHeight="14.5" x14ac:dyDescent="0.35"/>
  <cols>
    <col min="1" max="1" width="4.453125" style="36" customWidth="1"/>
    <col min="2" max="2" width="49.81640625" style="96" customWidth="1"/>
    <col min="3" max="3" width="64.54296875" style="36" customWidth="1"/>
    <col min="4" max="4" width="59.81640625" style="36" customWidth="1"/>
    <col min="5" max="5" width="15.453125" style="36" customWidth="1"/>
    <col min="6" max="6" width="88.453125" style="36" customWidth="1"/>
    <col min="7" max="7" width="64.54296875" style="36" customWidth="1"/>
    <col min="8" max="8" width="28.54296875" style="36" customWidth="1"/>
    <col min="9" max="16384" width="64.54296875" style="36"/>
  </cols>
  <sheetData>
    <row r="1" spans="2:9" x14ac:dyDescent="0.35">
      <c r="B1" s="96">
        <v>1</v>
      </c>
      <c r="C1" s="36">
        <v>2</v>
      </c>
      <c r="D1" s="96">
        <v>3</v>
      </c>
      <c r="E1" s="36">
        <v>4</v>
      </c>
      <c r="F1" s="96">
        <v>5</v>
      </c>
      <c r="G1" s="36">
        <v>6</v>
      </c>
      <c r="H1" s="96">
        <v>7</v>
      </c>
      <c r="I1" s="36">
        <v>8</v>
      </c>
    </row>
    <row r="2" spans="2:9" s="93" customFormat="1" ht="33.75" customHeight="1" x14ac:dyDescent="0.35">
      <c r="B2" s="95" t="s">
        <v>5625</v>
      </c>
      <c r="C2" s="95" t="s">
        <v>5626</v>
      </c>
      <c r="D2" s="95" t="s">
        <v>5543</v>
      </c>
      <c r="E2" s="95" t="s">
        <v>5627</v>
      </c>
      <c r="F2" s="95" t="s">
        <v>5628</v>
      </c>
      <c r="G2" s="95" t="s">
        <v>5629</v>
      </c>
      <c r="H2" s="95" t="s">
        <v>5630</v>
      </c>
    </row>
    <row r="3" spans="2:9" x14ac:dyDescent="0.35">
      <c r="B3" s="36" t="s">
        <v>5864</v>
      </c>
      <c r="C3" s="36" t="s">
        <v>227</v>
      </c>
      <c r="D3" s="36" t="s">
        <v>5865</v>
      </c>
      <c r="E3" s="104" t="s">
        <v>5866</v>
      </c>
      <c r="F3" s="36" t="s">
        <v>5867</v>
      </c>
    </row>
    <row r="4" spans="2:9" x14ac:dyDescent="0.35">
      <c r="B4" s="36" t="s">
        <v>5868</v>
      </c>
      <c r="C4" s="36" t="s">
        <v>227</v>
      </c>
      <c r="D4" s="36" t="s">
        <v>5865</v>
      </c>
      <c r="E4" s="104" t="s">
        <v>5869</v>
      </c>
      <c r="F4" s="36" t="s">
        <v>5870</v>
      </c>
    </row>
    <row r="5" spans="2:9" x14ac:dyDescent="0.35">
      <c r="B5" s="36" t="s">
        <v>5871</v>
      </c>
      <c r="C5" s="36" t="s">
        <v>5645</v>
      </c>
      <c r="D5" s="36" t="s">
        <v>5865</v>
      </c>
      <c r="E5" s="36" t="s">
        <v>5872</v>
      </c>
      <c r="F5" s="36" t="s">
        <v>5873</v>
      </c>
    </row>
    <row r="6" spans="2:9" x14ac:dyDescent="0.35">
      <c r="B6" s="36" t="s">
        <v>5874</v>
      </c>
      <c r="C6" s="36" t="s">
        <v>5645</v>
      </c>
      <c r="D6" s="36" t="s">
        <v>5865</v>
      </c>
      <c r="E6" s="36" t="s">
        <v>5875</v>
      </c>
      <c r="F6" s="36" t="s">
        <v>5876</v>
      </c>
    </row>
    <row r="7" spans="2:9" x14ac:dyDescent="0.35">
      <c r="B7" s="36" t="s">
        <v>5877</v>
      </c>
      <c r="C7" s="36" t="s">
        <v>5878</v>
      </c>
      <c r="D7" s="36" t="s">
        <v>5633</v>
      </c>
      <c r="E7" s="36" t="s">
        <v>5879</v>
      </c>
      <c r="F7" s="36" t="s">
        <v>5880</v>
      </c>
    </row>
    <row r="8" spans="2:9" s="109" customFormat="1" x14ac:dyDescent="0.35">
      <c r="B8" s="109" t="s">
        <v>5881</v>
      </c>
      <c r="C8" s="109" t="s">
        <v>5749</v>
      </c>
      <c r="D8" s="109" t="s">
        <v>5633</v>
      </c>
      <c r="E8" s="109" t="s">
        <v>5882</v>
      </c>
      <c r="F8" s="109" t="s">
        <v>5883</v>
      </c>
    </row>
    <row r="9" spans="2:9" s="109" customFormat="1" x14ac:dyDescent="0.35">
      <c r="B9" s="4" t="s">
        <v>18</v>
      </c>
      <c r="C9" s="5" t="s">
        <v>5649</v>
      </c>
      <c r="D9" s="5" t="s">
        <v>5649</v>
      </c>
      <c r="E9" s="5" t="s">
        <v>5649</v>
      </c>
      <c r="F9" s="5"/>
      <c r="G9" s="5"/>
      <c r="H9" s="5"/>
      <c r="I9" s="5"/>
    </row>
    <row r="10" spans="2:9" x14ac:dyDescent="0.35">
      <c r="B10" s="100" t="s">
        <v>5884</v>
      </c>
      <c r="C10" s="36" t="s">
        <v>5885</v>
      </c>
      <c r="D10" s="36" t="s">
        <v>5633</v>
      </c>
      <c r="E10" s="36" t="s">
        <v>5886</v>
      </c>
      <c r="F10" s="36" t="s">
        <v>5887</v>
      </c>
      <c r="H10" s="36" t="s">
        <v>5888</v>
      </c>
      <c r="I10" s="309" t="s">
        <v>5544</v>
      </c>
    </row>
    <row r="11" spans="2:9" x14ac:dyDescent="0.35">
      <c r="B11" s="100" t="s">
        <v>5889</v>
      </c>
      <c r="C11" s="36" t="s">
        <v>5890</v>
      </c>
      <c r="D11" s="36" t="s">
        <v>5633</v>
      </c>
      <c r="E11" s="36" t="s">
        <v>5891</v>
      </c>
      <c r="F11" s="36" t="s">
        <v>5892</v>
      </c>
      <c r="H11" s="36" t="s">
        <v>5893</v>
      </c>
      <c r="I11" s="309" t="s">
        <v>5545</v>
      </c>
    </row>
    <row r="12" spans="2:9" x14ac:dyDescent="0.35">
      <c r="B12" s="100" t="s">
        <v>5894</v>
      </c>
      <c r="C12" s="36" t="s">
        <v>5885</v>
      </c>
      <c r="D12" s="36" t="s">
        <v>5633</v>
      </c>
      <c r="E12" s="36" t="s">
        <v>5895</v>
      </c>
      <c r="F12" s="36" t="s">
        <v>5896</v>
      </c>
      <c r="H12" s="36" t="s">
        <v>5888</v>
      </c>
      <c r="I12" s="309" t="s">
        <v>5544</v>
      </c>
    </row>
    <row r="13" spans="2:9" x14ac:dyDescent="0.35">
      <c r="B13" s="100" t="s">
        <v>5897</v>
      </c>
      <c r="C13" s="36" t="s">
        <v>5898</v>
      </c>
      <c r="D13" s="36" t="s">
        <v>5633</v>
      </c>
      <c r="E13" s="36" t="s">
        <v>5899</v>
      </c>
      <c r="F13" s="36" t="s">
        <v>5900</v>
      </c>
      <c r="G13" s="36" t="s">
        <v>5901</v>
      </c>
      <c r="I13" s="221" t="s">
        <v>5550</v>
      </c>
    </row>
    <row r="14" spans="2:9" x14ac:dyDescent="0.35">
      <c r="B14" s="100" t="s">
        <v>5902</v>
      </c>
      <c r="C14" s="36" t="s">
        <v>5898</v>
      </c>
      <c r="D14" s="36" t="s">
        <v>5633</v>
      </c>
      <c r="E14" s="36" t="s">
        <v>5903</v>
      </c>
      <c r="F14" s="36" t="s">
        <v>5900</v>
      </c>
      <c r="G14" s="36" t="s">
        <v>5901</v>
      </c>
      <c r="I14" s="221" t="s">
        <v>5550</v>
      </c>
    </row>
    <row r="15" spans="2:9" x14ac:dyDescent="0.35">
      <c r="B15" s="100" t="s">
        <v>5904</v>
      </c>
      <c r="C15" s="36" t="s">
        <v>5905</v>
      </c>
      <c r="D15" s="36" t="s">
        <v>5633</v>
      </c>
      <c r="E15" s="36" t="s">
        <v>5906</v>
      </c>
      <c r="F15" s="36" t="s">
        <v>5907</v>
      </c>
      <c r="G15" s="36" t="s">
        <v>5901</v>
      </c>
      <c r="I15" s="221" t="s">
        <v>5550</v>
      </c>
    </row>
    <row r="16" spans="2:9" x14ac:dyDescent="0.35">
      <c r="B16" s="100" t="s">
        <v>5908</v>
      </c>
      <c r="C16" s="36" t="s">
        <v>5905</v>
      </c>
      <c r="D16" s="36" t="s">
        <v>5633</v>
      </c>
      <c r="E16" s="36" t="s">
        <v>5909</v>
      </c>
      <c r="F16" s="36" t="s">
        <v>5910</v>
      </c>
      <c r="G16" s="36" t="s">
        <v>5911</v>
      </c>
      <c r="I16" s="221" t="s">
        <v>5550</v>
      </c>
    </row>
    <row r="17" spans="2:9" x14ac:dyDescent="0.35">
      <c r="B17" s="100" t="s">
        <v>5912</v>
      </c>
      <c r="C17" s="36" t="s">
        <v>5913</v>
      </c>
      <c r="D17" s="36" t="s">
        <v>5633</v>
      </c>
      <c r="E17" s="36" t="s">
        <v>5914</v>
      </c>
      <c r="F17" s="36" t="s">
        <v>5915</v>
      </c>
      <c r="G17" s="36" t="s">
        <v>5901</v>
      </c>
      <c r="I17" s="221" t="s">
        <v>5550</v>
      </c>
    </row>
    <row r="18" spans="2:9" x14ac:dyDescent="0.35">
      <c r="B18" s="100" t="s">
        <v>5916</v>
      </c>
      <c r="C18" s="36" t="s">
        <v>5913</v>
      </c>
      <c r="D18" s="36" t="s">
        <v>5633</v>
      </c>
      <c r="E18" s="36" t="s">
        <v>5917</v>
      </c>
      <c r="F18" s="36" t="s">
        <v>5918</v>
      </c>
      <c r="G18" s="36" t="s">
        <v>5911</v>
      </c>
      <c r="I18" s="221" t="s">
        <v>5550</v>
      </c>
    </row>
    <row r="19" spans="2:9" x14ac:dyDescent="0.35">
      <c r="B19" s="100" t="s">
        <v>5919</v>
      </c>
      <c r="C19" s="36" t="s">
        <v>5913</v>
      </c>
      <c r="D19" s="36" t="s">
        <v>5633</v>
      </c>
      <c r="E19" s="36" t="s">
        <v>5920</v>
      </c>
      <c r="F19" s="36" t="s">
        <v>5921</v>
      </c>
      <c r="G19" s="36" t="s">
        <v>5922</v>
      </c>
      <c r="I19" s="221" t="s">
        <v>5550</v>
      </c>
    </row>
    <row r="20" spans="2:9" x14ac:dyDescent="0.35">
      <c r="B20" s="100" t="s">
        <v>5923</v>
      </c>
      <c r="C20" s="36" t="s">
        <v>5924</v>
      </c>
      <c r="D20" s="36" t="s">
        <v>5633</v>
      </c>
      <c r="E20" s="36" t="s">
        <v>5925</v>
      </c>
      <c r="F20" s="36" t="s">
        <v>5926</v>
      </c>
      <c r="G20" s="36" t="s">
        <v>5927</v>
      </c>
      <c r="H20" s="36" t="s">
        <v>5928</v>
      </c>
      <c r="I20" s="309" t="s">
        <v>5546</v>
      </c>
    </row>
    <row r="21" spans="2:9" ht="18.649999999999999" customHeight="1" x14ac:dyDescent="0.35">
      <c r="B21" s="100" t="s">
        <v>5929</v>
      </c>
      <c r="C21" s="36" t="s">
        <v>5930</v>
      </c>
      <c r="D21" s="36" t="s">
        <v>5633</v>
      </c>
      <c r="E21" s="36" t="s">
        <v>5931</v>
      </c>
      <c r="F21" s="36" t="s">
        <v>5932</v>
      </c>
      <c r="G21" s="36" t="s">
        <v>5933</v>
      </c>
      <c r="H21" s="36" t="s">
        <v>5934</v>
      </c>
      <c r="I21" s="309" t="s">
        <v>5547</v>
      </c>
    </row>
    <row r="22" spans="2:9" x14ac:dyDescent="0.35">
      <c r="B22" s="100" t="s">
        <v>5935</v>
      </c>
      <c r="C22" s="36" t="s">
        <v>5936</v>
      </c>
      <c r="D22" s="36" t="s">
        <v>5633</v>
      </c>
      <c r="E22" s="36" t="s">
        <v>5937</v>
      </c>
      <c r="F22" s="36" t="s">
        <v>5938</v>
      </c>
      <c r="G22" s="36" t="s">
        <v>5939</v>
      </c>
      <c r="I22" s="221" t="s">
        <v>5550</v>
      </c>
    </row>
    <row r="23" spans="2:9" ht="16.5" customHeight="1" x14ac:dyDescent="0.35">
      <c r="B23" s="100" t="s">
        <v>5940</v>
      </c>
      <c r="C23" s="36" t="s">
        <v>5936</v>
      </c>
      <c r="D23" s="36" t="s">
        <v>5633</v>
      </c>
      <c r="E23" s="36" t="s">
        <v>5941</v>
      </c>
      <c r="I23" s="221" t="s">
        <v>5550</v>
      </c>
    </row>
    <row r="24" spans="2:9" x14ac:dyDescent="0.35">
      <c r="B24" s="100" t="s">
        <v>5942</v>
      </c>
      <c r="C24" s="36" t="s">
        <v>5943</v>
      </c>
      <c r="D24" s="36" t="s">
        <v>5633</v>
      </c>
      <c r="E24" s="36" t="s">
        <v>5944</v>
      </c>
      <c r="F24" s="36" t="s">
        <v>5945</v>
      </c>
      <c r="G24" s="36" t="s">
        <v>5946</v>
      </c>
      <c r="I24" s="221" t="s">
        <v>5550</v>
      </c>
    </row>
    <row r="25" spans="2:9" x14ac:dyDescent="0.35">
      <c r="B25" s="102" t="s">
        <v>5947</v>
      </c>
      <c r="C25" s="103" t="s">
        <v>5948</v>
      </c>
      <c r="D25" s="103" t="s">
        <v>5633</v>
      </c>
      <c r="E25" s="103" t="s">
        <v>5949</v>
      </c>
      <c r="F25" s="103" t="s">
        <v>5945</v>
      </c>
      <c r="G25" s="103" t="s">
        <v>5950</v>
      </c>
      <c r="H25" s="103"/>
      <c r="I25" s="221" t="s">
        <v>5550</v>
      </c>
    </row>
    <row r="26" spans="2:9" x14ac:dyDescent="0.35">
      <c r="B26" s="36" t="s">
        <v>5951</v>
      </c>
      <c r="C26" s="36" t="s">
        <v>5952</v>
      </c>
      <c r="D26" s="36" t="s">
        <v>5633</v>
      </c>
      <c r="E26" s="36" t="s">
        <v>5953</v>
      </c>
      <c r="F26" s="36" t="s">
        <v>5954</v>
      </c>
      <c r="G26" s="36" t="s">
        <v>5955</v>
      </c>
      <c r="I26" s="221" t="s">
        <v>5550</v>
      </c>
    </row>
    <row r="27" spans="2:9" x14ac:dyDescent="0.35">
      <c r="B27" s="36" t="s">
        <v>5956</v>
      </c>
      <c r="C27" s="36" t="s">
        <v>5957</v>
      </c>
      <c r="D27" s="36" t="s">
        <v>5633</v>
      </c>
      <c r="E27" s="36" t="s">
        <v>5958</v>
      </c>
      <c r="F27" s="36" t="s">
        <v>5959</v>
      </c>
      <c r="G27" s="36" t="s">
        <v>5955</v>
      </c>
      <c r="H27" s="36" t="s">
        <v>5960</v>
      </c>
      <c r="I27" s="221" t="s">
        <v>5548</v>
      </c>
    </row>
    <row r="28" spans="2:9" x14ac:dyDescent="0.35">
      <c r="B28" s="36" t="s">
        <v>5961</v>
      </c>
      <c r="C28" s="36" t="s">
        <v>5962</v>
      </c>
      <c r="D28" s="36" t="s">
        <v>5633</v>
      </c>
      <c r="E28" s="36" t="s">
        <v>5963</v>
      </c>
      <c r="F28" s="36" t="s">
        <v>5964</v>
      </c>
      <c r="G28" s="36" t="s">
        <v>5965</v>
      </c>
      <c r="I28" s="221" t="s">
        <v>5550</v>
      </c>
    </row>
    <row r="29" spans="2:9" x14ac:dyDescent="0.35">
      <c r="B29" s="36" t="s">
        <v>5966</v>
      </c>
      <c r="C29" s="36" t="s">
        <v>5962</v>
      </c>
      <c r="D29" s="36" t="s">
        <v>5633</v>
      </c>
      <c r="E29" s="36" t="s">
        <v>5967</v>
      </c>
      <c r="F29" s="36" t="s">
        <v>5968</v>
      </c>
      <c r="G29" s="36" t="s">
        <v>5965</v>
      </c>
      <c r="I29" s="221" t="s">
        <v>5550</v>
      </c>
    </row>
    <row r="30" spans="2:9" x14ac:dyDescent="0.35">
      <c r="B30" s="36" t="s">
        <v>5969</v>
      </c>
      <c r="C30" s="36" t="s">
        <v>5970</v>
      </c>
      <c r="D30" s="36" t="s">
        <v>5633</v>
      </c>
      <c r="E30" s="36" t="s">
        <v>5971</v>
      </c>
      <c r="F30" s="36" t="s">
        <v>5972</v>
      </c>
      <c r="G30" s="36" t="s">
        <v>5973</v>
      </c>
      <c r="I30" s="221" t="s">
        <v>5550</v>
      </c>
    </row>
    <row r="31" spans="2:9" x14ac:dyDescent="0.35">
      <c r="B31" s="36" t="s">
        <v>5974</v>
      </c>
      <c r="C31" s="36" t="s">
        <v>5975</v>
      </c>
      <c r="D31" s="36" t="s">
        <v>5633</v>
      </c>
      <c r="E31" s="36" t="s">
        <v>5976</v>
      </c>
      <c r="F31" s="36" t="s">
        <v>5977</v>
      </c>
      <c r="G31" s="36" t="s">
        <v>5973</v>
      </c>
      <c r="I31" s="221" t="s">
        <v>5550</v>
      </c>
    </row>
    <row r="32" spans="2:9" x14ac:dyDescent="0.35">
      <c r="B32" s="36" t="s">
        <v>5978</v>
      </c>
      <c r="C32" s="36" t="s">
        <v>5957</v>
      </c>
      <c r="D32" s="36" t="s">
        <v>5633</v>
      </c>
      <c r="E32" s="36" t="s">
        <v>5979</v>
      </c>
      <c r="F32" s="36" t="s">
        <v>5959</v>
      </c>
      <c r="G32" s="36" t="s">
        <v>5973</v>
      </c>
      <c r="I32" s="221" t="s">
        <v>5548</v>
      </c>
    </row>
    <row r="33" spans="2:9" x14ac:dyDescent="0.35">
      <c r="B33" s="36" t="s">
        <v>5980</v>
      </c>
      <c r="C33" s="36" t="s">
        <v>5981</v>
      </c>
      <c r="D33" s="36" t="s">
        <v>5633</v>
      </c>
      <c r="E33" s="36" t="s">
        <v>5982</v>
      </c>
      <c r="F33" s="36" t="s">
        <v>5983</v>
      </c>
      <c r="G33" s="36" t="s">
        <v>5984</v>
      </c>
      <c r="I33" s="221" t="s">
        <v>5550</v>
      </c>
    </row>
    <row r="34" spans="2:9" x14ac:dyDescent="0.35">
      <c r="B34" s="36" t="s">
        <v>5985</v>
      </c>
      <c r="C34" s="36" t="s">
        <v>5962</v>
      </c>
      <c r="D34" s="36" t="s">
        <v>5633</v>
      </c>
      <c r="E34" s="36" t="s">
        <v>5986</v>
      </c>
      <c r="F34" s="36" t="s">
        <v>5964</v>
      </c>
      <c r="G34" s="36" t="s">
        <v>5987</v>
      </c>
      <c r="I34" s="221" t="s">
        <v>5550</v>
      </c>
    </row>
    <row r="35" spans="2:9" x14ac:dyDescent="0.35">
      <c r="B35" s="36" t="s">
        <v>5988</v>
      </c>
      <c r="C35" s="36" t="s">
        <v>5957</v>
      </c>
      <c r="D35" s="36" t="s">
        <v>5633</v>
      </c>
      <c r="E35" s="36" t="s">
        <v>5989</v>
      </c>
      <c r="F35" s="36" t="s">
        <v>5990</v>
      </c>
      <c r="G35" s="36" t="s">
        <v>5973</v>
      </c>
      <c r="I35" s="221" t="s">
        <v>5550</v>
      </c>
    </row>
    <row r="36" spans="2:9" x14ac:dyDescent="0.35">
      <c r="B36" s="36" t="s">
        <v>5991</v>
      </c>
      <c r="C36" s="36" t="s">
        <v>5957</v>
      </c>
      <c r="D36" s="36" t="s">
        <v>5633</v>
      </c>
      <c r="E36" s="36" t="s">
        <v>5992</v>
      </c>
      <c r="F36" s="36" t="s">
        <v>5990</v>
      </c>
      <c r="G36" s="36" t="s">
        <v>5973</v>
      </c>
      <c r="I36" s="221" t="s">
        <v>5550</v>
      </c>
    </row>
    <row r="37" spans="2:9" x14ac:dyDescent="0.35">
      <c r="B37" s="36" t="s">
        <v>5993</v>
      </c>
      <c r="C37" s="36" t="s">
        <v>5952</v>
      </c>
      <c r="D37" s="36" t="s">
        <v>5633</v>
      </c>
      <c r="E37" s="36" t="s">
        <v>5994</v>
      </c>
      <c r="F37" s="36" t="s">
        <v>5995</v>
      </c>
      <c r="G37" s="36" t="s">
        <v>5996</v>
      </c>
      <c r="I37" s="221" t="s">
        <v>5550</v>
      </c>
    </row>
    <row r="38" spans="2:9" x14ac:dyDescent="0.35">
      <c r="B38" s="36" t="s">
        <v>5997</v>
      </c>
      <c r="C38" s="36" t="s">
        <v>5998</v>
      </c>
      <c r="D38" s="36" t="s">
        <v>5633</v>
      </c>
      <c r="E38" s="36" t="s">
        <v>5999</v>
      </c>
      <c r="F38" s="36" t="s">
        <v>6000</v>
      </c>
      <c r="G38" s="36" t="s">
        <v>5973</v>
      </c>
      <c r="I38" s="221" t="s">
        <v>5550</v>
      </c>
    </row>
    <row r="39" spans="2:9" x14ac:dyDescent="0.35">
      <c r="B39" s="36" t="s">
        <v>6001</v>
      </c>
      <c r="C39" s="36" t="s">
        <v>6002</v>
      </c>
      <c r="D39" s="36" t="s">
        <v>5633</v>
      </c>
      <c r="E39" s="36" t="s">
        <v>6003</v>
      </c>
      <c r="F39" s="36" t="s">
        <v>6004</v>
      </c>
      <c r="G39" s="36" t="s">
        <v>5973</v>
      </c>
      <c r="I39" s="221" t="s">
        <v>5550</v>
      </c>
    </row>
    <row r="40" spans="2:9" x14ac:dyDescent="0.35">
      <c r="B40" s="36" t="s">
        <v>6005</v>
      </c>
      <c r="C40" s="36" t="s">
        <v>6002</v>
      </c>
      <c r="D40" s="36" t="s">
        <v>5633</v>
      </c>
      <c r="E40" s="36" t="s">
        <v>6006</v>
      </c>
      <c r="F40" s="36" t="s">
        <v>6007</v>
      </c>
      <c r="G40" s="36" t="s">
        <v>5973</v>
      </c>
      <c r="I40" s="221" t="s">
        <v>5550</v>
      </c>
    </row>
    <row r="41" spans="2:9" x14ac:dyDescent="0.35">
      <c r="B41" s="36" t="s">
        <v>6008</v>
      </c>
      <c r="C41" s="36" t="s">
        <v>6002</v>
      </c>
      <c r="D41" s="36" t="s">
        <v>5633</v>
      </c>
      <c r="E41" s="36" t="s">
        <v>6009</v>
      </c>
      <c r="F41" s="36" t="s">
        <v>6007</v>
      </c>
      <c r="G41" s="36" t="s">
        <v>5973</v>
      </c>
      <c r="I41" s="221" t="s">
        <v>5550</v>
      </c>
    </row>
    <row r="42" spans="2:9" x14ac:dyDescent="0.35">
      <c r="B42" s="36" t="s">
        <v>6010</v>
      </c>
      <c r="C42" s="36" t="s">
        <v>6011</v>
      </c>
      <c r="D42" s="36" t="s">
        <v>5633</v>
      </c>
      <c r="E42" s="36" t="s">
        <v>6012</v>
      </c>
      <c r="F42" s="36" t="s">
        <v>6013</v>
      </c>
      <c r="G42" s="36" t="s">
        <v>5973</v>
      </c>
      <c r="H42" s="36" t="s">
        <v>6014</v>
      </c>
      <c r="I42" s="221" t="s">
        <v>5549</v>
      </c>
    </row>
    <row r="43" spans="2:9" x14ac:dyDescent="0.35">
      <c r="B43" s="36" t="s">
        <v>6015</v>
      </c>
      <c r="C43" s="36" t="s">
        <v>6011</v>
      </c>
      <c r="D43" s="36" t="s">
        <v>5633</v>
      </c>
      <c r="E43" s="36" t="s">
        <v>6016</v>
      </c>
      <c r="F43" s="36" t="s">
        <v>6017</v>
      </c>
      <c r="G43" s="36" t="s">
        <v>5973</v>
      </c>
      <c r="H43" s="36" t="s">
        <v>6014</v>
      </c>
      <c r="I43" s="221" t="s">
        <v>5549</v>
      </c>
    </row>
    <row r="44" spans="2:9" x14ac:dyDescent="0.35">
      <c r="B44" s="36" t="s">
        <v>6018</v>
      </c>
      <c r="C44" s="36" t="s">
        <v>6019</v>
      </c>
      <c r="D44" s="36" t="s">
        <v>5633</v>
      </c>
      <c r="E44" s="36" t="s">
        <v>6020</v>
      </c>
      <c r="F44" s="36" t="s">
        <v>6021</v>
      </c>
      <c r="G44" s="36" t="s">
        <v>6022</v>
      </c>
      <c r="I44" s="221" t="s">
        <v>5550</v>
      </c>
    </row>
    <row r="45" spans="2:9" x14ac:dyDescent="0.35">
      <c r="B45" s="103" t="s">
        <v>6023</v>
      </c>
      <c r="C45" s="103" t="s">
        <v>6019</v>
      </c>
      <c r="D45" s="103" t="s">
        <v>5633</v>
      </c>
      <c r="E45" s="103" t="s">
        <v>6024</v>
      </c>
      <c r="F45" s="103" t="s">
        <v>6013</v>
      </c>
      <c r="G45" s="103" t="s">
        <v>6022</v>
      </c>
      <c r="H45" s="103"/>
      <c r="I45" s="221" t="s">
        <v>5550</v>
      </c>
    </row>
    <row r="46" spans="2:9" x14ac:dyDescent="0.35">
      <c r="B46" s="105" t="s">
        <v>6025</v>
      </c>
      <c r="C46" s="106" t="s">
        <v>6026</v>
      </c>
      <c r="D46" s="106" t="s">
        <v>5633</v>
      </c>
      <c r="E46" s="106" t="s">
        <v>6027</v>
      </c>
      <c r="F46" s="106" t="s">
        <v>6028</v>
      </c>
      <c r="G46" s="106" t="s">
        <v>6029</v>
      </c>
      <c r="H46" s="106" t="s">
        <v>6030</v>
      </c>
      <c r="I46" s="221" t="s">
        <v>5550</v>
      </c>
    </row>
    <row r="47" spans="2:9" x14ac:dyDescent="0.35">
      <c r="B47" s="100" t="s">
        <v>6031</v>
      </c>
      <c r="C47" s="36" t="s">
        <v>6026</v>
      </c>
      <c r="D47" s="36" t="s">
        <v>5633</v>
      </c>
      <c r="E47" s="36" t="s">
        <v>6032</v>
      </c>
      <c r="F47" s="36" t="s">
        <v>6028</v>
      </c>
      <c r="G47" s="36" t="s">
        <v>6029</v>
      </c>
      <c r="H47" s="36" t="s">
        <v>6030</v>
      </c>
      <c r="I47" s="221" t="s">
        <v>5550</v>
      </c>
    </row>
    <row r="48" spans="2:9" x14ac:dyDescent="0.35">
      <c r="B48" s="100" t="s">
        <v>6033</v>
      </c>
      <c r="C48" s="36" t="s">
        <v>6026</v>
      </c>
      <c r="D48" s="36" t="s">
        <v>5633</v>
      </c>
      <c r="E48" s="36" t="s">
        <v>6034</v>
      </c>
      <c r="F48" s="36" t="s">
        <v>6035</v>
      </c>
      <c r="G48" s="36" t="s">
        <v>6029</v>
      </c>
      <c r="H48" s="36" t="s">
        <v>6030</v>
      </c>
      <c r="I48" s="221" t="s">
        <v>5550</v>
      </c>
    </row>
    <row r="49" spans="2:9" x14ac:dyDescent="0.35">
      <c r="B49" s="100" t="s">
        <v>6036</v>
      </c>
      <c r="C49" s="36" t="s">
        <v>6037</v>
      </c>
      <c r="D49" s="36" t="s">
        <v>5633</v>
      </c>
      <c r="E49" s="36" t="s">
        <v>6038</v>
      </c>
      <c r="F49" s="36" t="s">
        <v>6039</v>
      </c>
      <c r="G49" s="36" t="s">
        <v>6029</v>
      </c>
      <c r="H49" s="36" t="s">
        <v>5641</v>
      </c>
      <c r="I49" s="221" t="s">
        <v>5550</v>
      </c>
    </row>
    <row r="50" spans="2:9" x14ac:dyDescent="0.35">
      <c r="B50" s="36" t="s">
        <v>6040</v>
      </c>
      <c r="C50" s="36" t="s">
        <v>6019</v>
      </c>
      <c r="D50" s="36" t="s">
        <v>5633</v>
      </c>
      <c r="E50" s="36" t="s">
        <v>6041</v>
      </c>
      <c r="F50" s="36" t="s">
        <v>6042</v>
      </c>
      <c r="G50" s="36" t="s">
        <v>6022</v>
      </c>
      <c r="I50" s="221" t="s">
        <v>5550</v>
      </c>
    </row>
    <row r="51" spans="2:9" x14ac:dyDescent="0.35">
      <c r="B51" s="36" t="s">
        <v>6043</v>
      </c>
      <c r="C51" s="36" t="s">
        <v>6019</v>
      </c>
      <c r="D51" s="36" t="s">
        <v>5633</v>
      </c>
      <c r="E51" s="36" t="s">
        <v>6044</v>
      </c>
      <c r="F51" s="36" t="s">
        <v>6013</v>
      </c>
      <c r="G51" s="36" t="s">
        <v>5973</v>
      </c>
      <c r="I51" s="221" t="s">
        <v>5550</v>
      </c>
    </row>
    <row r="52" spans="2:9" x14ac:dyDescent="0.35">
      <c r="B52" s="36" t="s">
        <v>6045</v>
      </c>
      <c r="C52" s="36" t="s">
        <v>6019</v>
      </c>
      <c r="D52" s="36" t="s">
        <v>5633</v>
      </c>
      <c r="E52" s="36" t="s">
        <v>6046</v>
      </c>
      <c r="F52" s="36" t="s">
        <v>6042</v>
      </c>
      <c r="G52" s="36" t="s">
        <v>5973</v>
      </c>
      <c r="I52" s="221" t="s">
        <v>5550</v>
      </c>
    </row>
    <row r="53" spans="2:9" x14ac:dyDescent="0.35">
      <c r="B53" s="36" t="s">
        <v>6047</v>
      </c>
      <c r="C53" s="36" t="s">
        <v>6019</v>
      </c>
      <c r="D53" s="36" t="s">
        <v>5633</v>
      </c>
      <c r="E53" s="36" t="s">
        <v>6048</v>
      </c>
      <c r="F53" s="36" t="s">
        <v>6042</v>
      </c>
      <c r="G53" s="36" t="s">
        <v>5973</v>
      </c>
      <c r="I53" s="221" t="s">
        <v>5550</v>
      </c>
    </row>
    <row r="54" spans="2:9" x14ac:dyDescent="0.35">
      <c r="B54" s="36" t="s">
        <v>6049</v>
      </c>
      <c r="C54" s="36" t="s">
        <v>6019</v>
      </c>
      <c r="D54" s="36" t="s">
        <v>5633</v>
      </c>
      <c r="E54" s="36" t="s">
        <v>6046</v>
      </c>
      <c r="F54" s="36" t="s">
        <v>6042</v>
      </c>
      <c r="G54" s="36" t="s">
        <v>5973</v>
      </c>
      <c r="I54" s="221" t="s">
        <v>5550</v>
      </c>
    </row>
    <row r="55" spans="2:9" x14ac:dyDescent="0.35">
      <c r="B55" s="36" t="s">
        <v>6050</v>
      </c>
      <c r="C55" s="36" t="s">
        <v>6019</v>
      </c>
      <c r="D55" s="36" t="s">
        <v>5633</v>
      </c>
      <c r="E55" s="36" t="s">
        <v>6048</v>
      </c>
      <c r="F55" s="36" t="s">
        <v>6042</v>
      </c>
      <c r="G55" s="36" t="s">
        <v>5973</v>
      </c>
      <c r="I55" s="221" t="s">
        <v>5550</v>
      </c>
    </row>
    <row r="56" spans="2:9" x14ac:dyDescent="0.35">
      <c r="B56" s="36" t="s">
        <v>6051</v>
      </c>
      <c r="C56" s="36" t="s">
        <v>6019</v>
      </c>
      <c r="D56" s="36" t="s">
        <v>5633</v>
      </c>
      <c r="E56" s="36" t="s">
        <v>6046</v>
      </c>
      <c r="F56" s="36" t="s">
        <v>6042</v>
      </c>
      <c r="G56" s="36" t="s">
        <v>5973</v>
      </c>
      <c r="I56" s="221" t="s">
        <v>5550</v>
      </c>
    </row>
    <row r="57" spans="2:9" x14ac:dyDescent="0.35">
      <c r="B57" s="36" t="s">
        <v>6052</v>
      </c>
      <c r="C57" s="36" t="s">
        <v>6019</v>
      </c>
      <c r="D57" s="36" t="s">
        <v>5633</v>
      </c>
      <c r="E57" s="36" t="s">
        <v>6048</v>
      </c>
      <c r="F57" s="36" t="s">
        <v>6042</v>
      </c>
      <c r="G57" s="36" t="s">
        <v>5973</v>
      </c>
      <c r="I57" s="221" t="s">
        <v>5550</v>
      </c>
    </row>
    <row r="58" spans="2:9" x14ac:dyDescent="0.35">
      <c r="B58" s="100" t="s">
        <v>6053</v>
      </c>
      <c r="C58" s="36" t="s">
        <v>6054</v>
      </c>
      <c r="D58" s="36" t="s">
        <v>5633</v>
      </c>
      <c r="E58" s="36" t="s">
        <v>6055</v>
      </c>
      <c r="F58" s="36" t="s">
        <v>6056</v>
      </c>
      <c r="G58" s="36" t="s">
        <v>6057</v>
      </c>
      <c r="I58" s="221" t="s">
        <v>5550</v>
      </c>
    </row>
    <row r="59" spans="2:9" x14ac:dyDescent="0.35">
      <c r="B59" s="100" t="s">
        <v>6058</v>
      </c>
      <c r="C59" s="36" t="s">
        <v>6059</v>
      </c>
      <c r="D59" s="36" t="s">
        <v>5633</v>
      </c>
      <c r="E59" s="36" t="s">
        <v>6060</v>
      </c>
      <c r="F59" s="36" t="s">
        <v>6061</v>
      </c>
      <c r="G59" s="36" t="s">
        <v>6029</v>
      </c>
      <c r="H59" s="36" t="s">
        <v>6030</v>
      </c>
      <c r="I59" s="221" t="s">
        <v>5550</v>
      </c>
    </row>
    <row r="60" spans="2:9" x14ac:dyDescent="0.35">
      <c r="B60" s="100" t="s">
        <v>6062</v>
      </c>
      <c r="C60" s="36" t="s">
        <v>6063</v>
      </c>
      <c r="D60" s="36" t="s">
        <v>5633</v>
      </c>
      <c r="E60" s="36" t="s">
        <v>6064</v>
      </c>
      <c r="F60" s="36" t="s">
        <v>6065</v>
      </c>
      <c r="G60" s="36" t="s">
        <v>6066</v>
      </c>
      <c r="H60" s="36" t="s">
        <v>5641</v>
      </c>
      <c r="I60" s="221" t="s">
        <v>5550</v>
      </c>
    </row>
    <row r="61" spans="2:9" x14ac:dyDescent="0.35">
      <c r="B61" s="100" t="s">
        <v>6067</v>
      </c>
      <c r="C61" s="36" t="s">
        <v>6068</v>
      </c>
      <c r="D61" s="36" t="s">
        <v>5633</v>
      </c>
      <c r="E61" s="36" t="s">
        <v>6069</v>
      </c>
      <c r="F61" s="36" t="s">
        <v>6070</v>
      </c>
      <c r="G61" s="36" t="s">
        <v>6071</v>
      </c>
      <c r="H61" s="36" t="s">
        <v>5641</v>
      </c>
      <c r="I61" s="221" t="s">
        <v>5550</v>
      </c>
    </row>
    <row r="62" spans="2:9" x14ac:dyDescent="0.35">
      <c r="B62" s="100" t="s">
        <v>6072</v>
      </c>
      <c r="C62" s="36" t="s">
        <v>6068</v>
      </c>
      <c r="D62" s="36" t="s">
        <v>5633</v>
      </c>
      <c r="E62" s="36" t="s">
        <v>6073</v>
      </c>
      <c r="F62" s="36" t="s">
        <v>6070</v>
      </c>
      <c r="G62" s="36" t="s">
        <v>6071</v>
      </c>
      <c r="H62" s="36" t="s">
        <v>5641</v>
      </c>
      <c r="I62" s="221" t="s">
        <v>5550</v>
      </c>
    </row>
    <row r="63" spans="2:9" x14ac:dyDescent="0.35">
      <c r="B63" s="102" t="s">
        <v>6074</v>
      </c>
      <c r="C63" s="103" t="s">
        <v>6068</v>
      </c>
      <c r="D63" s="103" t="s">
        <v>5633</v>
      </c>
      <c r="E63" s="103" t="s">
        <v>6075</v>
      </c>
      <c r="F63" s="103" t="s">
        <v>6070</v>
      </c>
      <c r="G63" s="103" t="s">
        <v>6071</v>
      </c>
      <c r="H63" s="103" t="s">
        <v>5641</v>
      </c>
      <c r="I63" s="221" t="s">
        <v>5550</v>
      </c>
    </row>
  </sheetData>
  <pageMargins left="0.7" right="0.7" top="0.75" bottom="0.75" header="0.3" footer="0.3"/>
  <headerFooter>
    <oddFooter>&amp;L_x000D_&amp;1#&amp;"Calibri"&amp;6&amp;KFF0000 Classification: Controlled</oddFooter>
  </headerFooter>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TaxCatchAll xmlns="83a87e31-bf32-46ab-8e70-9fa18461fa4d" xsi:nil="true"/>
    <SharedWithUsers xmlns="99a5f813-a497-4a54-b053-b3688b77047e">
      <UserInfo>
        <DisplayName>Johnny  Lillis</DisplayName>
        <AccountId>436</AccountId>
        <AccountType/>
      </UserInfo>
    </SharedWithUsers>
    <lcf76f155ced4ddcb4097134ff3c332f xmlns="3e52bfed-63f2-4901-8334-33488c9fd228">
      <Terms xmlns="http://schemas.microsoft.com/office/infopath/2007/PartnerControls"/>
    </lcf76f155ced4ddcb4097134ff3c332f>
    <Order0 xmlns="3e52bfed-63f2-4901-8334-33488c9fd228">1</Order0>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ACF973B0933B5440805411385204581B" ma:contentTypeVersion="17" ma:contentTypeDescription="Create a new document." ma:contentTypeScope="" ma:versionID="89cbc8fd3a85a6de21c7ba3c0518a416">
  <xsd:schema xmlns:xsd="http://www.w3.org/2001/XMLSchema" xmlns:xs="http://www.w3.org/2001/XMLSchema" xmlns:p="http://schemas.microsoft.com/office/2006/metadata/properties" xmlns:ns2="3e52bfed-63f2-4901-8334-33488c9fd228" xmlns:ns3="99a5f813-a497-4a54-b053-b3688b77047e" xmlns:ns4="83a87e31-bf32-46ab-8e70-9fa18461fa4d" targetNamespace="http://schemas.microsoft.com/office/2006/metadata/properties" ma:root="true" ma:fieldsID="2ea05a5356b9d8aa54e164571dd603be" ns2:_="" ns3:_="" ns4:_="">
    <xsd:import namespace="3e52bfed-63f2-4901-8334-33488c9fd228"/>
    <xsd:import namespace="99a5f813-a497-4a54-b053-b3688b77047e"/>
    <xsd:import namespace="83a87e31-bf32-46ab-8e70-9fa18461fa4d"/>
    <xsd:element name="properties">
      <xsd:complexType>
        <xsd:sequence>
          <xsd:element name="documentManagement">
            <xsd:complexType>
              <xsd:all>
                <xsd:element ref="ns2:MediaServiceMetadata" minOccurs="0"/>
                <xsd:element ref="ns2:MediaServiceFastMetadata" minOccurs="0"/>
                <xsd:element ref="ns3:SharedWithUsers" minOccurs="0"/>
                <xsd:element ref="ns3:SharedWithDetails" minOccurs="0"/>
                <xsd:element ref="ns2:MediaServiceAutoKeyPoints" minOccurs="0"/>
                <xsd:element ref="ns2:MediaServiceKeyPoints" minOccurs="0"/>
                <xsd:element ref="ns2:lcf76f155ced4ddcb4097134ff3c332f" minOccurs="0"/>
                <xsd:element ref="ns4:TaxCatchAll" minOccurs="0"/>
                <xsd:element ref="ns2:MediaServiceOCR" minOccurs="0"/>
                <xsd:element ref="ns2:MediaServiceGenerationTime" minOccurs="0"/>
                <xsd:element ref="ns2:MediaServiceEventHashCode" minOccurs="0"/>
                <xsd:element ref="ns2:MediaServiceDateTaken" minOccurs="0"/>
                <xsd:element ref="ns2:MediaLengthInSeconds" minOccurs="0"/>
                <xsd:element ref="ns2:MediaServiceLocation" minOccurs="0"/>
                <xsd:element ref="ns2:Order0" minOccurs="0"/>
                <xsd:element ref="ns2:MediaServiceObjectDetectorVersion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3e52bfed-63f2-4901-8334-33488c9fd228"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KeyPoints" ma:index="12" nillable="true" ma:displayName="MediaServiceAutoKeyPoints" ma:hidden="true" ma:internalName="MediaServiceAutoKeyPoints" ma:readOnly="true">
      <xsd:simpleType>
        <xsd:restriction base="dms:Note"/>
      </xsd:simpleType>
    </xsd:element>
    <xsd:element name="MediaServiceKeyPoints" ma:index="13" nillable="true" ma:displayName="KeyPoints" ma:internalName="MediaServiceKeyPoints" ma:readOnly="true">
      <xsd:simpleType>
        <xsd:restriction base="dms:Note">
          <xsd:maxLength value="255"/>
        </xsd:restriction>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756ca3a0-e5c0-40d7-8522-e7aae8be603d" ma:termSetId="09814cd3-568e-fe90-9814-8d621ff8fb84" ma:anchorId="fba54fb3-c3e1-fe81-a776-ca4b69148c4d" ma:open="true" ma:isKeyword="false">
      <xsd:complexType>
        <xsd:sequence>
          <xsd:element ref="pc:Terms" minOccurs="0" maxOccurs="1"/>
        </xsd:sequence>
      </xsd:complexType>
    </xsd:element>
    <xsd:element name="MediaServiceOCR" ma:index="17" nillable="true" ma:displayName="Extracted Text" ma:internalName="MediaServiceOCR" ma:readOnly="true">
      <xsd:simpleType>
        <xsd:restriction base="dms:Note">
          <xsd:maxLength value="255"/>
        </xsd:restriction>
      </xsd:simpleType>
    </xsd:element>
    <xsd:element name="MediaServiceGenerationTime" ma:index="18" nillable="true" ma:displayName="MediaServiceGenerationTime" ma:hidden="true" ma:internalName="MediaServiceGenerationTime" ma:readOnly="true">
      <xsd:simpleType>
        <xsd:restriction base="dms:Text"/>
      </xsd:simpleType>
    </xsd:element>
    <xsd:element name="MediaServiceEventHashCode" ma:index="19" nillable="true" ma:displayName="MediaServiceEventHashCode" ma:hidden="true" ma:internalName="MediaServiceEventHashCode" ma:readOnly="true">
      <xsd:simpleType>
        <xsd:restriction base="dms:Text"/>
      </xsd:simpleType>
    </xsd:element>
    <xsd:element name="MediaServiceDateTaken" ma:index="20" nillable="true" ma:displayName="MediaServiceDateTaken" ma:hidden="true" ma:indexed="true" ma:internalName="MediaServiceDateTaken" ma:readOnly="true">
      <xsd:simpleType>
        <xsd:restriction base="dms:Text"/>
      </xsd:simpleType>
    </xsd:element>
    <xsd:element name="MediaLengthInSeconds" ma:index="21" nillable="true" ma:displayName="MediaLengthInSeconds" ma:hidden="true" ma:internalName="MediaLengthInSeconds" ma:readOnly="true">
      <xsd:simpleType>
        <xsd:restriction base="dms:Unknown"/>
      </xsd:simpleType>
    </xsd:element>
    <xsd:element name="MediaServiceLocation" ma:index="22" nillable="true" ma:displayName="Location" ma:indexed="true" ma:internalName="MediaServiceLocation" ma:readOnly="true">
      <xsd:simpleType>
        <xsd:restriction base="dms:Text"/>
      </xsd:simpleType>
    </xsd:element>
    <xsd:element name="Order0" ma:index="23" nillable="true" ma:displayName="Order" ma:default="1" ma:format="Dropdown" ma:internalName="Order0" ma:percentage="FALSE">
      <xsd:simpleType>
        <xsd:restriction base="dms:Number"/>
      </xsd:simpleType>
    </xsd:element>
    <xsd:element name="MediaServiceObjectDetectorVersions" ma:index="24" nillable="true" ma:displayName="MediaServiceObjectDetectorVersions" ma:description="" ma:hidden="true" ma:indexed="true" ma:internalName="MediaServiceObjectDetectorVersions" ma:readOnly="true">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99a5f813-a497-4a54-b053-b3688b77047e" elementFormDefault="qualified">
    <xsd:import namespace="http://schemas.microsoft.com/office/2006/documentManagement/types"/>
    <xsd:import namespace="http://schemas.microsoft.com/office/infopath/2007/PartnerControls"/>
    <xsd:element name="SharedWithUsers" ma:index="10"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1"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83a87e31-bf32-46ab-8e70-9fa18461fa4d"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19a96fb-ca4f-48d0-885f-49a897feaa6c}" ma:internalName="TaxCatchAll" ma:showField="CatchAllData" ma:web="99a5f813-a497-4a54-b053-b3688b77047e">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BBCA6419-A1C0-46A3-8BCA-EC916886EA2D}">
  <ds:schemaRefs>
    <ds:schemaRef ds:uri="http://schemas.microsoft.com/office/2006/metadata/properties"/>
    <ds:schemaRef ds:uri="http://schemas.microsoft.com/office/infopath/2007/PartnerControls"/>
    <ds:schemaRef ds:uri="83a87e31-bf32-46ab-8e70-9fa18461fa4d"/>
    <ds:schemaRef ds:uri="99a5f813-a497-4a54-b053-b3688b77047e"/>
    <ds:schemaRef ds:uri="3e52bfed-63f2-4901-8334-33488c9fd228"/>
  </ds:schemaRefs>
</ds:datastoreItem>
</file>

<file path=customXml/itemProps2.xml><?xml version="1.0" encoding="utf-8"?>
<ds:datastoreItem xmlns:ds="http://schemas.openxmlformats.org/officeDocument/2006/customXml" ds:itemID="{4FE201CB-3146-4D86-879F-C177118E602C}">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3e52bfed-63f2-4901-8334-33488c9fd228"/>
    <ds:schemaRef ds:uri="99a5f813-a497-4a54-b053-b3688b77047e"/>
    <ds:schemaRef ds:uri="83a87e31-bf32-46ab-8e70-9fa18461f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B2D7584-C92A-4C8C-B4EF-48961A2D7E65}">
  <ds:schemaRefs>
    <ds:schemaRef ds:uri="http://schemas.microsoft.com/sharepoint/v3/contenttype/forms"/>
  </ds:schemaRefs>
</ds:datastoreItem>
</file>

<file path=docMetadata/LabelInfo.xml><?xml version="1.0" encoding="utf-8"?>
<clbl:labelList xmlns:clbl="http://schemas.microsoft.com/office/2020/mipLabelMetadata">
  <clbl:label id="{95c71a0f-75e1-4c8f-90e2-641c9351dd98}" enabled="1" method="Standard" siteId="{3e0088dc-0629-4ae6-aa8c-813e7a296f50}" contentBits="2" removed="0"/>
</clbl:labelLis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20</vt:i4>
      </vt:variant>
      <vt:variant>
        <vt:lpstr>Named Ranges</vt:lpstr>
      </vt:variant>
      <vt:variant>
        <vt:i4>14</vt:i4>
      </vt:variant>
    </vt:vector>
  </HeadingPairs>
  <TitlesOfParts>
    <vt:vector size="34" baseType="lpstr">
      <vt:lpstr>1 - Start Here</vt:lpstr>
      <vt:lpstr>2 - Project Admin</vt:lpstr>
      <vt:lpstr>3 - Programme Progress</vt:lpstr>
      <vt:lpstr>4a - Funding Profiles</vt:lpstr>
      <vt:lpstr>4b - PSI</vt:lpstr>
      <vt:lpstr>5 - Project Outputs</vt:lpstr>
      <vt:lpstr>6 - Outcomes</vt:lpstr>
      <vt:lpstr>7 - Risk Register</vt:lpstr>
      <vt:lpstr>8 - Review &amp; Sign-Off</vt:lpstr>
      <vt:lpstr>LA Lookup</vt:lpstr>
      <vt:lpstr>Hidden sheets&gt;&gt;&gt;</vt:lpstr>
      <vt:lpstr>Backend Data</vt:lpstr>
      <vt:lpstr>Place Identifiers</vt:lpstr>
      <vt:lpstr>Project Identifiers</vt:lpstr>
      <vt:lpstr>Reference Data</vt:lpstr>
      <vt:lpstr>Data validation</vt:lpstr>
      <vt:lpstr>Traffic Light System</vt:lpstr>
      <vt:lpstr>Project Lookup</vt:lpstr>
      <vt:lpstr>MasterOutcomes</vt:lpstr>
      <vt:lpstr>MasterOutputs</vt:lpstr>
      <vt:lpstr>Connection_point</vt:lpstr>
      <vt:lpstr>Culture</vt:lpstr>
      <vt:lpstr>FHPlace</vt:lpstr>
      <vt:lpstr>FHProject</vt:lpstr>
      <vt:lpstr>Fuel</vt:lpstr>
      <vt:lpstr>FundName</vt:lpstr>
      <vt:lpstr>Future_High_Street_Fund</vt:lpstr>
      <vt:lpstr>NotA</vt:lpstr>
      <vt:lpstr>Parking</vt:lpstr>
      <vt:lpstr>Public_transport</vt:lpstr>
      <vt:lpstr>Space</vt:lpstr>
      <vt:lpstr>TDPlace</vt:lpstr>
      <vt:lpstr>TDProject</vt:lpstr>
      <vt:lpstr>Town_Deal</vt:lpstr>
    </vt:vector>
  </TitlesOfParts>
  <Manager>Jack.Mckeown@levellingup.gov.uk</Manager>
  <Company>Department for Levelling Up, Housing and Communities</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LUF Monitoring Form</dc:title>
  <dc:subject/>
  <dc:creator>Zubair.Hussain@levellingup.gov.uk</dc:creator>
  <cp:keywords/>
  <dc:description/>
  <cp:lastModifiedBy>Joel Pearce</cp:lastModifiedBy>
  <cp:revision/>
  <dcterms:created xsi:type="dcterms:W3CDTF">2022-02-23T09:35:12Z</dcterms:created>
  <dcterms:modified xsi:type="dcterms:W3CDTF">2023-11-21T11:46:02Z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0x010100ACF973B0933B5440805411385204581B</vt:lpwstr>
  </property>
  <property fmtid="{D5CDD505-2E9C-101B-9397-08002B2CF9AE}" pid="3" name="MediaServiceImageTags">
    <vt:lpwstr/>
  </property>
</Properties>
</file>