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F884BD16-EEBC-4F6B-94F1-EC83C1D1BC10}" xr6:coauthVersionLast="47" xr6:coauthVersionMax="47" xr10:uidLastSave="{00000000-0000-0000-0000-000000000000}"/>
  <bookViews>
    <workbookView xWindow="-110" yWindow="-110" windowWidth="19420" windowHeight="11500" tabRatio="661" firstSheet="2"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R47" i="4" s="1"/>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O46" i="6"/>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9"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<sst xmlns="http://schemas.openxmlformats.org/spreadsheetml/2006/main" count="2894" uniqueCount="1113">
  <si>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</si>
  <si>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</si>
  <si>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</si>
  <si>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</si>
  <si>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</si>
  <si>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</si>
  <si>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</si>
  <si>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</si>
  <si>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</si>
  <si>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</si>
  <si>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</si>
  <si>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</si>
  <si>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</si>
  <si>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</si>
  <si>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</si>
  <si>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</si>
  <si>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</si>
  <si>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</si>
  <si>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</si>
  <si>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</si>
  <si>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</si>
  <si>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</si>
  <si>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</si>
  <si>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</si>
  <si>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</si>
  <si>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</si>
  <si>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</si>
  <si>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</si>
  <si>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</si>
  <si>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</si>
  <si>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</si>
  <si>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</si>
  <si>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</si>
  <si>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</si>
  <si>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</si>
  <si>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</si>
  <si>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</si>
  <si>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</si>
  <si>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</si>
  <si>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</si>
  <si>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</si>
  <si>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</si>
  <si>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</si>
  <si>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</si>
  <si>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</si>
  <si>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</si>
  <si>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</si>
  <si>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</si>
  <si>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</si>
  <si>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</si>
  <si>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</si>
  <si>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</si>
  <si>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</si>
  <si>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</si>
  <si>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</si>
  <si>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</si>
  <si>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</si>
  <si>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</si>
  <si>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</si>
  <si>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</si>
  <si>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</si>
  <si>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</si>
  <si>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</si>
  <si>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</si>
  <si>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</si>
  <si>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</si>
  <si>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</si>
  <si>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</si>
  <si>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</si>
  <si>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</si>
  <si>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</si>
  <si>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</si>
  <si>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</si>
  <si>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</si>
  <si>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</si>
  <si>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</si>
  <si>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</si>
  <si>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</si>
  <si>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</si>
  <si>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</si>
  <si>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</si>
  <si>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</si>
  <si>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</si>
  <si>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</si>
  <si>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</si>
  <si>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</si>
  <si>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</si>
  <si>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</si>
  <si>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</si>
  <si>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</si>
  <si>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</si>
  <si>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</si>
  <si>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</si>
  <si>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</si>
  <si>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</si>
  <si>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</si>
  <si>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</si>
  <si>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</si>
  <si>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</si>
  <si>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</si>
  <si>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</si>
  <si>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</si>
  <si>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</si>
  <si>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</si>
  <si>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</si>
  <si>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</si>
  <si>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</si>
  <si>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</si>
  <si>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</si>
  <si>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</si>
  <si>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</si>
  <si>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</si>
  <si>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</si>
  <si>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</si>
  <si>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</si>
  <si>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</si>
  <si>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</si>
  <si>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</si>
  <si>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</si>
  <si>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</si>
  <si>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</si>
  <si>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</si>
  <si>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</si>
  <si>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</si>
  <si>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</si>
  <si>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</si>
  <si>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</si>
  <si>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</si>
  <si>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</si>
  <si>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</si>
  <si>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</si>
  <si>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</si>
  <si>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</si>
  <si>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</si>
  <si>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</si>
  <si>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</si>
  <si>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</si>
  <si>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</si>
  <si>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</si>
  <si>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</si>
  <si>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</si>
  <si>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</si>
  <si>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</si>
  <si>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</si>
  <si>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</si>
  <si>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</si>
  <si>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</si>
  <si>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</si>
  <si>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</si>
  <si>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</si>
  <si>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</si>
  <si>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</si>
  <si>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</si>
  <si>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</si>
  <si>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</si>
  <si>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</si>
  <si>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</si>
  <si>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</si>
  <si>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</si>
  <si>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</si>
  <si>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</si>
  <si>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</si>
  <si>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</si>
  <si>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</si>
  <si>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</si>
  <si>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</si>
  <si>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</si>
  <si>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</si>
  <si>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</si>
  <si>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</si>
  <si>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</si>
  <si>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</si>
  <si>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</si>
  <si>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</si>
  <si>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</si>
  <si>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</si>
  <si>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</si>
  <si>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</si>
  <si>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</si>
  <si>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</si>
  <si>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</si>
  <si>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</si>
  <si>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</si>
  <si>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</si>
  <si>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</si>
  <si>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</si>
  <si>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</si>
  <si>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</si>
  <si>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</si>
  <si>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</si>
  <si>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</si>
  <si>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</si>
  <si>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</si>
  <si>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</si>
  <si>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</si>
  <si>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</si>
  <si>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</si>
  <si>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</si>
  <si>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</si>
  <si>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</si>
  <si>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</si>
  <si>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</si>
  <si>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</si>
  <si>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</si>
  <si>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</si>
  <si>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</si>
  <si>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</si>
  <si>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</si>
  <si>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</si>
  <si>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</si>
  <si>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</si>
  <si>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</si>
  <si>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</si>
  <si>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</si>
  <si>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</si>
  <si>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</si>
  <si>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</si>
  <si>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</si>
  <si>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</si>
  <si>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</si>
  <si>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</si>
  <si>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</si>
  <si>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</si>
  <si>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</si>
  <si>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</si>
  <si>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</si>
  <si>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</si>
  <si>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</si>
  <si>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</si>
  <si>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</si>
  <si>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</si>
  <si>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</si>
  <si>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</si>
  <si>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</si>
  <si>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</si>
  <si>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</si>
  <si>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</si>
  <si>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</si>
  <si>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</si>
  <si>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</si>
  <si>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</si>
  <si>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</si>
  <si>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</si>
  <si>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</si>
  <si>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</si>
  <si>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</si>
  <si>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</si>
  <si>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</si>
  <si>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</si>
  <si>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</si>
  <si>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</si>
  <si>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</si>
  <si>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</si>
  <si>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</si>
  <si>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</si>
  <si>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</si>
  <si>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</si>
  <si>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</si>
  <si>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</si>
  <si>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</si>
  <si>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</si>
  <si>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</si>
  <si>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</si>
  <si>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</si>
  <si>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</si>
  <si>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</si>
  <si>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</si>
  <si>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</si>
  <si>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</si>
  <si>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</si>
  <si>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</si>
  <si>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</si>
  <si>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</si>
  <si>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</si>
  <si>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</si>
  <si>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</si>
  <si>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</si>
  <si>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</si>
  <si>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</si>
  <si>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</si>
  <si>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</si>
  <si>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</si>
  <si>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</si>
  <si>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</si>
  <si>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</si>
  <si>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</si>
  <si>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</si>
  <si>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</si>
  <si>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</si>
  <si>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</si>
  <si>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</si>
  <si>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</si>
  <si>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</si>
  <si>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</si>
  <si>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</si>
  <si>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</si>
  <si>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</si>
  <si>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</si>
  <si>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</si>
  <si>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</si>
  <si>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</si>
  <si>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</si>
  <si>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</si>
  <si>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</si>
  <si>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</si>
  <si>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</si>
  <si>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</si>
  <si>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</si>
  <si>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</si>
  <si>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</si>
  <si>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</si>
  <si>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</si>
  <si>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</si>
  <si>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</si>
  <si>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</si>
  <si>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</si>
  <si>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</si>
  <si>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</si>
  <si>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</si>
  <si>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</si>
  <si>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</si>
  <si>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</si>
  <si>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</si>
  <si>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</si>
  <si>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</si>
  <si>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</si>
  <si>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</si>
  <si>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</si>
  <si>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</si>
  <si>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</si>
  <si>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</si>
  <si>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</si>
  <si>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</si>
  <si>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</si>
  <si>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</si>
  <si>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</si>
  <si>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</si>
  <si>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</si>
  <si>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</si>
  <si>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</si>
  <si>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</si>
  <si>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</si>
  <si>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</si>
  <si>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</si>
  <si>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</si>
  <si>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</si>
  <si>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</si>
  <si>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</si>
  <si>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</si>
  <si>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</si>
  <si>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</si>
  <si>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</si>
  <si>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</si>
  <si>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</si>
  <si>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</si>
  <si>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</si>
  <si>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</si>
  <si>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</si>
  <si>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</si>
  <si>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</si>
  <si>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</si>
  <si>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</si>
  <si>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</si>
  <si>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</si>
  <si>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</si>
  <si>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</si>
  <si>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</si>
  <si>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</si>
  <si>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</si>
  <si>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</si>
  <si>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</si>
  <si>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</si>
  <si>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</si>
  <si>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</si>
  <si>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</si>
  <si>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</si>
  <si>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</si>
  <si>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</si>
  <si>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</si>
  <si>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</si>
  <si>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</si>
  <si>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</si>
  <si>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</si>
  <si>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</si>
  <si>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</si>
  <si>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</si>
  <si>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</si>
  <si>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</si>
  <si>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</si>
  <si>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</si>
  <si>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</si>
  <si>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</si>
  <si>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</si>
  <si>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</si>
  <si>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</si>
  <si>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</si>
  <si>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</si>
  <si>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</si>
  <si>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</si>
  <si>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</si>
  <si>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</si>
  <si>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</si>
  <si>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</si>
  <si>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</si>
  <si>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</si>
  <si>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</si>
  <si>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</si>
  <si>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</si>
  <si>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</si>
  <si>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</si>
  <si>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</si>
  <si>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</si>
  <si>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</si>
  <si>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</si>
  <si>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</si>
  <si>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</si>
  <si>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</si>
  <si>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</si>
  <si>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</si>
  <si>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</si>
  <si>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</si>
  <si>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</si>
  <si>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</si>
  <si>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</si>
  <si>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</si>
  <si>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</si>
  <si>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</si>
  <si>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</si>
  <si>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</si>
  <si>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</si>
  <si>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</si>
  <si>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</si>
  <si>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</si>
  <si>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</si>
  <si>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</si>
  <si>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</si>
  <si>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</si>
  <si>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</si>
  <si>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</si>
  <si>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</si>
  <si>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</si>
  <si>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</si>
  <si>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</si>
  <si>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</si>
  <si>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</si>
  <si>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</si>
  <si>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</si>
  <si>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</si>
  <si>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</si>
  <si>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</si>
  <si>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</si>
  <si>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</si>
  <si>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</si>
  <si>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</si>
  <si>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</si>
  <si>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</si>
  <si>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</si>
  <si>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</si>
  <si>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</si>
  <si>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</si>
  <si>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</si>
  <si>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</si>
  <si>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</si>
  <si>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</si>
  <si>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</si>
  <si>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</si>
  <si>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</si>
  <si>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</si>
  <si>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</si>
  <si>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</si>
  <si>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</si>
  <si>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</si>
  <si>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</si>
  <si>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</si>
  <si>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</si>
  <si>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</si>
  <si>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</si>
  <si>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</si>
  <si>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</si>
  <si>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</si>
  <si>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</si>
  <si>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</si>
  <si>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</si>
  <si>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</si>
  <si>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</si>
  <si>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</si>
  <si>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</si>
  <si>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</si>
  <si>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</si>
  <si>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</si>
  <si>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</si>
  <si>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</si>
  <si>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</si>
  <si>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</si>
  <si>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</si>
  <si>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</si>
  <si>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</si>
  <si>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</si>
  <si>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</si>
  <si>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</si>
  <si>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</si>
  <si>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</si>
  <si>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</si>
  <si>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</si>
  <si>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</si>
  <si>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</si>
  <si>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</si>
  <si>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</si>
  <si>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</si>
  <si>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</si>
  <si>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</si>
  <si>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</si>
  <si>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</si>
  <si>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</si>
  <si>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</si>
  <si>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</si>
  <si>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</si>
  <si>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</si>
  <si>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</si>
  <si>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</si>
  <si>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</si>
  <si>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</si>
  <si>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</si>
  <si>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</si>
  <si>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</si>
  <si>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</si>
  <si>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</si>
  <si>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</si>
  <si>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</si>
  <si>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</si>
  <si>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</si>
  <si>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</si>
  <si>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</si>
  <si>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</si>
  <si>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</si>
  <si>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</si>
  <si>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</si>
  <si>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</si>
  <si>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</si>
  <si>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</si>
  <si>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</si>
  <si>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</si>
  <si>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</si>
  <si>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</si>
  <si>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</si>
  <si>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</si>
  <si>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</si>
  <si>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</si>
  <si>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</si>
  <si>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</si>
  <si>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</si>
  <si>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</si>
  <si>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</si>
  <si>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</si>
  <si>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</si>
  <si>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</si>
  <si>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</si>
  <si>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</si>
  <si>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</si>
  <si>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</si>
  <si>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</si>
  <si>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</si>
  <si>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</si>
  <si>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</si>
  <si>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</si>
  <si>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</si>
  <si>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</si>
  <si>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</si>
  <si>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</si>
  <si>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</si>
  <si>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</si>
  <si>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</si>
  <si>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</si>
  <si>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</si>
  <si>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</si>
  <si>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</si>
  <si>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</si>
  <si>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</si>
  <si>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</si>
  <si>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</si>
  <si>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</si>
  <si>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</si>
  <si>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</si>
  <si>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</si>
  <si>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</si>
  <si>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</si>
  <si>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</si>
  <si>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</si>
  <si>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</si>
  <si>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</si>
  <si>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</si>
  <si>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</si>
  <si>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</si>
  <si>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</si>
  <si>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</si>
  <si>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</si>
  <si>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</si>
  <si>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</si>
  <si>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</si>
  <si>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</si>
  <si>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</si>
  <si>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</si>
  <si>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</si>
  <si>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</si>
  <si>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</si>
  <si>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</si>
  <si>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</si>
  <si>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</si>
  <si>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</si>
  <si>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</si>
  <si>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</si>
  <si>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</si>
  <si>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</si>
  <si>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</si>
  <si>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</si>
  <si>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</si>
  <si>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</si>
  <si>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</si>
  <si>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</si>
  <si>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</si>
  <si>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</si>
  <si>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</si>
  <si>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</si>
  <si>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</si>
  <si>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</si>
  <si>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</si>
  <si>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</si>
  <si>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</si>
  <si>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</si>
  <si>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</si>
  <si>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</si>
  <si>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</si>
  <si>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</si>
  <si>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</si>
  <si>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</si>
  <si>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</si>
  <si>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</si>
  <si>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</si>
  <si>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</si>
  <si>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</si>
  <si>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</si>
  <si>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</si>
  <si>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</si>
  <si>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</si>
  <si>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</si>
  <si>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</si>
  <si>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</si>
  <si>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</si>
  <si>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</si>
  <si>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</si>
  <si>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</si>
  <si>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</si>
  <si>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</si>
  <si>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</si>
  <si>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</si>
  <si>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</si>
  <si>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</si>
  <si>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</si>
  <si>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</si>
  <si>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</si>
  <si>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</si>
  <si>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</si>
  <si>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</si>
  <si>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</si>
  <si>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</si>
  <si>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</si>
  <si>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</si>
  <si>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</si>
  <si>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</si>
  <si>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</si>
  <si>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</si>
  <si>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</si>
  <si>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</si>
  <si>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</si>
  <si>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</si>
  <si>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</si>
  <si>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</si>
  <si>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</si>
  <si>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</si>
  <si>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</si>
  <si>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</si>
  <si>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</si>
  <si>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</si>
  <si>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</si>
  <si>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</si>
  <si>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</si>
  <si>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</si>
  <si>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</si>
  <si>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</si>
  <si>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</si>
  <si>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</si>
  <si>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</si>
  <si>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</si>
  <si>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</si>
  <si>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</si>
  <si>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</si>
  <si>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</si>
  <si>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</si>
  <si>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</si>
  <si>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</si>
  <si>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</si>
  <si>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</si>
  <si>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</si>
  <si>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</si>
  <si>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</si>
  <si>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</si>
  <si>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</si>
  <si>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</si>
  <si>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</si>
  <si>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</si>
  <si>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</si>
  <si>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</si>
  <si>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</si>
  <si>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</si>
  <si>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</si>
  <si>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</si>
  <si>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</si>
  <si>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</si>
  <si>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</si>
  <si>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</si>
  <si>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</si>
  <si>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</si>
  <si>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</si>
  <si>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</si>
  <si>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</si>
  <si>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</si>
  <si>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</si>
  <si>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</si>
  <si>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</si>
  <si>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</si>
  <si>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</si>
  <si>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</si>
  <si>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</si>
  <si>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</si>
  <si>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</si>
  <si>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</si>
  <si>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</si>
  <si>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</si>
  <si>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</si>
  <si>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</si>
  <si>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</si>
  <si>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</si>
  <si>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</si>
  <si>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</si>
  <si>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</si>
  <si>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</si>
  <si>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</si>
  <si>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</si>
  <si>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</si>
  <si>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</si>
  <si>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</si>
  <si>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</si>
  <si>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</si>
  <si>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</si>
  <si>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</si>
  <si>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</si>
  <si>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</si>
  <si>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</si>
  <si>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</si>
  <si>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</si>
  <si>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</si>
  <si>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</si>
  <si>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</si>
  <si>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</si>
  <si>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</si>
  <si>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</si>
  <si>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</si>
  <si>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</si>
  <si>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</si>
  <si>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</si>
  <si>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</si>
  <si>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</si>
  <si>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</si>
  <si>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</si>
  <si>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</si>
  <si>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</si>
  <si>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</si>
  <si>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</si>
  <si>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</si>
  <si>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</si>
  <si>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</si>
  <si>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</si>
  <si>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</si>
  <si>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</si>
  <si>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</si>
  <si>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</si>
  <si>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</si>
  <si>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</si>
  <si>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</si>
  <si>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</si>
  <si>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</si>
  <si>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</si>
  <si>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</si>
  <si>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</si>
  <si>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</si>
  <si>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</si>
  <si>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</si>
  <si>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</si>
  <si>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</si>
  <si>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</si>
  <si>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</si>
  <si>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</si>
  <si>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</si>
  <si>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</si>
  <si>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</si>
  <si>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</si>
  <si>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</si>
  <si>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</si>
  <si>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</si>
  <si>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</si>
  <si>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</si>
  <si>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</si>
  <si>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</si>
  <si>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</si>
  <si>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</si>
  <si>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</si>
  <si>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</si>
  <si>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</si>
  <si>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</si>
  <si>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</si>
  <si>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</si>
  <si>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</si>
  <si>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</si>
  <si>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</si>
  <si>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</si>
  <si>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</si>
  <si>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</si>
  <si>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</si>
  <si>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</si>
  <si>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</si>
  <si>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</si>
  <si>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</si>
  <si>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</si>
  <si>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</si>
  <si>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</si>
  <si>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</si>
  <si>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</si>
  <si>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</si>
  <si>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</si>
  <si>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</si>
  <si>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</si>
  <si>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</si>
  <si>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</si>
  <si>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</si>
  <si>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</si>
  <si>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</si>
  <si>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</si>
  <si>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</si>
  <si>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</si>
  <si>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</si>
  <si>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</si>
  <si>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</si>
  <si>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</si>
  <si>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</si>
  <si>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</si>
  <si>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</si>
  <si>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</si>
  <si>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</si>
  <si>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</si>
  <si>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</si>
  <si>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</si>
  <si>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</si>
  <si>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</si>
  <si>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</si>
  <si>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</si>
  <si>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</si>
  <si>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</si>
  <si>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</si>
  <si>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</si>
  <si>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</si>
  <si>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</si>
  <si>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</si>
  <si>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</si>
  <si>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</si>
  <si>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</si>
  <si>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</si>
  <si>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</si>
  <si>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</si>
  <si>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</si>
  <si>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</si>
  <si>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</si>
  <si>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</si>
  <si>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</si>
  <si>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</si>
  <si>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</si>
  <si>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</si>
  <si>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</si>
  <si>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</si>
  <si>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</si>
  <si>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</si>
  <si>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</si>
  <si>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</si>
  <si>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</si>
  <si>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</si>
  <si>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</si>
  <si>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</si>
  <si>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</si>
  <si>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</si>
  <si>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</si>
  <si>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</si>
  <si>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</si>
  <si>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</si>
  <si>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</si>
  <si>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</si>
  <si>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</si>
  <si>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</si>
  <si>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</si>
  <si>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</si>
  <si>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</si>
  <si>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</si>
  <si>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</si>
  <si>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</si>
  <si>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</si>
  <si>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</si>
  <si>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</si>
  <si>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</si>
  <si>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</si>
  <si>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</si>
  <si>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</si>
  <si>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</si>
  <si>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</si>
  <si>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</si>
  <si>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</si>
  <si>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</si>
  <si>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</si>
  <si>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</si>
  <si>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</si>
  <si>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</si>
  <si>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</si>
  <si>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</si>
  <si>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</si>
  <si>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</si>
  <si>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</si>
  <si>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</si>
  <si>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</si>
  <si>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</si>
  <si>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</si>
  <si>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</si>
  <si>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</si>
  <si>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</si>
  <si>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</si>
  <si>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</si>
  <si>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</si>
  <si>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</si>
  <si>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</si>
  <si>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</si>
  <si>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</si>
  <si>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</si>
  <si>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</si>
  <si>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</si>
  <si>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</si>
  <si>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</si>
  <si>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</si>
  <si>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</si>
  <si>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</si>
  <si>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</si>
  <si>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</si>
  <si>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</si>
  <si>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</si>
  <si>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</si>
  <si>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</si>
  <si>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</si>
  <si>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</si>
  <si>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</si>
  <si>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</si>
  <si>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</si>
  <si>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</si>
  <si>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</si>
  <si>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</si>
  <si>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</si>
  <si>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</si>
  <si>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</si>
  <si>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</si>
  <si>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</si>
  <si>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</si>
  <si>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</si>
  <si>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</si>
  <si>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</si>
  <si>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</si>
  <si>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</si>
  <si>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</si>
  <si>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</si>
  <si>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</si>
  <si>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</si>
  <si>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</si>
  <si>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</si>
  <si>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</si>
  <si>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</si>
  <si>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</si>
  <si>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</si>
  <si>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</si>
  <si>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</si>
  <si>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</si>
  <si>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</si>
  <si>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</si>
  <si>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</si>
  <si>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</si>
  <si>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</si>
  <si>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</si>
  <si>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</si>
  <si>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</si>
  <si>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</si>
  <si>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</si>
  <si>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</si>
  <si>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</si>
  <si>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</si>
  <si>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</si>
  <si>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</si>
  <si>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</si>
  <si>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</si>
  <si>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</si>
  <si>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</si>
  <si>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</si>
  <si>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</si>
  <si>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</si>
  <si>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</si>
  <si>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</si>
  <si>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</si>
  <si>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</si>
  <si>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</si>
  <si>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</si>
  <si>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</si>
  <si>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</si>
  <si>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</si>
  <si>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</si>
  <si>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</si>
  <si>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</si>
  <si>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</si>
  <si>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</si>
  <si>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</si>
  <si>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</si>
  <si>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</si>
  <si>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</si>
  <si>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</si>
  <si>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</si>
  <si>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</si>
  <si>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</si>
  <si>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</si>
  <si>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</si>
  <si>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</si>
  <si>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</si>
  <si>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</si>
  <si>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</si>
  <si>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</si>
  <si>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</si>
  <si>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</si>
  <si>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</si>
  <si>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</si>
  <si>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</si>
  <si>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</si>
  <si>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</si>
  <si>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</si>
  <si>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</si>
  <si>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</si>
  <si>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</si>
  <si>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</si>
  <si>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</si>
  <si>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</si>
  <si>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</si>
  <si>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</si>
  <si>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</si>
  <si>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</si>
  <si>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</si>
  <si>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</si>
  <si>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</si>
  <si>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</si>
  <si>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</si>
  <si>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</si>
  <si>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</si>
  <si>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</si>
  <si>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</si>
  <si>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</si>
  <si>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</si>
  <si>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</si>
  <si>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</si>
  <si>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</si>
  <si>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</si>
  <si>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</si>
  <si>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</si>
  <si>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</si>
  <si>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</si>
  <si>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</si>
  <si>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</si>
  <si>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</si>
  <si>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</si>
  <si>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</si>
  <si>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</si>
  <si>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</si>
  <si>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</si>
  <si>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</si>
  <si>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</si>
  <si>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</si>
  <si>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</si>
  <si>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</si>
  <si>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</si>
  <si>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</si>
  <si>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</si>
  <si>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</si>
  <si>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</si>
  <si>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</si>
  <si>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</si>
  <si>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</si>
  <si>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</si>
  <si>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</si>
  <si>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</si>
  <si>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</si>
  <si>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</si>
  <si>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</si>
  <si>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</si>
  <si>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</si>
  <si>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</si>
  <si>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Enhancing sub-regional and regional connectivity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</si>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</sst>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t="s">
        <v>1069</v>
      </c>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1079</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1080</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37" zoomScale="90" zoomScaleNormal="90" workbookViewId="0">
      <selection activeCell="D69" sqref="D69"/>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G12" zoomScaleNormal="100" workbookViewId="0">
      <selection activeCell="R20" sqref="R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366</v>
      </c>
      <c r="C20" s="143" t="s">
        <v>345</v>
      </c>
      <c r="D20" s="73" t="str">
        <f>_xlfn.IFNA(VLOOKUP(C20, 'Dropdown Values'!$A$82:$B$104, 2, FALSE), "")</f>
        <v>n of </v>
      </c>
      <c r="E20" s="154">
        <v>55</v>
      </c>
      <c r="F20" s="156">
        <f t="shared" ref="F20:F38" si="0">SUM(E20)</f>
        <v>55</v>
      </c>
      <c r="G20" s="154">
        <v>0</v>
      </c>
      <c r="H20" s="155">
        <v>0</v>
      </c>
      <c r="I20" s="155">
        <v>0</v>
      </c>
      <c r="J20" s="155">
        <v>0</v>
      </c>
      <c r="K20" s="156">
        <f>SUM(G20:J20)</f>
        <v>0</v>
      </c>
      <c r="L20" s="155">
        <v>0</v>
      </c>
      <c r="M20" s="155">
        <v>0</v>
      </c>
      <c r="N20" s="155">
        <v>0</v>
      </c>
      <c r="O20" s="155">
        <v>0</v>
      </c>
      <c r="P20" s="156">
        <f>SUM(L20:O20)</f>
        <v>0</v>
      </c>
      <c r="Q20" s="155">
        <v>0</v>
      </c>
      <c r="R20" s="157">
        <f>SUM(F20,K20,P20,Q20)</f>
        <v>55</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A44" zoomScale="90" zoomScaleNormal="90" workbookViewId="0">
      <selection activeCell="I57" sqref="I57"/>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1090</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0</v>
      </c>
      <c r="D46" s="119">
        <f t="shared" ref="D46:D51" si="0">SUM(C46)</f>
        <v>0</v>
      </c>
      <c r="E46" s="118">
        <v>0</v>
      </c>
      <c r="F46" s="118">
        <v>0</v>
      </c>
      <c r="G46" s="118">
        <v>0</v>
      </c>
      <c r="H46" s="118">
        <v>0</v>
      </c>
      <c r="I46" s="203">
        <f>SUM(E46:H46)</f>
        <v>0</v>
      </c>
      <c r="J46" s="118">
        <v>0</v>
      </c>
      <c r="K46" s="118">
        <v>0</v>
      </c>
      <c r="L46" s="118">
        <v>0</v>
      </c>
      <c r="M46" s="118">
        <v>0</v>
      </c>
      <c r="N46" s="203">
        <f>SUM(J46:M46)</f>
        <v>0</v>
      </c>
      <c r="O46" s="116">
        <f t="shared" ref="O46:O52" si="1">SUM(D46,I46,N46)</f>
        <v>0</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3.2</v>
      </c>
      <c r="L49" s="121">
        <v>3.2</v>
      </c>
      <c r="M49" s="121">
        <v>3.19</v>
      </c>
      <c r="N49" s="122">
        <f t="shared" si="3"/>
        <v>13.569999999999999</v>
      </c>
      <c r="O49" s="116">
        <f t="shared" si="1"/>
        <v>35.94</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0</v>
      </c>
      <c r="D50" s="122">
        <f t="shared" si="0"/>
        <v>0</v>
      </c>
      <c r="E50" s="121">
        <v>0</v>
      </c>
      <c r="F50" s="121">
        <v>0</v>
      </c>
      <c r="G50" s="121">
        <v>0</v>
      </c>
      <c r="H50" s="121">
        <v>0</v>
      </c>
      <c r="I50" s="122">
        <f>SUM(E50:H50)</f>
        <v>0</v>
      </c>
      <c r="J50" s="121">
        <v>0</v>
      </c>
      <c r="K50" s="121">
        <v>0</v>
      </c>
      <c r="L50" s="121">
        <v>0</v>
      </c>
      <c r="M50" s="121">
        <v>0</v>
      </c>
      <c r="N50" s="122">
        <f t="shared" si="3"/>
        <v>0</v>
      </c>
      <c r="O50" s="116">
        <f t="shared" si="1"/>
        <v>0</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19</v>
      </c>
      <c r="D52" s="187">
        <f t="shared" si="4"/>
        <v>19</v>
      </c>
      <c r="E52" s="187">
        <f t="shared" si="4"/>
        <v>71.960000000000008</v>
      </c>
      <c r="F52" s="187">
        <f>SUM(F45:F51)</f>
        <v>34.96</v>
      </c>
      <c r="G52" s="187">
        <f>SUM(G45:G51)</f>
        <v>30.46</v>
      </c>
      <c r="H52" s="187">
        <f t="shared" si="4"/>
        <v>21.4</v>
      </c>
      <c r="I52" s="187">
        <f t="shared" si="2"/>
        <v>158.78000000000003</v>
      </c>
      <c r="J52" s="187">
        <f>SUM(J45:J51)</f>
        <v>45.959999999999994</v>
      </c>
      <c r="K52" s="187">
        <f>SUM(K45:K51)</f>
        <v>23.95</v>
      </c>
      <c r="L52" s="187">
        <f>SUM(L45:L51)</f>
        <v>24.4</v>
      </c>
      <c r="M52" s="187">
        <f t="shared" si="4"/>
        <v>20.38</v>
      </c>
      <c r="N52" s="187">
        <f t="shared" si="3"/>
        <v>114.69</v>
      </c>
      <c r="O52" s="188">
        <f t="shared" si="1"/>
        <v>292.47000000000003</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1112</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1091</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423</v>
      </c>
      <c r="D70" s="379"/>
      <c r="E70" s="359" t="s">
        <v>302</v>
      </c>
      <c r="F70" s="359"/>
      <c r="G70" s="379" t="s">
        <v>420</v>
      </c>
      <c r="H70" s="379"/>
      <c r="I70" s="359" t="s">
        <v>305</v>
      </c>
      <c r="J70" s="359"/>
      <c r="K70" s="114">
        <v>20</v>
      </c>
      <c r="L70" s="385" t="s">
        <v>1092</v>
      </c>
      <c r="M70" s="385"/>
      <c r="N70" s="376" t="s">
        <v>1093</v>
      </c>
      <c r="O70" s="376"/>
      <c r="P70" s="379" t="s">
        <v>136</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1094</v>
      </c>
      <c r="C9" s="4" t="s">
        <v>380</v>
      </c>
      <c r="D9" s="4" t="s">
        <v>1096</v>
      </c>
      <c r="E9" s="4" t="s">
        <v>406</v>
      </c>
      <c r="F9" s="4" t="s">
        <v>406</v>
      </c>
      <c r="G9" s="80">
        <f>IFERROR(VALUE(LEFT(E9,1))*VALUE(LEFT(F9,1)),"N/A")</f>
        <v>25</v>
      </c>
      <c r="H9" s="4" t="s">
        <v>1097</v>
      </c>
      <c r="I9" s="4" t="s">
        <v>408</v>
      </c>
      <c r="J9" s="4" t="s">
        <v>406</v>
      </c>
      <c r="K9" s="139">
        <f>IFERROR(VALUE(LEFT(I9,1))*VALUE(LEFT(J9,1)),"N/A")</f>
        <v>15</v>
      </c>
    </row>
    <row r="10" spans="1:41" ht="14.5" x14ac:dyDescent="0.35">
      <c r="B10" s="76" t="s">
        <v>1095</v>
      </c>
      <c r="C10" s="4" t="s">
        <v>388</v>
      </c>
      <c r="D10" s="4" t="s">
        <v>1098</v>
      </c>
      <c r="E10" s="4" t="s">
        <v>409</v>
      </c>
      <c r="F10" s="4" t="s">
        <v>407</v>
      </c>
      <c r="G10" s="80">
        <f t="shared" ref="G10:G13" si="0">IFERROR(VALUE(LEFT(E10,1))*VALUE(LEFT(F10,1)),"N/A")</f>
        <v>8</v>
      </c>
      <c r="H10" s="4" t="s">
        <v>1099</v>
      </c>
      <c r="I10" s="4" t="s">
        <v>409</v>
      </c>
      <c r="J10" s="4" t="s">
        <v>408</v>
      </c>
      <c r="K10" s="139">
        <f t="shared" ref="K10:K13" si="1">IFERROR(VALUE(LEFT(I10,1))*VALUE(LEFT(J10,1)),"N/A")</f>
        <v>6</v>
      </c>
    </row>
    <row r="11" spans="1:41" ht="14.5" x14ac:dyDescent="0.35">
      <c r="B11" s="76" t="s">
        <v>1100</v>
      </c>
      <c r="C11" s="4" t="s">
        <v>382</v>
      </c>
      <c r="D11" s="4" t="s">
        <v>1101</v>
      </c>
      <c r="E11" s="4" t="s">
        <v>409</v>
      </c>
      <c r="F11" s="4" t="s">
        <v>407</v>
      </c>
      <c r="G11" s="80">
        <f t="shared" si="0"/>
        <v>8</v>
      </c>
      <c r="H11" s="4" t="s">
        <v>1102</v>
      </c>
      <c r="I11" s="4" t="s">
        <v>410</v>
      </c>
      <c r="J11" s="4" t="s">
        <v>408</v>
      </c>
      <c r="K11" s="139">
        <f t="shared" si="1"/>
        <v>3</v>
      </c>
    </row>
    <row r="12" spans="1:41" ht="14.5" x14ac:dyDescent="0.35">
      <c r="B12" s="76" t="s">
        <v>1103</v>
      </c>
      <c r="C12" s="4" t="s">
        <v>383</v>
      </c>
      <c r="D12" s="4" t="s">
        <v>1104</v>
      </c>
      <c r="E12" s="4" t="s">
        <v>407</v>
      </c>
      <c r="F12" s="4" t="s">
        <v>406</v>
      </c>
      <c r="G12" s="80">
        <f t="shared" si="0"/>
        <v>20</v>
      </c>
      <c r="H12" s="4" t="s">
        <v>1105</v>
      </c>
      <c r="I12" s="4" t="s">
        <v>410</v>
      </c>
      <c r="J12" s="4" t="s">
        <v>410</v>
      </c>
      <c r="K12" s="139">
        <f t="shared" si="1"/>
        <v>1</v>
      </c>
    </row>
    <row r="13" spans="1:41" ht="14.5" x14ac:dyDescent="0.35">
      <c r="B13" s="78" t="s">
        <v>1106</v>
      </c>
      <c r="C13" s="75" t="s">
        <v>380</v>
      </c>
      <c r="D13" s="75" t="s">
        <v>1107</v>
      </c>
      <c r="E13" s="75" t="s">
        <v>409</v>
      </c>
      <c r="F13" s="75" t="s">
        <v>408</v>
      </c>
      <c r="G13" s="81">
        <f t="shared" si="0"/>
        <v>6</v>
      </c>
      <c r="H13" s="75" t="s">
        <v>1108</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1109</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1110</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88" workbookViewId="0">
      <selection activeCell="F54" sqref="F54"/>
    </sheetView>
  </sheetViews>
  <sheetFormatPr defaultRowHeight="14.5" x14ac:dyDescent="0.35"/>
  <cols>
    <col min="1" max="1" width="85" bestFit="1" customWidth="1"/>
    <col min="2" max="2" width="17.453125" customWidth="1"/>
    <col min="3" max="3" width="31.5429687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1111</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1111</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1111</v>
      </c>
    </row>
    <row r="73" spans="1:10" x14ac:dyDescent="0.35">
      <c r="A73" t="s">
        <v>332</v>
      </c>
      <c r="B73" t="s">
        <v>331</v>
      </c>
      <c r="C73" s="125" t="s">
        <v>1111</v>
      </c>
    </row>
    <row r="74" spans="1:10" x14ac:dyDescent="0.35">
      <c r="A74" t="s">
        <v>333</v>
      </c>
      <c r="B74" t="s">
        <v>331</v>
      </c>
      <c r="C74" s="125" t="s">
        <v>1111</v>
      </c>
    </row>
    <row r="75" spans="1:10" x14ac:dyDescent="0.35">
      <c r="A75" t="s">
        <v>334</v>
      </c>
      <c r="B75" t="s">
        <v>331</v>
      </c>
      <c r="C75" s="125" t="s">
        <v>1111</v>
      </c>
    </row>
    <row r="76" spans="1:10" x14ac:dyDescent="0.35">
      <c r="A76" t="s">
        <v>335</v>
      </c>
      <c r="B76" t="s">
        <v>331</v>
      </c>
      <c r="C76" s="125" t="s">
        <v>1111</v>
      </c>
    </row>
    <row r="77" spans="1:10" x14ac:dyDescent="0.35">
      <c r="A77" t="s">
        <v>336</v>
      </c>
      <c r="B77" t="s">
        <v>331</v>
      </c>
      <c r="C77" s="125" t="s">
        <v>1111</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1111</v>
      </c>
    </row>
    <row r="85" spans="1:3" x14ac:dyDescent="0.35">
      <c r="A85" t="s">
        <v>344</v>
      </c>
      <c r="B85" t="s">
        <v>139</v>
      </c>
      <c r="C85" s="125" t="s">
        <v>1111</v>
      </c>
    </row>
    <row r="86" spans="1:3" x14ac:dyDescent="0.35">
      <c r="A86" t="s">
        <v>345</v>
      </c>
      <c r="B86" t="s">
        <v>139</v>
      </c>
      <c r="C86" s="125" t="s">
        <v>1111</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1111</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1111</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1111</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F7" sqref="F7"/>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2024-04-08T13:15:47Z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