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hrfactory.sharepoint.com/hrs/HR Complete/Acura/Payroll/"/>
    </mc:Choice>
  </mc:AlternateContent>
  <xr:revisionPtr revIDLastSave="2" documentId="8_{A4D58C6A-9538-4F8C-A1E9-A4B459188ACC}" xr6:coauthVersionLast="47" xr6:coauthVersionMax="47" xr10:uidLastSave="{9D86BF6F-113E-4646-8194-E9D23411092A}"/>
  <bookViews>
    <workbookView xWindow="22932" yWindow="-108" windowWidth="30936" windowHeight="16776" tabRatio="927" firstSheet="28" activeTab="12" xr2:uid="{FDD0299E-4953-4696-AFB7-F4A758772550}"/>
  </bookViews>
  <sheets>
    <sheet name="Übersicht Praxen" sheetId="4" state="hidden" r:id="rId1"/>
    <sheet name="Dashboard" sheetId="43" r:id="rId2"/>
    <sheet name="Fahrkosten" sheetId="44" r:id="rId3"/>
    <sheet name="MVZ" sheetId="42" r:id="rId4"/>
    <sheet name="Dinslaken" sheetId="15" r:id="rId5"/>
    <sheet name="Karlsruhe 2" sheetId="17" r:id="rId6"/>
    <sheet name="Memmingen 1" sheetId="18" r:id="rId7"/>
    <sheet name="Rheinberg" sheetId="33" r:id="rId8"/>
    <sheet name="Koblenz 1" sheetId="31" r:id="rId9"/>
    <sheet name="Landsberg am Lech" sheetId="30" r:id="rId10"/>
    <sheet name="Winnenden" sheetId="34" r:id="rId11"/>
    <sheet name="Langgöns" sheetId="32" r:id="rId12"/>
    <sheet name="Passau" sheetId="19" r:id="rId13"/>
    <sheet name="München 3" sheetId="20" r:id="rId14"/>
    <sheet name="Nordhorn" sheetId="29" r:id="rId15"/>
    <sheet name="Bad Säckingen" sheetId="36" r:id="rId16"/>
    <sheet name="Hamburg" sheetId="37" r:id="rId17"/>
    <sheet name="München 1" sheetId="35" r:id="rId18"/>
    <sheet name="Ketsch" sheetId="38" r:id="rId19"/>
    <sheet name="Dental" sheetId="41" r:id="rId20"/>
    <sheet name="Winsen" sheetId="21" r:id="rId21"/>
    <sheet name="Dorsten" sheetId="25" r:id="rId22"/>
    <sheet name="Wuppertal" sheetId="24" r:id="rId23"/>
    <sheet name="Düren" sheetId="23" r:id="rId24"/>
    <sheet name="Emsbüren" sheetId="22" r:id="rId25"/>
    <sheet name="Gelsenkirchen" sheetId="28" r:id="rId26"/>
    <sheet name="Biessenhofen_Ostallgäu" sheetId="27" r:id="rId27"/>
    <sheet name="Schriesheim" sheetId="26" r:id="rId28"/>
    <sheet name="Grafschaft" sheetId="40" r:id="rId29"/>
    <sheet name="Cloppenburg" sheetId="39" r:id="rId30"/>
    <sheet name="Wiedervorlage" sheetId="14" r:id="rId31"/>
  </sheets>
  <definedNames>
    <definedName name="_xlnm._FilterDatabase" localSheetId="1" hidden="1">Dashboard!$A$1:$L$14</definedName>
    <definedName name="_xlnm._FilterDatabase" localSheetId="7" hidden="1">Rheinberg!#REF!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0" l="1"/>
  <c r="B3" i="30"/>
  <c r="G3" i="30"/>
  <c r="B5" i="30"/>
  <c r="B4" i="30"/>
  <c r="K3" i="30"/>
  <c r="D3" i="30"/>
  <c r="I3" i="30"/>
  <c r="D3" i="32"/>
  <c r="K3" i="32"/>
  <c r="J3" i="32"/>
  <c r="I3" i="32"/>
  <c r="H3" i="32"/>
  <c r="F3" i="32"/>
  <c r="C3" i="32"/>
  <c r="B3" i="32"/>
  <c r="A3" i="32"/>
</calcChain>
</file>

<file path=xl/sharedStrings.xml><?xml version="1.0" encoding="utf-8"?>
<sst xmlns="http://schemas.openxmlformats.org/spreadsheetml/2006/main" count="1834" uniqueCount="566">
  <si>
    <t>MVZ</t>
  </si>
  <si>
    <t>Praxis</t>
  </si>
  <si>
    <t>HRf</t>
  </si>
  <si>
    <t>Praxismanager</t>
  </si>
  <si>
    <t>Praxismanager vor Ort</t>
  </si>
  <si>
    <t>Steuerbüro</t>
  </si>
  <si>
    <t>Kommentar</t>
  </si>
  <si>
    <t xml:space="preserve">Dinslaken </t>
  </si>
  <si>
    <t>Carmen</t>
  </si>
  <si>
    <t>Frau Schaefer</t>
  </si>
  <si>
    <t xml:space="preserve">Austausch nur mit Frau Schäfer </t>
  </si>
  <si>
    <t>Frau Buchheit (Woltsche Brieskorn &amp; Partner)</t>
  </si>
  <si>
    <t>Karlsruhe II</t>
  </si>
  <si>
    <t>Frau Klatte</t>
  </si>
  <si>
    <t>Nicole Gebauer (eingeschränkte HR Rechte) ka.hirschstraße@zukunftzahn.de</t>
  </si>
  <si>
    <t>Frau Auwärter (RTS)</t>
  </si>
  <si>
    <t xml:space="preserve">Memmingen I </t>
  </si>
  <si>
    <t>Frau Marek</t>
  </si>
  <si>
    <t>Ost (Dr. Bentele): Frau Huber - mm.mind@zukunftzahn.de, West (ZA Mirtakis): Frau Knoll - mm.bux@zukunftzahn.de</t>
  </si>
  <si>
    <t>Frau Kuban (RTS)</t>
  </si>
  <si>
    <t>Rheinberg</t>
  </si>
  <si>
    <t>Anne</t>
  </si>
  <si>
    <t>Frau Mokros</t>
  </si>
  <si>
    <t>Katja Pascher (keine Gehaltseinsicht) - k.pascher@zukunftzahn.de</t>
  </si>
  <si>
    <t>ACHTUNG! Ab 06.05. Frau Kuban (RTS) als neue Ansprechpartnerin</t>
  </si>
  <si>
    <t>Passau</t>
  </si>
  <si>
    <t>Frau Becker</t>
  </si>
  <si>
    <t>Hr. Dr. Eichinger = ZLÄ - kh.eichinger@zukunftzahn.de, kein PM vor Ort</t>
  </si>
  <si>
    <t>Frau Stegmaier (RTS)</t>
  </si>
  <si>
    <t>Koblenz 1</t>
  </si>
  <si>
    <t>Frau Scardamaglia</t>
  </si>
  <si>
    <t>Eva Dahm - e.dahm@zukunftzahn.de</t>
  </si>
  <si>
    <t>Frau Dietrich (Baedorf)</t>
  </si>
  <si>
    <t>München III</t>
  </si>
  <si>
    <t>Frau Becker, Vertretung: Frau Marek</t>
  </si>
  <si>
    <t>Frau Hasic  verwaltung@maxdent-maximilianstrasse.de, Frau Ruhlig verwaltung@maxdent-schwabing.de</t>
  </si>
  <si>
    <t>Frau Janssen (Baedorf)</t>
  </si>
  <si>
    <t>RM Fahrtkosten offen</t>
  </si>
  <si>
    <t>Landsberg am Lech</t>
  </si>
  <si>
    <t>Fr. Scholl, Hr. Scholl - r.scholl@zukunftzahn.de, keine PM vor Ort, Fr. Härtig Mo-Di 0174 5631999</t>
  </si>
  <si>
    <t>Winnenden</t>
  </si>
  <si>
    <t>Monika Dieterich - m.dieterich@zukunftzahn.de</t>
  </si>
  <si>
    <t>Herr Löffler (Baedorf)</t>
  </si>
  <si>
    <t>Claudio Schütt UB fraglich Email Dieterich</t>
  </si>
  <si>
    <t>Langgöns</t>
  </si>
  <si>
    <t>Fr. Dr. Hornung , aber kein PM vor Ort - langgoens.pm@zukunftzahn.de</t>
  </si>
  <si>
    <t xml:space="preserve"> Ab 06.05. Frau Kuban (RTS) als neue Ansprechpartnerin</t>
  </si>
  <si>
    <t>Nordhorn</t>
  </si>
  <si>
    <t>kein PM vor Ort, Unterstützung durch Frau Everding - stgroddeck@dr-everding-kfo.de</t>
  </si>
  <si>
    <t>Frau Schreiber (Woltsche Brieskorn &amp; Partner)</t>
  </si>
  <si>
    <t>Bad Säckingen</t>
  </si>
  <si>
    <t>Sabine Bruckschlegel - s.bruckschlegel@zukunftzahn.de / m.bruckschlegel@zukunftzahn.de - Kommunikation mit Hr. B -&gt; Frau Klatte in CC!</t>
  </si>
  <si>
    <t>Hamburg</t>
  </si>
  <si>
    <t>Frau Teichmann</t>
  </si>
  <si>
    <t>Fr. Pasalic - hh.gaensemarkt.pm@zukunftzahn.de</t>
  </si>
  <si>
    <t>München I</t>
  </si>
  <si>
    <t>keine PM vor Ort - hauptsächlich über Fr. Becker, sonst - dr.kristianewolters@zukunftzahn.de</t>
  </si>
  <si>
    <t>Ketsch</t>
  </si>
  <si>
    <t xml:space="preserve">Frau Sinn (keine Gehaltseinsicht): ketsch.pm@zukunftzahn.de, Gehalt/ZÄL: m.lorer@zukunftzahn.de </t>
  </si>
  <si>
    <t>Dental</t>
  </si>
  <si>
    <t>Grafschaft</t>
  </si>
  <si>
    <t>Frau Schaefer (später Lenz?)</t>
  </si>
  <si>
    <t>keine PM vor Ort - Mails an grafschaft@zukunftzahn.de</t>
  </si>
  <si>
    <t xml:space="preserve">Cloppenburg </t>
  </si>
  <si>
    <t>Frau Beil</t>
  </si>
  <si>
    <t>(Bei allen Kommunikationen CC) - Hr. Dr. Berges - cloppenburg.pm@zukunftzahn.de</t>
  </si>
  <si>
    <t>Winsen</t>
  </si>
  <si>
    <t xml:space="preserve">kein PM vor Ort  </t>
  </si>
  <si>
    <t>Dorsten</t>
  </si>
  <si>
    <t>Frau Mielke</t>
  </si>
  <si>
    <t>Ina Böbisch - i.boebisch@zukunftzahn.de</t>
  </si>
  <si>
    <t>Wuppertal</t>
  </si>
  <si>
    <t>Nadja Murgia -  n.murgia@zukunftzahn.de/ ggf. bei Fragen auch an Hr. Elzner (ZÄL) wenden - m.elzner@zukunftzahn.de</t>
  </si>
  <si>
    <t>Düren</t>
  </si>
  <si>
    <t xml:space="preserve">Frau Schäfer </t>
  </si>
  <si>
    <t>keine PM vor Ort. ZÄL: prof.yildirim@yahoo.de</t>
  </si>
  <si>
    <t>Frau Dreßel (Woltsche Brieskorn &amp; Partner)</t>
  </si>
  <si>
    <t>Öndemir Gehalt offen</t>
  </si>
  <si>
    <t>Emsbüren</t>
  </si>
  <si>
    <t>Frau Graef (keine Gehaltseinsicht): emsbueren.pm@zukunftzahn.de; ZÄL:t.jacobs@zukunftzahn.de</t>
  </si>
  <si>
    <t>Gelsenkirchen</t>
  </si>
  <si>
    <t>Frau Höhne (keine Gehaltseinsicht): ge@zukunftzahn.de, ZÄL:  f.hoferichter@zukunftzahn.de</t>
  </si>
  <si>
    <t>Biessenhofen
/Ostallgäu</t>
  </si>
  <si>
    <t>Frau Steer (Gehaltseinsicht): e.steer@zukunftzahn.de, ZÄL: m.nemec@zukunftzahn.de</t>
  </si>
  <si>
    <t>Schriesheim</t>
  </si>
  <si>
    <t>Account</t>
  </si>
  <si>
    <t>Aufgabenbereich</t>
  </si>
  <si>
    <t>Nachname</t>
  </si>
  <si>
    <t>Vorname</t>
  </si>
  <si>
    <t>Reiter</t>
  </si>
  <si>
    <t>Sachverhalt</t>
  </si>
  <si>
    <t>Dokument vorhanden?</t>
  </si>
  <si>
    <t xml:space="preserve">Rückmeldung </t>
  </si>
  <si>
    <t>Bemerkung</t>
  </si>
  <si>
    <t>abgeschlossen am</t>
  </si>
  <si>
    <t>Priorität</t>
  </si>
  <si>
    <t>Dashboard</t>
  </si>
  <si>
    <t>Alarif</t>
  </si>
  <si>
    <t>Alyasar</t>
  </si>
  <si>
    <t>eAU nicht verfügbar 02.01.2025</t>
  </si>
  <si>
    <t>Mail an Px am 10.03.2025</t>
  </si>
  <si>
    <t>I</t>
  </si>
  <si>
    <t>Jais</t>
  </si>
  <si>
    <t>Gabriele</t>
  </si>
  <si>
    <t>Überstundenabbau 23.09.25-25.09.25 und 30.12.25 liegt sehr weit in der Zukunft</t>
  </si>
  <si>
    <t>II</t>
  </si>
  <si>
    <t>Dietrich</t>
  </si>
  <si>
    <t>Jennifer</t>
  </si>
  <si>
    <t>Resturlaub nicht ausreichend für 22.07.25-24.07.25 / jetzt negativer Urlaubskontostand, Genehmigung ohne uns</t>
  </si>
  <si>
    <t>III</t>
  </si>
  <si>
    <t>Luchsbacher</t>
  </si>
  <si>
    <t>Eva</t>
  </si>
  <si>
    <t>Negativer Urlaubskontostand</t>
  </si>
  <si>
    <t>Mail an Px am 31.03.2025</t>
  </si>
  <si>
    <t>Felten</t>
  </si>
  <si>
    <t>Kimberly</t>
  </si>
  <si>
    <t>eAU nicht verfügbar 10.02.-12.02.25</t>
  </si>
  <si>
    <t>liegt zur Genehmigung bei Praxis</t>
  </si>
  <si>
    <t>Bober</t>
  </si>
  <si>
    <t>Nicole Daniela</t>
  </si>
  <si>
    <t>Kind Krankmeldung 28.10.24 fehlt / eAU nicht verfügbar 11.02.25-12.02.2025</t>
  </si>
  <si>
    <t>Erinnerung an Px am 17.04.2025 (JW)</t>
  </si>
  <si>
    <t xml:space="preserve">Kind Krankmeldung genehmigt, Attest liegt vor </t>
  </si>
  <si>
    <t>Deters</t>
  </si>
  <si>
    <t>Bernd</t>
  </si>
  <si>
    <t>ausstehende eAU Do., 2. Jan. 2025 – Fr., 31. Jan. 2025</t>
  </si>
  <si>
    <t>Langzeitkrank</t>
  </si>
  <si>
    <t>Kantürk</t>
  </si>
  <si>
    <t>Ilayda</t>
  </si>
  <si>
    <t>fehlendes Dokument Elternzeit 15.05.25-15.05.2027</t>
  </si>
  <si>
    <t>Mail an Px am 22.04.2025 (JW)</t>
  </si>
  <si>
    <t>Biessenhofen</t>
  </si>
  <si>
    <t>Isufi</t>
  </si>
  <si>
    <t>Julietta</t>
  </si>
  <si>
    <t>Unstimmigkeiten bei AZM/Urlaub</t>
  </si>
  <si>
    <t>Rutkowski</t>
  </si>
  <si>
    <t>Birte</t>
  </si>
  <si>
    <t>eAU nicht verfügbar 24.03.-25.03.</t>
  </si>
  <si>
    <t>Mail an Px am 27.03.</t>
  </si>
  <si>
    <t>Janik fragen / Personio Ticket läuft</t>
  </si>
  <si>
    <t>Eickholt</t>
  </si>
  <si>
    <t>Claudia</t>
  </si>
  <si>
    <t>AU Kindkrank 03.12.24 steht aus / mittlerweile inaktiv</t>
  </si>
  <si>
    <t>Vidovic</t>
  </si>
  <si>
    <t>Snjezana</t>
  </si>
  <si>
    <t>negativer Urlaubstand</t>
  </si>
  <si>
    <t>Mail an Px am 16.04.2025 (JW)</t>
  </si>
  <si>
    <t>inaktiv</t>
  </si>
  <si>
    <t>Meinecke</t>
  </si>
  <si>
    <t>Ulrich</t>
  </si>
  <si>
    <t>Urlaubskontostand reicht nicht aus</t>
  </si>
  <si>
    <t>Erinnerungsmail an Px am 08.05.2025</t>
  </si>
  <si>
    <t>Ostallgäu</t>
  </si>
  <si>
    <t>Jakupaj</t>
  </si>
  <si>
    <t>Albina</t>
  </si>
  <si>
    <t>eAU nicht verfügbar</t>
  </si>
  <si>
    <t>Mail an Praxis am 14.04.</t>
  </si>
  <si>
    <t>Anastasio</t>
  </si>
  <si>
    <t>Lauren</t>
  </si>
  <si>
    <t>Kind Krankmeldung 02.04. fehlt</t>
  </si>
  <si>
    <t>Mail an Px am 29.04.</t>
  </si>
  <si>
    <t>Gegenheimer</t>
  </si>
  <si>
    <t>Mara</t>
  </si>
  <si>
    <t>eAU ausstehend für 28.05.</t>
  </si>
  <si>
    <t>Costovic</t>
  </si>
  <si>
    <t>Enver</t>
  </si>
  <si>
    <t>Mail an PX am 06.05.</t>
  </si>
  <si>
    <t>Najra</t>
  </si>
  <si>
    <t xml:space="preserve">Dental </t>
  </si>
  <si>
    <t>Rüth</t>
  </si>
  <si>
    <t>Janina</t>
  </si>
  <si>
    <t>Attest Mutterschutz fehlt</t>
  </si>
  <si>
    <t>Acar</t>
  </si>
  <si>
    <t>Medya</t>
  </si>
  <si>
    <t>eAU ausstehend vom 12.05.-16.05.</t>
  </si>
  <si>
    <t>Strunk</t>
  </si>
  <si>
    <t>Melissa Zoe</t>
  </si>
  <si>
    <t>eAU ausstehend 12.05. - 15.05.2025</t>
  </si>
  <si>
    <t>Lochner</t>
  </si>
  <si>
    <t>Heike</t>
  </si>
  <si>
    <t>eAU ausstehend vom 19.05.-22.05.</t>
  </si>
  <si>
    <t>Jakupai</t>
  </si>
  <si>
    <t>eAU ausstehend von 21.05. - 23.05.</t>
  </si>
  <si>
    <t>Geselenkirchen</t>
  </si>
  <si>
    <t>Hartung</t>
  </si>
  <si>
    <t>Ina</t>
  </si>
  <si>
    <t>eAU ausstehend vom 22.05. - 27.05.</t>
  </si>
  <si>
    <t>Ly do</t>
  </si>
  <si>
    <t>Thien</t>
  </si>
  <si>
    <t>eAU ausstehend vom 20.05. bis 30.05.</t>
  </si>
  <si>
    <t>Nurkaya</t>
  </si>
  <si>
    <t>Fatma</t>
  </si>
  <si>
    <t>eAU ausstehend vom 14.05 bis 16.05.</t>
  </si>
  <si>
    <t>eAU ausstehend vom 02.05 bis 07.05.</t>
  </si>
  <si>
    <t>Mail an Px am 22.05.2025</t>
  </si>
  <si>
    <t>Fahrkosten</t>
  </si>
  <si>
    <t>Praxis / Mitarbeiter*in</t>
  </si>
  <si>
    <t>Betitelung auf Lohnschein</t>
  </si>
  <si>
    <t>Betrag Höhe</t>
  </si>
  <si>
    <t>Vertrag?</t>
  </si>
  <si>
    <t>Bereits in Datenabgeleich?</t>
  </si>
  <si>
    <t>Elke Menzel</t>
  </si>
  <si>
    <t xml:space="preserve">Fahrgeld </t>
  </si>
  <si>
    <t>seit Aufzeichnung 102,26€</t>
  </si>
  <si>
    <t>nein</t>
  </si>
  <si>
    <t>Julia Westermann</t>
  </si>
  <si>
    <t>seit Eintritt 163,80€</t>
  </si>
  <si>
    <t>Ja, AV</t>
  </si>
  <si>
    <t>Marius Hartmann</t>
  </si>
  <si>
    <t>seit Aufzeichnung 36,00€</t>
  </si>
  <si>
    <t>im AV 199,80€ vereinbart</t>
  </si>
  <si>
    <t>Susanne Boedtger</t>
  </si>
  <si>
    <t>Yvonne Bolle</t>
  </si>
  <si>
    <t>Jan.-Apr.23 288€, abMai.23 90€</t>
  </si>
  <si>
    <t>Julia</t>
  </si>
  <si>
    <t>Janine</t>
  </si>
  <si>
    <t>erstellt/geprüft am</t>
  </si>
  <si>
    <t>Bearbeiter</t>
  </si>
  <si>
    <t xml:space="preserve"> Vorname </t>
  </si>
  <si>
    <t>Änderung / Sachverhalt</t>
  </si>
  <si>
    <t>Rückmeldung</t>
  </si>
  <si>
    <t>Bemerkungen</t>
  </si>
  <si>
    <t>Abgeschlossen am</t>
  </si>
  <si>
    <t>Juni</t>
  </si>
  <si>
    <t>Dinslaken</t>
  </si>
  <si>
    <t>Payroll</t>
  </si>
  <si>
    <t>16.05.2025/09.05.2025</t>
  </si>
  <si>
    <t>JW/CH</t>
  </si>
  <si>
    <t>Dehen, Julia</t>
  </si>
  <si>
    <t>Personaldaten, MA Änderung</t>
  </si>
  <si>
    <t>keine Änderung/ Urlaubsgeld</t>
  </si>
  <si>
    <t>ja</t>
  </si>
  <si>
    <t>CH</t>
  </si>
  <si>
    <t>Ikram El Barraki</t>
  </si>
  <si>
    <t>MA Änderungen</t>
  </si>
  <si>
    <t xml:space="preserve">Fixgehalt 3400 (laut Gehaltsreiter aber nur 1700), Leistungszulage 100 </t>
  </si>
  <si>
    <t>Mail am 21.05. an Frau Schäfer mit Nachfrage bzgl. ZV --&gt; Achtung! Die Änderung soll rückwirkend ab 01. Mai erfolgen, daher unbedingt Info ans Steuerbüro über diese Änderung (rückwirkende Änderungen bekommen sie nicht übermittelt)</t>
  </si>
  <si>
    <t>Nachname, Vorname</t>
  </si>
  <si>
    <t>Karlsruhe 2</t>
  </si>
  <si>
    <t>JW</t>
  </si>
  <si>
    <t>Ibric, Viktorija</t>
  </si>
  <si>
    <t>Personaldaten</t>
  </si>
  <si>
    <t>Deutschlandticket auf 58,-</t>
  </si>
  <si>
    <t>vor Freigabe prüfen ob Dokument vorliegt</t>
  </si>
  <si>
    <t>JLA</t>
  </si>
  <si>
    <t>Rath, Natalie</t>
  </si>
  <si>
    <t>ZV</t>
  </si>
  <si>
    <t>Rückwirkende Gehaltserhöhung</t>
  </si>
  <si>
    <t>Zum 1.5. erhöhung auf 3000€</t>
  </si>
  <si>
    <t>Feigenbutz, Thomas</t>
  </si>
  <si>
    <t>E-Mail Adresse</t>
  </si>
  <si>
    <t>Memmingen I</t>
  </si>
  <si>
    <t>Aktas Züleyha</t>
  </si>
  <si>
    <t>keine Änderung</t>
  </si>
  <si>
    <t>Bachmann Kim</t>
  </si>
  <si>
    <t>Sonderzahlung 200 Euro</t>
  </si>
  <si>
    <t>Tibru Alexandra</t>
  </si>
  <si>
    <t>neue MA - alle Daten vollständig</t>
  </si>
  <si>
    <t>Memmingen</t>
  </si>
  <si>
    <t>Euler Inge</t>
  </si>
  <si>
    <t>Kur/Reha vom 03.06.-24.06.2025 --&gt; LFZ überprüfen, falls vorher länger krank</t>
  </si>
  <si>
    <t>Schuster, Sarah</t>
  </si>
  <si>
    <t xml:space="preserve">Erhöhung Weihnachtsgeld durch Gehaltsanpassung </t>
  </si>
  <si>
    <t>Ja</t>
  </si>
  <si>
    <t>AS</t>
  </si>
  <si>
    <t>Günes</t>
  </si>
  <si>
    <t>Bircan</t>
  </si>
  <si>
    <t>Gehalt</t>
  </si>
  <si>
    <t xml:space="preserve">Anwesenheitsprämie </t>
  </si>
  <si>
    <t>Ströder</t>
  </si>
  <si>
    <t>Angelika</t>
  </si>
  <si>
    <t>Wagner</t>
  </si>
  <si>
    <t>Kristina</t>
  </si>
  <si>
    <t>Van den Broek</t>
  </si>
  <si>
    <t>Andrea</t>
  </si>
  <si>
    <t>Fahrgeld</t>
  </si>
  <si>
    <t>Sensen</t>
  </si>
  <si>
    <t>Margret</t>
  </si>
  <si>
    <t>Stundenabrechnung</t>
  </si>
  <si>
    <t>Friedrich</t>
  </si>
  <si>
    <t>Klaus</t>
  </si>
  <si>
    <t>Terlinden</t>
  </si>
  <si>
    <t>Peter</t>
  </si>
  <si>
    <t>Hetjens</t>
  </si>
  <si>
    <t>Nicola</t>
  </si>
  <si>
    <t>Gielen</t>
  </si>
  <si>
    <t>Regina</t>
  </si>
  <si>
    <t>Dahm</t>
  </si>
  <si>
    <t>Enns</t>
  </si>
  <si>
    <t xml:space="preserve"> Jeanette</t>
  </si>
  <si>
    <t>Abwesenheit_Kind krank</t>
  </si>
  <si>
    <t>Krank vom 14. - 16.05.</t>
  </si>
  <si>
    <t>Yes</t>
  </si>
  <si>
    <t>Behrami</t>
  </si>
  <si>
    <t>Mirjeta</t>
  </si>
  <si>
    <t>Abwesenheit Mutterchutz &amp; Beschäftigungsverbot</t>
  </si>
  <si>
    <t>Barroso-Diaz</t>
  </si>
  <si>
    <t>Yamilet</t>
  </si>
  <si>
    <t>Adresse</t>
  </si>
  <si>
    <t>nn</t>
  </si>
  <si>
    <t>Dinges</t>
  </si>
  <si>
    <t>Luise</t>
  </si>
  <si>
    <t>16 Stunden im Mai Auszahlung Juni</t>
  </si>
  <si>
    <t>Juli</t>
  </si>
  <si>
    <t>Nesrine Gafsi</t>
  </si>
  <si>
    <t>Personaldaten, Gehalt</t>
  </si>
  <si>
    <t>Austritt 31.07.2025</t>
  </si>
  <si>
    <t>Kantelhardt</t>
  </si>
  <si>
    <t>Jens</t>
  </si>
  <si>
    <t>Payroll prüfen im Juni</t>
  </si>
  <si>
    <t>ab Juni JobRad AN Anteil Abzug 167,93€</t>
  </si>
  <si>
    <t>Aresin</t>
  </si>
  <si>
    <t>Emily Sophie</t>
  </si>
  <si>
    <t>105€ im Juni</t>
  </si>
  <si>
    <t>Keine Stundenaufzeichnung da, Wiedervorlage im August</t>
  </si>
  <si>
    <t>August</t>
  </si>
  <si>
    <t>Krause</t>
  </si>
  <si>
    <t>Michaela</t>
  </si>
  <si>
    <t>Von Haupt- zu Nebenarbeitgeber</t>
  </si>
  <si>
    <t>Haupt</t>
  </si>
  <si>
    <t>Aileen</t>
  </si>
  <si>
    <t xml:space="preserve">Postleitzahl Änderung </t>
  </si>
  <si>
    <t>Aydin</t>
  </si>
  <si>
    <t>Serap</t>
  </si>
  <si>
    <t>Personaldaten/Gehalt</t>
  </si>
  <si>
    <t>Austritt zum 06.06.2025</t>
  </si>
  <si>
    <t>JA</t>
  </si>
  <si>
    <t>Weiß, Anita</t>
  </si>
  <si>
    <t>Urlaubsgeld Sommer in höhe von 1132€</t>
  </si>
  <si>
    <t>Prüflinger, Ursula</t>
  </si>
  <si>
    <t>Urlaubsgeld Sommer in höhe von 1230€</t>
  </si>
  <si>
    <t>Keith, Petra</t>
  </si>
  <si>
    <t>Urlaubsgeld Sommer in höhe von 1528,96€</t>
  </si>
  <si>
    <t>Grundmüller, Kerstin</t>
  </si>
  <si>
    <t>Urlaubsgeld Sommer in höhe von 840€</t>
  </si>
  <si>
    <t>Eichinger, Christine</t>
  </si>
  <si>
    <t>Urlaubsgeld Sommer in höhe von 441,99€</t>
  </si>
  <si>
    <t>Mücke, Cassandra</t>
  </si>
  <si>
    <t>Kostenstelle wurde hinterlegt</t>
  </si>
  <si>
    <t>Algeer, Nadja</t>
  </si>
  <si>
    <t>Urlaubsgeld Sommer in Höhe von 1275€</t>
  </si>
  <si>
    <t>Rneem, Alraii</t>
  </si>
  <si>
    <t>Urlaubsgeld Sommer in Höhe von 537,50€</t>
  </si>
  <si>
    <t>Alomohammad, Rola</t>
  </si>
  <si>
    <t>Elke Kohl</t>
  </si>
  <si>
    <t>Urlaubsgeld Winter auf 0€ gesetzt</t>
  </si>
  <si>
    <t>ZV_Elke_Kohl_9_2024 hier wird geregelt das anspruch auf Weihnachts und Urlaubsgeld entfällt</t>
  </si>
  <si>
    <t>Rneem Alraii</t>
  </si>
  <si>
    <t>Vertragsende 31.08.2025</t>
  </si>
  <si>
    <t>Ist Azubi, vermutlich früheres Prüfungsdatum --&gt; wiedervorlage zwecks Vertragsanschluss</t>
  </si>
  <si>
    <t>Stockbauer</t>
  </si>
  <si>
    <t>Bianca</t>
  </si>
  <si>
    <t>Urlaubsgeld/Weihnachtsgeld</t>
  </si>
  <si>
    <t>Erstellt noch nicht zurückerhalten</t>
  </si>
  <si>
    <t>Hashani</t>
  </si>
  <si>
    <t>Advije</t>
  </si>
  <si>
    <t>Kinderdaten, Muschu Elternzeit</t>
  </si>
  <si>
    <t>Austritt</t>
  </si>
  <si>
    <t>Wiedervorlage: Vertragsende 31.08.2025</t>
  </si>
  <si>
    <t xml:space="preserve">Bockelbrink </t>
  </si>
  <si>
    <t>Minu</t>
  </si>
  <si>
    <t>Personaldaten, MA Änderungen</t>
  </si>
  <si>
    <t xml:space="preserve">Urlaubsgeld Sommer in Höhe von 300€ </t>
  </si>
  <si>
    <t>Preksavec</t>
  </si>
  <si>
    <t>Ksenija</t>
  </si>
  <si>
    <t>Deutschlandticket 58 Euro</t>
  </si>
  <si>
    <t>Liegt ein Nachweis vor?</t>
  </si>
  <si>
    <t>Maximilian</t>
  </si>
  <si>
    <t>Aushilfslohn 556 Euro</t>
  </si>
  <si>
    <t xml:space="preserve">Denninger-Kianfar </t>
  </si>
  <si>
    <t>Ingrid</t>
  </si>
  <si>
    <t>MVG Ticket 57 Euro</t>
  </si>
  <si>
    <t xml:space="preserve">Kolgeci </t>
  </si>
  <si>
    <t>Juela</t>
  </si>
  <si>
    <t>Fahrtkostenzuschuss muss ggf. angepasst werden, evtl. Anpassung in Personio? AV alles geregelt. RM Frau Becker nötig &amp; dann Info Steuerrbüro</t>
  </si>
  <si>
    <t>Alexander</t>
  </si>
  <si>
    <t xml:space="preserve">Fixgehalt auf 2400 erhöht </t>
  </si>
  <si>
    <t>AV mit 2400€ leigt vor, wurden die letzten Monate/Jahre immer zu wenig gezahlt?</t>
  </si>
  <si>
    <t>Edona Kabashi</t>
  </si>
  <si>
    <t>Emailadresse</t>
  </si>
  <si>
    <t>Liza Haase</t>
  </si>
  <si>
    <t xml:space="preserve">Neueintritt </t>
  </si>
  <si>
    <t>Leila Mohamedova</t>
  </si>
  <si>
    <t>Gehaltsanpassung durch Stundenreduktion, wenn ZV zurück dann anpassen in Personio</t>
  </si>
  <si>
    <t>Haase</t>
  </si>
  <si>
    <t>Liza</t>
  </si>
  <si>
    <t>Wiedervorlage</t>
  </si>
  <si>
    <t>Arbeitsstunden hinterlegt (Stundenlohn)</t>
  </si>
  <si>
    <t>Schwarz</t>
  </si>
  <si>
    <t>Simone</t>
  </si>
  <si>
    <t>Urlaubs/Weihnachtsgeld</t>
  </si>
  <si>
    <t>erstellt aber nicht zurück</t>
  </si>
  <si>
    <t>Rohrmeier</t>
  </si>
  <si>
    <t>Owodunni</t>
  </si>
  <si>
    <t>Anne Mary</t>
  </si>
  <si>
    <t>Kolgeci</t>
  </si>
  <si>
    <t>Kabashi</t>
  </si>
  <si>
    <t>Edona</t>
  </si>
  <si>
    <t>Hasic</t>
  </si>
  <si>
    <t>Majda</t>
  </si>
  <si>
    <t>Engelbrecht</t>
  </si>
  <si>
    <t>Donald</t>
  </si>
  <si>
    <t>Denninger</t>
  </si>
  <si>
    <t>Everding</t>
  </si>
  <si>
    <t>Krüger</t>
  </si>
  <si>
    <t xml:space="preserve">Neele </t>
  </si>
  <si>
    <t>Abwesenheiten</t>
  </si>
  <si>
    <t>Ende Mutterschutz</t>
  </si>
  <si>
    <t>EZ Antrag angefragt am 09.05.2025 und 19.05. bei Fr. Everding und Mokros in cc</t>
  </si>
  <si>
    <t>Münker</t>
  </si>
  <si>
    <t>Miriam</t>
  </si>
  <si>
    <t>Mindestlohnapassung</t>
  </si>
  <si>
    <t>Meldung an Steuerbüro muss noch raus!</t>
  </si>
  <si>
    <t>Müller</t>
  </si>
  <si>
    <t>Rebekka</t>
  </si>
  <si>
    <t>Jobrad Ende 1.Rad, 2. Rad 145,35€</t>
  </si>
  <si>
    <t>Marx</t>
  </si>
  <si>
    <t>Jasmin</t>
  </si>
  <si>
    <t>Anpassung Weihnachtsgeld</t>
  </si>
  <si>
    <t>ZV zurück?</t>
  </si>
  <si>
    <t>Lampe</t>
  </si>
  <si>
    <t>Brookman</t>
  </si>
  <si>
    <t>Borchardt</t>
  </si>
  <si>
    <t>Stephanie</t>
  </si>
  <si>
    <t>Änderung Bankverbindung</t>
  </si>
  <si>
    <t>Maniyeri</t>
  </si>
  <si>
    <t>Sangeetha</t>
  </si>
  <si>
    <t>Personaldaten/Abwesenheiten/Gehalt</t>
  </si>
  <si>
    <t>Elternzeit</t>
  </si>
  <si>
    <t>Lauber</t>
  </si>
  <si>
    <t>Marion</t>
  </si>
  <si>
    <t>Keine Auszahlung im Juni?</t>
  </si>
  <si>
    <t>PM kontaktieren</t>
  </si>
  <si>
    <t>Baumgartner</t>
  </si>
  <si>
    <t>Sabrina</t>
  </si>
  <si>
    <t>Straße, Hauptarbeitgeber, KiFrB, Geburtsort</t>
  </si>
  <si>
    <t>Salltakaj</t>
  </si>
  <si>
    <t>Arta</t>
  </si>
  <si>
    <t>voraussichtl. Geburtstermin</t>
  </si>
  <si>
    <t>Klötzer</t>
  </si>
  <si>
    <t>Adrian</t>
  </si>
  <si>
    <t>Austritt 16.06.2025</t>
  </si>
  <si>
    <t>Scheler</t>
  </si>
  <si>
    <t>Alyssa</t>
  </si>
  <si>
    <t>Neueintritt 01.06.2025</t>
  </si>
  <si>
    <t xml:space="preserve"> </t>
  </si>
  <si>
    <t>persönl. Daten noch nicht in Personio</t>
  </si>
  <si>
    <t>Ataykaya Özlem</t>
  </si>
  <si>
    <t>Beschäftigungsverbot</t>
  </si>
  <si>
    <t>Warum Gehalt auch rückwirkend rausgelöscht? was ich tun würde: Praxis informieren und nachfragen und Abwesenehiten entsprechend hinterlegen</t>
  </si>
  <si>
    <t>Peja</t>
  </si>
  <si>
    <t>Seide</t>
  </si>
  <si>
    <t>Kündigungsbestätigung fehlt</t>
  </si>
  <si>
    <t>Hatte Julia erstellt</t>
  </si>
  <si>
    <t>Per Mail bei Tecihmann angefragt am 02.06.25</t>
  </si>
  <si>
    <t>Wiedervorlage Mutterschaftsgeld</t>
  </si>
  <si>
    <t>Claudia Tempelmann-Bandura</t>
  </si>
  <si>
    <t>Wochenstunden (38.88--&gt;16) (Gehaltsreiter)</t>
  </si>
  <si>
    <t>Feedback in der Praxis einholen Änderungen durch eine Frau Lenz --&gt; Mail verschickt am 26.05.</t>
  </si>
  <si>
    <t>Jürgen Bandura</t>
  </si>
  <si>
    <t>Böbisch Ina</t>
  </si>
  <si>
    <t>Gehaltserhöhung siehe Mail von Frau Mielke am 06.05.2025 (1200 Euro bei 12 Stunden wöchentlich)</t>
  </si>
  <si>
    <t>Laura Sophie Zeuner</t>
  </si>
  <si>
    <t>Wiedervorlage: Hat Frau Schäfer die Stunden eingetragen?</t>
  </si>
  <si>
    <t>Vorabnachzahlung April Stunden (100,19€) 02.06.25 (Anne)</t>
  </si>
  <si>
    <t>Vollmer-Sturm, Uta-Liane</t>
  </si>
  <si>
    <t xml:space="preserve">Juni, Kündigung </t>
  </si>
  <si>
    <t>Soll Resturlaub ausgezahlt werden?</t>
  </si>
  <si>
    <t>Glücklich Sabrina</t>
  </si>
  <si>
    <t>ZV im Unterschriftenlauf, von Janine erstellt worden, Wiedervorlage für Juli</t>
  </si>
  <si>
    <t>ZV für Wochenstundenreduzierung nach EZ in Personio hochgeladen und AZM angepassT?</t>
  </si>
  <si>
    <t>Zeuner</t>
  </si>
  <si>
    <t>Laura Sophie</t>
  </si>
  <si>
    <t>CH / JLA</t>
  </si>
  <si>
    <t>Lulinski-Szefer Julita</t>
  </si>
  <si>
    <t>kein unterschriebener AV</t>
  </si>
  <si>
    <t>Info am 12.05. von Frau Schäfer bekommen, dass der Start zum 01.05. korrekt ist und der unterschriebene AV noch folgt</t>
  </si>
  <si>
    <t>Erinnerungsmail am 2.06. verschickt an Schaefer</t>
  </si>
  <si>
    <t>Ilayda Kantürk</t>
  </si>
  <si>
    <t>Status auf Auszeit gesetzt (Elternzeit)</t>
  </si>
  <si>
    <t>Bestätigung erstellen angefragt am 21.05.2025</t>
  </si>
  <si>
    <t>Bahar Alkhalaf</t>
  </si>
  <si>
    <t>Rückwirkende Stundenreduzierung</t>
  </si>
  <si>
    <t>erstellt ja, unterschrieben?</t>
  </si>
  <si>
    <t>SIe bekommt im Juni nur 511,43€ ausgezahlt</t>
  </si>
  <si>
    <t>Seda Tasdemir</t>
  </si>
  <si>
    <r>
      <rPr>
        <sz val="11"/>
        <color rgb="FFFF0000"/>
        <rFont val="Aptos Narrow"/>
        <scheme val="minor"/>
      </rPr>
      <t xml:space="preserve">Rückwirkende </t>
    </r>
    <r>
      <rPr>
        <sz val="11"/>
        <color rgb="FF000000"/>
        <rFont val="Aptos Narrow"/>
        <scheme val="minor"/>
      </rPr>
      <t>Gehaltserhöhung 1.05. auf 1110,21€ &amp; Spendit Card</t>
    </r>
  </si>
  <si>
    <t>wurde erstellt noch nicht unterschrieben</t>
  </si>
  <si>
    <t>Gehalt muss angepasst werden sobald unterschriebene ZV vorliegt</t>
  </si>
  <si>
    <t>Mail verschickt am 27.05.</t>
  </si>
  <si>
    <t>Naas Muayad</t>
  </si>
  <si>
    <t>Aya</t>
  </si>
  <si>
    <t>Deutschlandticket Erhöhung auf 58€</t>
  </si>
  <si>
    <t>ZV zur Unterschrift</t>
  </si>
  <si>
    <t>rückwirkend ab 1.1.25, Info muss noch ans Steuerbüro wenn ZV unterschrieben zurück</t>
  </si>
  <si>
    <t>Yousef Bahlawan</t>
  </si>
  <si>
    <t>Adressänderung</t>
  </si>
  <si>
    <t>Tatiana Petelca</t>
  </si>
  <si>
    <t>Probezeitkündigung mit Freistellung</t>
  </si>
  <si>
    <t xml:space="preserve">Elsa </t>
  </si>
  <si>
    <t>Stunden reduziert</t>
  </si>
  <si>
    <t xml:space="preserve">AZM muss angepasst werden --&gt; angefragt per Mail am 22.05. --&gt; ist angepasst </t>
  </si>
  <si>
    <t>Kabaolgu</t>
  </si>
  <si>
    <t xml:space="preserve">Zübeyde </t>
  </si>
  <si>
    <t>Neueinstellung</t>
  </si>
  <si>
    <t>Profil muss ausgefüllt werden, Personioeinladung wurde verschickt</t>
  </si>
  <si>
    <t>Szarska</t>
  </si>
  <si>
    <t>Bozena</t>
  </si>
  <si>
    <t xml:space="preserve">Am 27.05. von 25 auf 12 gestellt, keine Änderung im Gehalt und AZM gültig ab 1.06. </t>
  </si>
  <si>
    <t>Per Mail an Mokros am 2.06.</t>
  </si>
  <si>
    <t>Gabriela Pesa</t>
  </si>
  <si>
    <t>Kinderfreibetrag</t>
  </si>
  <si>
    <t>Probezeitkündigung zum 18.06.2025</t>
  </si>
  <si>
    <t>Khamidova</t>
  </si>
  <si>
    <t>Mulkiyabegim</t>
  </si>
  <si>
    <t>Daten und Gehalt noch nicht eingegeben</t>
  </si>
  <si>
    <t>26.05.</t>
  </si>
  <si>
    <t>Daniela</t>
  </si>
  <si>
    <t>Steuerbüro muss noch informiert werden Löschung Kind Krank</t>
  </si>
  <si>
    <t>Sejdiu</t>
  </si>
  <si>
    <t>Gentiana</t>
  </si>
  <si>
    <t>Rückkehr aus Elternzeit?</t>
  </si>
  <si>
    <t>PM fragen</t>
  </si>
  <si>
    <t>Hoischen</t>
  </si>
  <si>
    <t>Elke</t>
  </si>
  <si>
    <t>Gehaltserhöhung auf 3300,- ab 01.06.</t>
  </si>
  <si>
    <t>Dezember</t>
  </si>
  <si>
    <t>Abwesenheiten / Elternzeit</t>
  </si>
  <si>
    <t>Antrag liegt noch nicht vor</t>
  </si>
  <si>
    <t>Info an Praxis versendet 05.2025</t>
  </si>
  <si>
    <t>Cloppenburg</t>
  </si>
  <si>
    <t>Holstein</t>
  </si>
  <si>
    <t>Natalja</t>
  </si>
  <si>
    <t>Austritt 15.06.2025</t>
  </si>
  <si>
    <t>Brosig</t>
  </si>
  <si>
    <t>Justin</t>
  </si>
  <si>
    <t>Austritt 30.09.2025</t>
  </si>
  <si>
    <t>Arab</t>
  </si>
  <si>
    <t>Sedra</t>
  </si>
  <si>
    <t>Eintritt 01.06.2025</t>
  </si>
  <si>
    <t>Art</t>
  </si>
  <si>
    <t>Zeitraum</t>
  </si>
  <si>
    <t>Name</t>
  </si>
  <si>
    <t>Jobticket</t>
  </si>
  <si>
    <t>Viktorija Ibric</t>
  </si>
  <si>
    <t>Anne Mary Owodunni</t>
  </si>
  <si>
    <t>Ingrid Denninger</t>
  </si>
  <si>
    <t>Brigitte Klein</t>
  </si>
  <si>
    <t>Simone Schwarz</t>
  </si>
  <si>
    <t>Katja Ruhlig</t>
  </si>
  <si>
    <t>Emine Sadiku</t>
  </si>
  <si>
    <t>Leila Husanovic</t>
  </si>
  <si>
    <t>Ksenia Preksavec</t>
  </si>
  <si>
    <t>Freshta Kabiri   </t>
  </si>
  <si>
    <t>Frau Kolgeci</t>
  </si>
  <si>
    <t xml:space="preserve">München I  </t>
  </si>
  <si>
    <t>Osterkamp</t>
  </si>
  <si>
    <t>Soltani</t>
  </si>
  <si>
    <t>Übersicht von Frau Hertig anfragen</t>
  </si>
  <si>
    <t>Mutterschutz</t>
  </si>
  <si>
    <t>23.07.2025-29.10.2025</t>
  </si>
  <si>
    <t>Bianca Stockbauer</t>
  </si>
  <si>
    <t>bisher keine EZ beantragt</t>
  </si>
  <si>
    <t>Still BV</t>
  </si>
  <si>
    <t>18.05.2025-17.10.2025</t>
  </si>
  <si>
    <t>Sangeetha Maniyeri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</si>
</sst>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28"/>
      <color theme="1"/>
      <name val="Aptos Narrow"/>
      <family val="2"/>
      <scheme val="minor"/>
    </font>
    <font>
      <sz val="11"/>
      <color rgb="FFFF0000"/>
      <name val="Aptos Narrow"/>
      <scheme val="minor"/>
    </font>
    <font>
      <sz val="11"/>
      <color rgb="FF000000"/>
      <name val="Aptos Narrow"/>
      <scheme val="minor"/>
    </font>
    <font>
      <sz val="11"/>
      <color theme="1"/>
      <name val="Aptos Narrow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C5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7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0" fillId="4" borderId="0" xfId="0" applyFill="1"/>
    <xf numFmtId="0" fontId="0" fillId="3" borderId="1" xfId="0" applyFill="1" applyBorder="1"/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8" borderId="1" xfId="0" applyFill="1" applyBorder="1"/>
    <xf numFmtId="0" fontId="0" fillId="9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" fillId="6" borderId="0" xfId="0" applyFont="1" applyFill="1"/>
    <xf numFmtId="0" fontId="3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/>
    </xf>
    <xf numFmtId="0" fontId="0" fillId="10" borderId="0" xfId="0" applyFill="1"/>
    <xf numFmtId="0" fontId="6" fillId="10" borderId="0" xfId="0" applyFont="1" applyFill="1" applyAlignment="1">
      <alignment vertical="center"/>
    </xf>
    <xf numFmtId="0" fontId="0" fillId="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9" fillId="8" borderId="1" xfId="0" applyFont="1" applyFill="1" applyBorder="1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3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14" borderId="0" xfId="0" applyFill="1"/>
    <xf numFmtId="0" fontId="0" fillId="15" borderId="0" xfId="0" applyFill="1"/>
    <xf numFmtId="0" fontId="11" fillId="4" borderId="0" xfId="0" applyFont="1" applyFill="1"/>
    <xf numFmtId="0" fontId="11" fillId="0" borderId="0" xfId="0" applyFont="1"/>
    <xf numFmtId="0" fontId="11" fillId="15" borderId="0" xfId="0" applyFont="1" applyFill="1"/>
    <xf numFmtId="0" fontId="11" fillId="3" borderId="0" xfId="0" applyFont="1" applyFill="1"/>
    <xf numFmtId="0" fontId="9" fillId="0" borderId="1" xfId="0" applyFont="1" applyBorder="1"/>
    <xf numFmtId="0" fontId="3" fillId="15" borderId="1" xfId="0" applyFont="1" applyFill="1" applyBorder="1" applyAlignment="1">
      <alignment horizontal="center" vertical="center" wrapText="1"/>
    </xf>
    <xf numFmtId="0" fontId="0" fillId="8" borderId="0" xfId="0" applyFill="1"/>
    <xf numFmtId="14" fontId="0" fillId="8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/>
    </xf>
    <xf numFmtId="0" fontId="13" fillId="9" borderId="7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2" fillId="17" borderId="4" xfId="0" applyFont="1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/>
    </xf>
    <xf numFmtId="0" fontId="13" fillId="3" borderId="0" xfId="0" applyFont="1" applyFill="1" applyAlignment="1">
      <alignment wrapText="1"/>
    </xf>
    <xf numFmtId="0" fontId="14" fillId="0" borderId="0" xfId="0" applyFont="1"/>
    <xf numFmtId="0" fontId="15" fillId="0" borderId="0" xfId="0" applyFont="1"/>
    <xf numFmtId="0" fontId="0" fillId="3" borderId="4" xfId="0" applyFill="1" applyBorder="1"/>
    <xf numFmtId="0" fontId="0" fillId="0" borderId="4" xfId="0" applyBorder="1"/>
    <xf numFmtId="0" fontId="0" fillId="18" borderId="4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16" borderId="0" xfId="0" applyFill="1"/>
    <xf numFmtId="14" fontId="0" fillId="16" borderId="0" xfId="0" applyNumberFormat="1" applyFill="1"/>
    <xf numFmtId="0" fontId="0" fillId="19" borderId="0" xfId="0" applyFill="1"/>
    <xf numFmtId="0" fontId="0" fillId="20" borderId="0" xfId="0" applyFill="1"/>
    <xf numFmtId="0" fontId="0" fillId="16" borderId="0" xfId="0" applyFill="1" applyAlignment="1">
      <alignment wrapText="1"/>
    </xf>
    <xf numFmtId="0" fontId="0" fillId="15" borderId="4" xfId="0" applyFill="1" applyBorder="1"/>
    <xf numFmtId="14" fontId="0" fillId="15" borderId="4" xfId="0" applyNumberFormat="1" applyFill="1" applyBorder="1"/>
    <xf numFmtId="0" fontId="0" fillId="15" borderId="4" xfId="0" applyFill="1" applyBorder="1" applyAlignment="1">
      <alignment wrapText="1"/>
    </xf>
    <xf numFmtId="14" fontId="0" fillId="3" borderId="4" xfId="0" applyNumberFormat="1" applyFill="1" applyBorder="1"/>
    <xf numFmtId="0" fontId="0" fillId="3" borderId="4" xfId="0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8" fillId="3" borderId="4" xfId="0" applyFont="1" applyFill="1" applyBorder="1" applyAlignment="1">
      <alignment wrapText="1"/>
    </xf>
    <xf numFmtId="0" fontId="11" fillId="15" borderId="4" xfId="0" applyFont="1" applyFill="1" applyBorder="1"/>
    <xf numFmtId="14" fontId="11" fillId="15" borderId="4" xfId="0" applyNumberFormat="1" applyFont="1" applyFill="1" applyBorder="1"/>
    <xf numFmtId="0" fontId="11" fillId="15" borderId="4" xfId="0" applyFont="1" applyFill="1" applyBorder="1" applyAlignment="1">
      <alignment wrapText="1"/>
    </xf>
    <xf numFmtId="0" fontId="11" fillId="15" borderId="16" xfId="0" applyFont="1" applyFill="1" applyBorder="1"/>
    <xf numFmtId="0" fontId="0" fillId="3" borderId="16" xfId="0" applyFill="1" applyBorder="1"/>
    <xf numFmtId="0" fontId="0" fillId="14" borderId="4" xfId="0" applyFill="1" applyBorder="1"/>
    <xf numFmtId="14" fontId="0" fillId="14" borderId="4" xfId="0" applyNumberFormat="1" applyFill="1" applyBorder="1"/>
    <xf numFmtId="0" fontId="0" fillId="16" borderId="4" xfId="0" applyFill="1" applyBorder="1"/>
    <xf numFmtId="14" fontId="0" fillId="16" borderId="4" xfId="0" applyNumberFormat="1" applyFill="1" applyBorder="1"/>
    <xf numFmtId="0" fontId="0" fillId="14" borderId="4" xfId="0" applyFill="1" applyBorder="1" applyAlignment="1">
      <alignment wrapText="1"/>
    </xf>
    <xf numFmtId="0" fontId="0" fillId="19" borderId="4" xfId="0" applyFill="1" applyBorder="1"/>
    <xf numFmtId="14" fontId="0" fillId="19" borderId="4" xfId="0" applyNumberFormat="1" applyFill="1" applyBorder="1"/>
    <xf numFmtId="0" fontId="0" fillId="5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6" borderId="0" xfId="0" applyFill="1"/>
    <xf numFmtId="14" fontId="0" fillId="6" borderId="0" xfId="0" applyNumberFormat="1" applyFill="1"/>
    <xf numFmtId="0" fontId="0" fillId="0" borderId="3" xfId="0" applyBorder="1" applyAlignment="1">
      <alignment horizontal="center"/>
    </xf>
    <xf numFmtId="0" fontId="0" fillId="15" borderId="1" xfId="0" applyFill="1" applyBorder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horizontal="left" vertical="center"/>
    </xf>
    <xf numFmtId="0" fontId="13" fillId="3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20" borderId="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8" borderId="3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8">
    <cellStyle name="Hyperlink" xfId="7" xr:uid="{D2879076-20B7-4740-8362-964F8A5BEDFE}"/>
    <cellStyle name="Link 2" xfId="1" xr:uid="{62CDC2FE-0793-4946-83B2-C539BDB0DC60}"/>
    <cellStyle name="Standard" xfId="0" builtinId="0"/>
    <cellStyle name="Standard 2" xfId="3" xr:uid="{780B8122-5C14-44FB-AEE6-2D3CBE9E9587}"/>
    <cellStyle name="Standard 2 2" xfId="5" xr:uid="{114C0D50-6C40-4704-94F2-DCF113F9C59F}"/>
    <cellStyle name="Standard 3" xfId="6" xr:uid="{BEEB11A5-1401-4262-B11D-68B3D51A92C7}"/>
    <cellStyle name="Standard 4" xfId="2" xr:uid="{A7DA9C5D-6B13-4F8B-9D82-97E389631C78}"/>
    <cellStyle name="Währung 2" xfId="4" xr:uid="{CED4F07C-B8A7-4514-B9A0-1AD8813B260E}"/>
  </cellStyles>
  <dxfs count="0"/>
  <tableStyles count="0" defaultTableStyle="TableStyleMedium2" defaultPivotStyle="PivotStyleLight16"/>
  <colors>
    <mruColors>
      <color rgb="FF21C5FF"/>
      <color rgb="FFFFFF99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3C3A-BBCE-48D1-85C2-666A5B1A1BAC}">
  <dimension ref="A1:AU99"/>
  <sheetViews>
    <sheetView zoomScale="90" zoomScaleNormal="90" workbookViewId="0">
      <selection activeCell="A19" sqref="A19:F30"/>
    </sheetView>
  </sheetViews>
  <sheetFormatPr defaultColWidth="11.42578125" defaultRowHeight="14.45"/>
  <cols>
    <col min="1" max="1" width="21.140625" style="10" customWidth="1"/>
    <col min="2" max="2" width="16.28515625" style="10" customWidth="1"/>
    <col min="3" max="3" width="25.5703125" customWidth="1"/>
    <col min="4" max="4" width="100.85546875" bestFit="1" customWidth="1"/>
    <col min="5" max="5" width="37.140625" bestFit="1" customWidth="1"/>
    <col min="6" max="6" width="30.85546875" style="9" customWidth="1"/>
    <col min="7" max="7" width="17.85546875" style="9" customWidth="1"/>
    <col min="8" max="8" width="20.85546875" style="2" bestFit="1" customWidth="1"/>
    <col min="9" max="9" width="43.42578125" style="2" customWidth="1"/>
  </cols>
  <sheetData>
    <row r="1" spans="1:47" ht="14.45" customHeight="1">
      <c r="A1" s="141" t="s">
        <v>0</v>
      </c>
      <c r="B1" s="141"/>
      <c r="C1" s="141"/>
      <c r="D1" s="141"/>
      <c r="E1" s="141"/>
      <c r="F1" s="141"/>
      <c r="G1" s="17"/>
      <c r="H1" s="17"/>
      <c r="I1" s="17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7" ht="14.45" customHeight="1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26" t="s">
        <v>6</v>
      </c>
      <c r="G2" s="17"/>
      <c r="H2" s="17"/>
      <c r="I2" s="1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7" ht="14.45" customHeight="1">
      <c r="A3" s="38" t="s">
        <v>7</v>
      </c>
      <c r="B3" s="32" t="s">
        <v>8</v>
      </c>
      <c r="C3" s="13" t="s">
        <v>9</v>
      </c>
      <c r="D3" s="14" t="s">
        <v>10</v>
      </c>
      <c r="E3" s="31" t="s">
        <v>11</v>
      </c>
      <c r="F3" s="27"/>
      <c r="G3" s="17"/>
      <c r="H3" s="17"/>
      <c r="I3" s="1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7" ht="14.45" customHeight="1">
      <c r="A4" s="38" t="s">
        <v>12</v>
      </c>
      <c r="B4" s="32" t="s">
        <v>8</v>
      </c>
      <c r="C4" s="13" t="s">
        <v>13</v>
      </c>
      <c r="D4" s="14" t="s">
        <v>14</v>
      </c>
      <c r="E4" s="14" t="s">
        <v>15</v>
      </c>
      <c r="F4" s="27"/>
      <c r="G4" s="17"/>
      <c r="H4" s="17"/>
      <c r="I4" s="1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7" ht="14.45" customHeight="1">
      <c r="A5" s="38" t="s">
        <v>16</v>
      </c>
      <c r="B5" s="32" t="s">
        <v>8</v>
      </c>
      <c r="C5" s="13" t="s">
        <v>17</v>
      </c>
      <c r="D5" s="14" t="s">
        <v>18</v>
      </c>
      <c r="E5" s="14" t="s">
        <v>19</v>
      </c>
      <c r="F5" s="20"/>
      <c r="G5" s="17"/>
      <c r="H5" s="17"/>
      <c r="I5" s="1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7" ht="44.25" customHeight="1">
      <c r="A6" s="13" t="s">
        <v>20</v>
      </c>
      <c r="B6" s="34" t="s">
        <v>21</v>
      </c>
      <c r="C6" s="13" t="s">
        <v>22</v>
      </c>
      <c r="D6" s="14" t="s">
        <v>23</v>
      </c>
      <c r="E6" s="36" t="s">
        <v>24</v>
      </c>
      <c r="F6" s="40"/>
      <c r="G6" s="17"/>
      <c r="H6" s="17"/>
      <c r="I6" s="1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7" ht="14.45" customHeight="1">
      <c r="A7" s="38" t="s">
        <v>25</v>
      </c>
      <c r="B7" s="32" t="s">
        <v>8</v>
      </c>
      <c r="C7" s="13" t="s">
        <v>26</v>
      </c>
      <c r="D7" s="14" t="s">
        <v>27</v>
      </c>
      <c r="E7" s="14" t="s">
        <v>28</v>
      </c>
      <c r="F7" s="40"/>
      <c r="G7" s="17"/>
      <c r="H7" s="17"/>
      <c r="I7" s="1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7">
      <c r="A8" s="13" t="s">
        <v>29</v>
      </c>
      <c r="B8" s="34" t="s">
        <v>21</v>
      </c>
      <c r="C8" s="13" t="s">
        <v>30</v>
      </c>
      <c r="D8" s="14" t="s">
        <v>31</v>
      </c>
      <c r="E8" s="14" t="s">
        <v>32</v>
      </c>
      <c r="F8" s="40"/>
      <c r="G8" s="17"/>
      <c r="H8" s="17"/>
      <c r="I8" s="1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7" ht="29.1">
      <c r="A9" s="38" t="s">
        <v>33</v>
      </c>
      <c r="B9" s="32" t="s">
        <v>8</v>
      </c>
      <c r="C9" s="13" t="s">
        <v>34</v>
      </c>
      <c r="D9" s="28" t="s">
        <v>35</v>
      </c>
      <c r="E9" s="28" t="s">
        <v>36</v>
      </c>
      <c r="F9" s="20" t="s">
        <v>37</v>
      </c>
      <c r="G9" s="17"/>
      <c r="H9" s="17"/>
      <c r="I9" s="1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ht="14.45" customHeight="1">
      <c r="A10" s="15" t="s">
        <v>38</v>
      </c>
      <c r="B10" s="35" t="s">
        <v>21</v>
      </c>
      <c r="C10" s="15" t="s">
        <v>17</v>
      </c>
      <c r="D10" s="14" t="s">
        <v>39</v>
      </c>
      <c r="E10" s="14" t="s">
        <v>15</v>
      </c>
      <c r="F10" s="7"/>
      <c r="H10" s="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ht="14.45" customHeight="1">
      <c r="A11" s="15" t="s">
        <v>40</v>
      </c>
      <c r="B11" s="35" t="s">
        <v>21</v>
      </c>
      <c r="C11" s="15" t="s">
        <v>13</v>
      </c>
      <c r="D11" s="14" t="s">
        <v>41</v>
      </c>
      <c r="E11" s="14" t="s">
        <v>42</v>
      </c>
      <c r="F11" s="8" t="s">
        <v>43</v>
      </c>
      <c r="H11" s="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ht="29.1">
      <c r="A12" s="15" t="s">
        <v>44</v>
      </c>
      <c r="B12" s="35" t="s">
        <v>21</v>
      </c>
      <c r="C12" s="15" t="s">
        <v>30</v>
      </c>
      <c r="D12" s="14" t="s">
        <v>45</v>
      </c>
      <c r="E12" s="36" t="s">
        <v>46</v>
      </c>
      <c r="F12" s="7"/>
      <c r="H12" s="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ht="29.1">
      <c r="A13" s="15" t="s">
        <v>47</v>
      </c>
      <c r="B13" s="35" t="s">
        <v>21</v>
      </c>
      <c r="C13" s="15" t="s">
        <v>22</v>
      </c>
      <c r="D13" s="14" t="s">
        <v>48</v>
      </c>
      <c r="E13" s="14" t="s">
        <v>49</v>
      </c>
      <c r="F13" s="7"/>
      <c r="H13" s="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ht="29.1">
      <c r="A14" s="15" t="s">
        <v>50</v>
      </c>
      <c r="B14" s="35" t="s">
        <v>21</v>
      </c>
      <c r="C14" s="15" t="s">
        <v>13</v>
      </c>
      <c r="D14" s="14" t="s">
        <v>51</v>
      </c>
      <c r="E14" s="14" t="s">
        <v>19</v>
      </c>
      <c r="F14" s="7"/>
      <c r="H14" s="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ht="14.45" customHeight="1">
      <c r="A15" s="15" t="s">
        <v>52</v>
      </c>
      <c r="B15" s="35" t="s">
        <v>21</v>
      </c>
      <c r="C15" s="15" t="s">
        <v>53</v>
      </c>
      <c r="D15" s="14" t="s">
        <v>54</v>
      </c>
      <c r="E15" s="1" t="s">
        <v>15</v>
      </c>
      <c r="F15" s="7"/>
      <c r="H15" s="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>
      <c r="A16" s="15" t="s">
        <v>55</v>
      </c>
      <c r="B16" s="35" t="s">
        <v>21</v>
      </c>
      <c r="C16" s="15" t="s">
        <v>26</v>
      </c>
      <c r="D16" s="14" t="s">
        <v>56</v>
      </c>
      <c r="E16" s="14" t="s">
        <v>32</v>
      </c>
      <c r="F16" s="46"/>
      <c r="H16" s="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6">
      <c r="A17" s="15" t="s">
        <v>57</v>
      </c>
      <c r="B17" s="35" t="s">
        <v>21</v>
      </c>
      <c r="C17" s="15" t="s">
        <v>30</v>
      </c>
      <c r="D17" s="1" t="s">
        <v>58</v>
      </c>
      <c r="E17" s="1" t="s">
        <v>28</v>
      </c>
      <c r="F17" s="1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>
      <c r="A18" s="9"/>
      <c r="B18" s="9"/>
      <c r="C18" s="2"/>
      <c r="D18" s="2"/>
      <c r="E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>
      <c r="A19" s="142" t="s">
        <v>59</v>
      </c>
      <c r="B19" s="142"/>
      <c r="C19" s="142"/>
      <c r="D19" s="142"/>
      <c r="E19" s="142"/>
      <c r="F19" s="14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>
      <c r="A20" s="5" t="s">
        <v>1</v>
      </c>
      <c r="B20" s="18" t="s">
        <v>2</v>
      </c>
      <c r="C20" s="18" t="s">
        <v>3</v>
      </c>
      <c r="D20" s="19" t="s">
        <v>4</v>
      </c>
      <c r="E20" s="19" t="s">
        <v>5</v>
      </c>
      <c r="F20" s="18" t="s">
        <v>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>
      <c r="A21" s="13" t="s">
        <v>60</v>
      </c>
      <c r="B21" s="35" t="s">
        <v>21</v>
      </c>
      <c r="C21" s="15" t="s">
        <v>61</v>
      </c>
      <c r="D21" s="1" t="s">
        <v>62</v>
      </c>
      <c r="E21" s="1" t="s">
        <v>15</v>
      </c>
      <c r="F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>
      <c r="A22" s="13" t="s">
        <v>63</v>
      </c>
      <c r="B22" s="35" t="s">
        <v>21</v>
      </c>
      <c r="C22" s="15" t="s">
        <v>64</v>
      </c>
      <c r="D22" s="1" t="s">
        <v>65</v>
      </c>
      <c r="E22" s="1" t="s">
        <v>15</v>
      </c>
      <c r="F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>
      <c r="A23" s="38" t="s">
        <v>66</v>
      </c>
      <c r="B23" s="33" t="s">
        <v>8</v>
      </c>
      <c r="C23" s="15" t="s">
        <v>53</v>
      </c>
      <c r="D23" s="1" t="s">
        <v>67</v>
      </c>
      <c r="E23" s="1" t="s">
        <v>28</v>
      </c>
      <c r="F23" s="29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>
      <c r="A24" s="43" t="s">
        <v>68</v>
      </c>
      <c r="B24" s="33" t="s">
        <v>8</v>
      </c>
      <c r="C24" s="15" t="s">
        <v>69</v>
      </c>
      <c r="D24" s="1" t="s">
        <v>70</v>
      </c>
      <c r="E24" s="1" t="s">
        <v>15</v>
      </c>
      <c r="F24" s="29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>
      <c r="A25" s="43" t="s">
        <v>71</v>
      </c>
      <c r="B25" s="33" t="s">
        <v>8</v>
      </c>
      <c r="C25" s="15" t="s">
        <v>61</v>
      </c>
      <c r="D25" s="1" t="s">
        <v>72</v>
      </c>
      <c r="E25" s="1" t="s">
        <v>19</v>
      </c>
      <c r="F25" s="29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14.45" customHeight="1">
      <c r="A26" s="39" t="s">
        <v>73</v>
      </c>
      <c r="B26" s="33" t="s">
        <v>8</v>
      </c>
      <c r="C26" s="16" t="s">
        <v>74</v>
      </c>
      <c r="D26" s="16" t="s">
        <v>75</v>
      </c>
      <c r="E26" s="44" t="s">
        <v>76</v>
      </c>
      <c r="F26" s="29" t="s">
        <v>77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>
      <c r="A27" s="43" t="s">
        <v>78</v>
      </c>
      <c r="B27" s="33" t="s">
        <v>8</v>
      </c>
      <c r="C27" s="20" t="s">
        <v>22</v>
      </c>
      <c r="D27" s="1" t="s">
        <v>79</v>
      </c>
      <c r="E27" s="1" t="s">
        <v>28</v>
      </c>
      <c r="F27" s="29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>
      <c r="A28" s="43" t="s">
        <v>80</v>
      </c>
      <c r="B28" s="33" t="s">
        <v>8</v>
      </c>
      <c r="C28" s="20" t="s">
        <v>22</v>
      </c>
      <c r="D28" s="1" t="s">
        <v>81</v>
      </c>
      <c r="E28" s="1" t="s">
        <v>28</v>
      </c>
      <c r="F28" s="29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s="25" customFormat="1" ht="29.1">
      <c r="A29" s="45" t="s">
        <v>82</v>
      </c>
      <c r="B29" s="33" t="s">
        <v>8</v>
      </c>
      <c r="C29" s="21" t="s">
        <v>17</v>
      </c>
      <c r="D29" s="22" t="s">
        <v>83</v>
      </c>
      <c r="E29" s="22" t="s">
        <v>19</v>
      </c>
      <c r="F29" s="30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11" t="s">
        <v>84</v>
      </c>
      <c r="B30" s="11"/>
      <c r="C30" s="11" t="s">
        <v>30</v>
      </c>
      <c r="D30" s="3"/>
      <c r="E30" s="3" t="s">
        <v>15</v>
      </c>
      <c r="F30" s="1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>
      <c r="A31" s="9"/>
      <c r="B31" s="9"/>
      <c r="C31" s="2"/>
      <c r="D31" s="2"/>
      <c r="E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>
      <c r="A32" s="9"/>
      <c r="B32" s="9"/>
      <c r="C32" s="2"/>
      <c r="D32" s="2"/>
      <c r="E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>
      <c r="A33" s="9"/>
      <c r="B33" s="9"/>
      <c r="C33" s="2"/>
      <c r="D33" s="2"/>
      <c r="E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>
      <c r="A34" s="9"/>
      <c r="B34" s="9"/>
      <c r="C34" s="2"/>
      <c r="D34" s="2"/>
      <c r="E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>
      <c r="A35" s="9"/>
      <c r="B35" s="9"/>
      <c r="C35" s="2"/>
      <c r="D35" s="2"/>
      <c r="E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>
      <c r="A36" s="9"/>
      <c r="B36" s="9"/>
      <c r="C36" s="2"/>
      <c r="D36" s="2"/>
      <c r="E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>
      <c r="A37" s="9"/>
      <c r="B37" s="9"/>
      <c r="C37" s="2"/>
      <c r="D37" s="2"/>
      <c r="E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>
      <c r="A38" s="9"/>
      <c r="B38" s="9"/>
      <c r="C38" s="2"/>
      <c r="D38" s="2"/>
      <c r="E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>
      <c r="A39" s="9"/>
      <c r="B39" s="9"/>
      <c r="C39" s="2"/>
      <c r="D39" s="2"/>
      <c r="E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>
      <c r="A40" s="9"/>
      <c r="B40" s="9"/>
      <c r="C40" s="2"/>
      <c r="D40" s="2"/>
      <c r="E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>
      <c r="A41" s="9"/>
      <c r="B41" s="9"/>
      <c r="C41" s="2"/>
      <c r="D41" s="2"/>
      <c r="E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>
      <c r="A42" s="9"/>
      <c r="B42" s="9"/>
      <c r="C42" s="2"/>
      <c r="D42" s="2"/>
      <c r="E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>
      <c r="A43" s="9"/>
      <c r="B43" s="9"/>
      <c r="C43" s="2"/>
      <c r="D43" s="2"/>
      <c r="E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>
      <c r="A44" s="9"/>
      <c r="B44" s="9"/>
      <c r="C44" s="2"/>
      <c r="D44" s="2"/>
      <c r="E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>
      <c r="A45" s="9"/>
      <c r="B45" s="9"/>
      <c r="C45" s="2"/>
      <c r="D45" s="2"/>
      <c r="E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>
      <c r="A46" s="9"/>
      <c r="B46" s="9"/>
      <c r="C46" s="2"/>
      <c r="D46" s="2"/>
      <c r="E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>
      <c r="A47" s="9"/>
      <c r="B47" s="9"/>
      <c r="C47" s="2"/>
      <c r="D47" s="2"/>
      <c r="E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>
      <c r="A48" s="9"/>
      <c r="B48" s="9"/>
      <c r="C48" s="2"/>
      <c r="D48" s="2"/>
      <c r="E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>
      <c r="A49" s="9"/>
      <c r="B49" s="9"/>
      <c r="C49" s="2"/>
      <c r="D49" s="2"/>
      <c r="E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>
      <c r="A50" s="9"/>
      <c r="B50" s="9"/>
      <c r="C50" s="2"/>
      <c r="D50" s="2"/>
      <c r="E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>
      <c r="A51" s="9"/>
      <c r="B51" s="9"/>
      <c r="C51" s="2"/>
      <c r="D51" s="2"/>
      <c r="E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>
      <c r="A52" s="9"/>
      <c r="B52" s="9"/>
      <c r="C52" s="2"/>
      <c r="D52" s="2"/>
      <c r="E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>
      <c r="A53" s="9"/>
      <c r="B53" s="9"/>
      <c r="C53" s="2"/>
      <c r="D53" s="2"/>
      <c r="E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>
      <c r="A54" s="9"/>
      <c r="B54" s="9"/>
      <c r="C54" s="2"/>
      <c r="D54" s="2"/>
      <c r="E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>
      <c r="A55" s="9"/>
      <c r="B55" s="9"/>
      <c r="C55" s="2"/>
      <c r="D55" s="2"/>
      <c r="E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>
      <c r="A56" s="9"/>
      <c r="B56" s="9"/>
      <c r="C56" s="2"/>
      <c r="D56" s="2"/>
      <c r="E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>
      <c r="A57" s="9"/>
      <c r="B57" s="9"/>
      <c r="C57" s="2"/>
      <c r="D57" s="2"/>
      <c r="E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>
      <c r="A58" s="9"/>
      <c r="B58" s="9"/>
      <c r="C58" s="2"/>
      <c r="D58" s="2"/>
      <c r="E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>
      <c r="A59" s="9"/>
      <c r="B59" s="9"/>
      <c r="C59" s="2"/>
      <c r="D59" s="2"/>
      <c r="E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>
      <c r="A60" s="9"/>
      <c r="B60" s="9"/>
      <c r="C60" s="2"/>
      <c r="D60" s="2"/>
      <c r="E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>
      <c r="A61" s="9"/>
      <c r="B61" s="9"/>
      <c r="C61" s="2"/>
      <c r="D61" s="2"/>
      <c r="E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>
      <c r="A62" s="9"/>
      <c r="B62" s="9"/>
      <c r="C62" s="2"/>
      <c r="D62" s="2"/>
      <c r="E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>
      <c r="A63" s="9"/>
      <c r="B63" s="9"/>
      <c r="C63" s="2"/>
      <c r="D63" s="2"/>
      <c r="E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>
      <c r="A64" s="9"/>
      <c r="B64" s="9"/>
      <c r="C64" s="2"/>
      <c r="D64" s="2"/>
      <c r="E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14">
      <c r="A65" s="9"/>
      <c r="B65" s="9"/>
      <c r="C65" s="2"/>
      <c r="D65" s="2"/>
      <c r="E65" s="2"/>
      <c r="J65" s="2"/>
      <c r="K65" s="2"/>
      <c r="L65" s="2"/>
      <c r="M65" s="2"/>
      <c r="N65" s="2"/>
    </row>
    <row r="66" spans="1:14">
      <c r="A66" s="9"/>
      <c r="B66" s="9"/>
      <c r="C66" s="2"/>
      <c r="D66" s="2"/>
      <c r="E66" s="2"/>
      <c r="J66" s="2"/>
      <c r="K66" s="2"/>
      <c r="L66" s="2"/>
      <c r="M66" s="2"/>
      <c r="N66" s="2"/>
    </row>
    <row r="67" spans="1:14">
      <c r="A67" s="9"/>
      <c r="B67" s="9"/>
      <c r="C67" s="2"/>
      <c r="D67" s="2"/>
      <c r="E67" s="2"/>
      <c r="J67" s="2"/>
      <c r="K67" s="2"/>
      <c r="L67" s="2"/>
      <c r="M67" s="2"/>
      <c r="N67" s="2"/>
    </row>
    <row r="68" spans="1:14">
      <c r="A68" s="9"/>
      <c r="B68" s="9"/>
      <c r="C68" s="2"/>
      <c r="D68" s="2"/>
      <c r="E68" s="2"/>
      <c r="J68" s="2"/>
      <c r="K68" s="2"/>
      <c r="L68" s="2"/>
      <c r="M68" s="2"/>
      <c r="N68" s="2"/>
    </row>
    <row r="69" spans="1:14">
      <c r="A69" s="9"/>
      <c r="B69" s="9"/>
      <c r="C69" s="2"/>
      <c r="D69" s="2"/>
      <c r="E69" s="2"/>
      <c r="J69" s="2"/>
      <c r="K69" s="2"/>
      <c r="L69" s="2"/>
      <c r="M69" s="2"/>
      <c r="N69" s="2"/>
    </row>
    <row r="70" spans="1:14">
      <c r="A70" s="9"/>
      <c r="B70" s="9"/>
      <c r="C70" s="2"/>
      <c r="D70" s="2"/>
      <c r="E70" s="2"/>
      <c r="J70" s="2"/>
      <c r="K70" s="2"/>
      <c r="L70" s="2"/>
      <c r="M70" s="2"/>
      <c r="N70" s="2"/>
    </row>
    <row r="71" spans="1:14">
      <c r="A71" s="9"/>
      <c r="B71" s="9"/>
      <c r="C71" s="2"/>
      <c r="D71" s="2"/>
      <c r="E71" s="2"/>
      <c r="J71" s="2"/>
      <c r="K71" s="2"/>
      <c r="L71" s="2"/>
      <c r="M71" s="2"/>
      <c r="N71" s="2"/>
    </row>
    <row r="72" spans="1:14">
      <c r="A72" s="9"/>
      <c r="B72" s="9"/>
      <c r="C72" s="2"/>
      <c r="D72" s="2"/>
      <c r="E72" s="2"/>
      <c r="J72" s="2"/>
      <c r="K72" s="2"/>
      <c r="L72" s="2"/>
      <c r="M72" s="2"/>
      <c r="N72" s="2"/>
    </row>
    <row r="73" spans="1:14">
      <c r="A73" s="9"/>
      <c r="B73" s="9"/>
      <c r="C73" s="2"/>
      <c r="D73" s="2"/>
      <c r="E73" s="2"/>
      <c r="J73" s="2"/>
      <c r="K73" s="2"/>
      <c r="L73" s="2"/>
      <c r="M73" s="2"/>
      <c r="N73" s="2"/>
    </row>
    <row r="74" spans="1:14">
      <c r="A74" s="9"/>
      <c r="B74" s="9"/>
      <c r="C74" s="2"/>
      <c r="D74" s="2"/>
      <c r="E74" s="2"/>
      <c r="J74" s="2"/>
      <c r="K74" s="2"/>
      <c r="L74" s="2"/>
      <c r="M74" s="2"/>
      <c r="N74" s="2"/>
    </row>
    <row r="75" spans="1:14">
      <c r="A75" s="9"/>
      <c r="B75" s="9"/>
      <c r="C75" s="2"/>
      <c r="D75" s="2"/>
      <c r="E75" s="2"/>
      <c r="J75" s="2"/>
      <c r="K75" s="2"/>
      <c r="L75" s="2"/>
      <c r="M75" s="2"/>
      <c r="N75" s="2"/>
    </row>
    <row r="76" spans="1:14">
      <c r="A76" s="9"/>
      <c r="B76" s="9"/>
      <c r="C76" s="2"/>
      <c r="D76" s="2"/>
      <c r="E76" s="2"/>
      <c r="J76" s="2"/>
      <c r="K76" s="2"/>
      <c r="L76" s="2"/>
      <c r="M76" s="2"/>
      <c r="N76" s="2"/>
    </row>
    <row r="77" spans="1:14">
      <c r="A77" s="9"/>
      <c r="B77" s="9"/>
      <c r="C77" s="2"/>
      <c r="D77" s="2"/>
      <c r="E77" s="2"/>
      <c r="J77" s="2"/>
      <c r="K77" s="2"/>
      <c r="L77" s="2"/>
      <c r="M77" s="2"/>
      <c r="N77" s="2"/>
    </row>
    <row r="78" spans="1:14">
      <c r="A78" s="9"/>
      <c r="B78" s="9"/>
      <c r="C78" s="2"/>
      <c r="D78" s="2"/>
      <c r="E78" s="2"/>
      <c r="J78" s="2"/>
      <c r="K78" s="2"/>
      <c r="L78" s="2"/>
      <c r="M78" s="2"/>
      <c r="N78" s="2"/>
    </row>
    <row r="79" spans="1:14">
      <c r="A79" s="9"/>
      <c r="B79" s="9"/>
      <c r="C79" s="2"/>
      <c r="D79" s="2"/>
      <c r="E79" s="2"/>
      <c r="J79" s="2"/>
      <c r="K79" s="2"/>
      <c r="L79" s="2"/>
      <c r="M79" s="2"/>
      <c r="N79" s="2"/>
    </row>
    <row r="80" spans="1:14">
      <c r="A80" s="9"/>
      <c r="B80" s="9"/>
      <c r="C80" s="2"/>
      <c r="D80" s="2"/>
      <c r="E80" s="2"/>
      <c r="J80" s="2"/>
      <c r="K80" s="2"/>
      <c r="L80" s="2"/>
      <c r="M80" s="2"/>
      <c r="N80" s="2"/>
    </row>
    <row r="81" spans="1:14">
      <c r="A81" s="9"/>
      <c r="B81" s="9"/>
      <c r="C81" s="2"/>
      <c r="D81" s="2"/>
      <c r="E81" s="2"/>
      <c r="J81" s="2"/>
      <c r="K81" s="2"/>
      <c r="L81" s="2"/>
      <c r="M81" s="2"/>
      <c r="N81" s="2"/>
    </row>
    <row r="82" spans="1:14">
      <c r="A82" s="9"/>
      <c r="B82" s="9"/>
      <c r="C82" s="2"/>
      <c r="D82" s="2"/>
      <c r="E82" s="2"/>
      <c r="J82" s="2"/>
      <c r="K82" s="2"/>
      <c r="L82" s="2"/>
      <c r="M82" s="2"/>
      <c r="N82" s="2"/>
    </row>
    <row r="83" spans="1:14">
      <c r="A83" s="9"/>
      <c r="B83" s="9"/>
      <c r="C83" s="2"/>
      <c r="D83" s="2"/>
      <c r="E83" s="2"/>
      <c r="J83" s="2"/>
      <c r="K83" s="2"/>
      <c r="L83" s="2"/>
      <c r="M83" s="2"/>
      <c r="N83" s="2"/>
    </row>
    <row r="84" spans="1:14">
      <c r="A84" s="9"/>
      <c r="B84" s="9"/>
      <c r="C84" s="2"/>
      <c r="D84" s="2"/>
      <c r="E84" s="2"/>
      <c r="J84" s="2"/>
      <c r="K84" s="2"/>
      <c r="L84" s="2"/>
      <c r="M84" s="2"/>
      <c r="N84" s="2"/>
    </row>
    <row r="85" spans="1:14">
      <c r="A85" s="9"/>
      <c r="B85" s="9"/>
      <c r="C85" s="2"/>
      <c r="D85" s="2"/>
      <c r="E85" s="2"/>
      <c r="J85" s="2"/>
      <c r="K85" s="2"/>
      <c r="L85" s="2"/>
      <c r="M85" s="2"/>
      <c r="N85" s="2"/>
    </row>
    <row r="86" spans="1:14">
      <c r="A86" s="9"/>
      <c r="B86" s="9"/>
      <c r="C86" s="2"/>
      <c r="D86" s="2"/>
      <c r="E86" s="2"/>
      <c r="J86" s="2"/>
      <c r="K86" s="2"/>
      <c r="L86" s="2"/>
      <c r="M86" s="2"/>
      <c r="N86" s="2"/>
    </row>
    <row r="87" spans="1:14">
      <c r="A87" s="9"/>
      <c r="B87" s="9"/>
      <c r="C87" s="2"/>
      <c r="D87" s="2"/>
      <c r="E87" s="2"/>
      <c r="J87" s="2"/>
      <c r="K87" s="2"/>
      <c r="L87" s="2"/>
      <c r="M87" s="2"/>
      <c r="N87" s="2"/>
    </row>
    <row r="88" spans="1:14">
      <c r="A88" s="9"/>
      <c r="B88" s="9"/>
      <c r="C88" s="2"/>
      <c r="D88" s="2"/>
      <c r="E88" s="2"/>
      <c r="J88" s="2"/>
      <c r="K88" s="2"/>
      <c r="L88" s="2"/>
      <c r="M88" s="2"/>
      <c r="N88" s="2"/>
    </row>
    <row r="89" spans="1:14">
      <c r="A89" s="9"/>
      <c r="B89" s="9"/>
      <c r="C89" s="2"/>
      <c r="D89" s="2"/>
      <c r="E89" s="2"/>
      <c r="J89" s="2"/>
      <c r="K89" s="2"/>
      <c r="L89" s="2"/>
      <c r="M89" s="2"/>
      <c r="N89" s="2"/>
    </row>
    <row r="90" spans="1:14">
      <c r="A90" s="9"/>
      <c r="B90" s="9"/>
      <c r="C90" s="2"/>
      <c r="D90" s="2"/>
      <c r="E90" s="2"/>
      <c r="J90" s="2"/>
      <c r="K90" s="2"/>
      <c r="L90" s="2"/>
      <c r="M90" s="2"/>
      <c r="N90" s="2"/>
    </row>
    <row r="91" spans="1:14">
      <c r="A91" s="9"/>
      <c r="B91" s="9"/>
      <c r="C91" s="2"/>
      <c r="D91" s="2"/>
      <c r="E91" s="2"/>
      <c r="J91" s="2"/>
      <c r="K91" s="2"/>
      <c r="L91" s="2"/>
      <c r="M91" s="2"/>
      <c r="N91" s="2"/>
    </row>
    <row r="92" spans="1:14">
      <c r="A92" s="9"/>
      <c r="B92" s="9"/>
      <c r="C92" s="2"/>
      <c r="D92" s="2"/>
      <c r="E92" s="2"/>
      <c r="J92" s="2"/>
      <c r="K92" s="2"/>
      <c r="L92" s="2"/>
      <c r="M92" s="2"/>
      <c r="N92" s="2"/>
    </row>
    <row r="93" spans="1:14">
      <c r="A93" s="9"/>
      <c r="B93" s="9"/>
      <c r="C93" s="2"/>
      <c r="D93" s="2"/>
      <c r="E93" s="2"/>
      <c r="J93" s="2"/>
      <c r="K93" s="2"/>
      <c r="L93" s="2"/>
      <c r="M93" s="2"/>
      <c r="N93" s="2"/>
    </row>
    <row r="94" spans="1:14">
      <c r="A94" s="9"/>
      <c r="B94" s="9"/>
      <c r="C94" s="2"/>
      <c r="D94" s="2"/>
      <c r="E94" s="2"/>
      <c r="J94" s="2"/>
      <c r="K94" s="2"/>
      <c r="L94" s="2"/>
      <c r="M94" s="2"/>
      <c r="N94" s="2"/>
    </row>
    <row r="95" spans="1:14">
      <c r="A95" s="9"/>
      <c r="B95" s="9"/>
      <c r="C95" s="2"/>
      <c r="D95" s="2"/>
      <c r="E95" s="2"/>
      <c r="J95" s="2"/>
      <c r="K95" s="2"/>
      <c r="L95" s="2"/>
      <c r="M95" s="2"/>
      <c r="N95" s="2"/>
    </row>
    <row r="96" spans="1:14">
      <c r="A96" s="9"/>
      <c r="B96" s="9"/>
      <c r="C96" s="2"/>
      <c r="D96" s="2"/>
      <c r="E96" s="2"/>
      <c r="J96" s="2"/>
      <c r="K96" s="2"/>
      <c r="L96" s="2"/>
      <c r="M96" s="2"/>
      <c r="N96" s="2"/>
    </row>
    <row r="97" spans="1:14">
      <c r="A97" s="9"/>
      <c r="B97" s="9"/>
      <c r="C97" s="2"/>
      <c r="D97" s="2"/>
      <c r="E97" s="2"/>
      <c r="J97" s="2"/>
      <c r="K97" s="2"/>
      <c r="L97" s="2"/>
      <c r="M97" s="2"/>
      <c r="N97" s="2"/>
    </row>
    <row r="98" spans="1:14">
      <c r="A98" s="9"/>
      <c r="B98" s="9"/>
      <c r="C98" s="2"/>
      <c r="D98" s="2"/>
      <c r="E98" s="2"/>
      <c r="J98" s="2"/>
      <c r="K98" s="2"/>
      <c r="L98" s="2"/>
      <c r="M98" s="2"/>
      <c r="N98" s="2"/>
    </row>
    <row r="99" spans="1:14">
      <c r="A99" s="9"/>
      <c r="B99" s="9"/>
      <c r="C99" s="2"/>
      <c r="D99" s="2"/>
      <c r="E99" s="2"/>
      <c r="L99" s="2"/>
      <c r="M99" s="2"/>
      <c r="N99" s="2"/>
    </row>
  </sheetData>
  <mergeCells count="2">
    <mergeCell ref="A1:F1"/>
    <mergeCell ref="A19:F1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D9E-1B77-4805-84AF-59439FD1028E}">
  <sheetPr>
    <tabColor theme="8" tint="0.79998168889431442"/>
  </sheetPr>
  <dimension ref="A1:N16"/>
  <sheetViews>
    <sheetView workbookViewId="0">
      <pane ySplit="1" topLeftCell="C2" activePane="bottomLeft" state="frozen"/>
      <selection pane="bottomLeft" activeCell="C22" sqref="C22"/>
    </sheetView>
  </sheetViews>
  <sheetFormatPr defaultColWidth="8.7109375" defaultRowHeight="14.45"/>
  <cols>
    <col min="1" max="1" width="24.5703125" customWidth="1"/>
    <col min="2" max="2" width="11.140625" bestFit="1" customWidth="1"/>
    <col min="3" max="3" width="20.42578125" bestFit="1" customWidth="1"/>
    <col min="4" max="4" width="20.42578125" customWidth="1"/>
    <col min="5" max="5" width="10.42578125" bestFit="1" customWidth="1"/>
    <col min="6" max="6" width="65.85546875" bestFit="1" customWidth="1"/>
    <col min="7" max="7" width="21.5703125" bestFit="1" customWidth="1"/>
    <col min="8" max="8" width="23.42578125" bestFit="1" customWidth="1"/>
    <col min="9" max="9" width="71.85546875" bestFit="1" customWidth="1"/>
    <col min="10" max="11" width="13.5703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4.45" customHeight="1">
      <c r="A2" s="144" t="s">
        <v>223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33"/>
    </row>
    <row r="3" spans="1:14" ht="14.45" customHeight="1">
      <c r="B3" t="str">
        <f>VLOOKUP("Landsberg am Lech",Dashboard!$B:$L,1,FALSE)</f>
        <v>Landsberg am Lech</v>
      </c>
      <c r="C3" t="s">
        <v>225</v>
      </c>
      <c r="D3" s="48">
        <f>VLOOKUP("Landsberg am Lech",Dashboard!$B:$L,5,FALSE)</f>
        <v>0</v>
      </c>
      <c r="G3" t="str">
        <f>VLOOKUP("Landsberg am Lech",Dashboard!$B:$L,4,FALSE)</f>
        <v>Gabriele</v>
      </c>
      <c r="I3" t="str">
        <f>VLOOKUP("Landsberg am Lech",Dashboard!$B:$L,6,FALSE)</f>
        <v>Überstundenabbau 23.09.25-25.09.25 und 30.12.25 liegt sehr weit in der Zukunft</v>
      </c>
      <c r="K3" t="str">
        <f>VLOOKUP("Landsberg am Lech",Dashboard!$B:$L,8,FALSE)</f>
        <v>Mail an Px am 10.03.2025</v>
      </c>
    </row>
    <row r="4" spans="1:14" s="62" customFormat="1" ht="15">
      <c r="B4" s="62" t="str">
        <f>VLOOKUP("Landsberg am Lech",Dashboard!$B:$L,1,FALSE)</f>
        <v>Landsberg am Lech</v>
      </c>
      <c r="C4" s="62" t="s">
        <v>225</v>
      </c>
      <c r="D4" s="63">
        <v>45803</v>
      </c>
      <c r="E4" s="62" t="s">
        <v>264</v>
      </c>
      <c r="F4" s="62" t="s">
        <v>307</v>
      </c>
      <c r="G4" s="62" t="s">
        <v>308</v>
      </c>
      <c r="I4" s="62" t="s">
        <v>309</v>
      </c>
      <c r="J4" s="62" t="s">
        <v>263</v>
      </c>
      <c r="L4" s="62" t="s">
        <v>310</v>
      </c>
    </row>
    <row r="5" spans="1:14" ht="15">
      <c r="B5" t="str">
        <f>VLOOKUP("Landsberg am Lech",Dashboard!$B:$L,1,FALSE)</f>
        <v>Landsberg am Lech</v>
      </c>
      <c r="C5" t="s">
        <v>225</v>
      </c>
      <c r="D5" s="48">
        <v>45803</v>
      </c>
      <c r="E5" t="s">
        <v>264</v>
      </c>
      <c r="F5" t="s">
        <v>311</v>
      </c>
      <c r="G5" t="s">
        <v>312</v>
      </c>
      <c r="I5" t="s">
        <v>313</v>
      </c>
      <c r="J5" t="s">
        <v>204</v>
      </c>
      <c r="L5" t="s">
        <v>314</v>
      </c>
    </row>
    <row r="6" spans="1:14" ht="14.45" customHeight="1"/>
    <row r="7" spans="1:14" ht="14.45" customHeight="1"/>
    <row r="8" spans="1:14" ht="14.45" customHeight="1"/>
    <row r="9" spans="1:14" ht="14.45" customHeight="1"/>
    <row r="10" spans="1:14" ht="14.45" customHeight="1"/>
    <row r="11" spans="1:14" ht="14.45" customHeight="1"/>
    <row r="12" spans="1:14" ht="14.45" customHeight="1"/>
    <row r="13" spans="1:14" ht="14.45" customHeight="1">
      <c r="C13" s="136"/>
      <c r="I13" s="49"/>
      <c r="K13" s="49"/>
    </row>
    <row r="14" spans="1:14" ht="14.45" customHeight="1">
      <c r="A14" s="144" t="s">
        <v>315</v>
      </c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33"/>
    </row>
    <row r="15" spans="1:14" s="49" customFormat="1" ht="15">
      <c r="B15" s="49" t="str">
        <f>VLOOKUP("Landsberg am Lech",Dashboard!$B:$L,1,FALSE)</f>
        <v>Landsberg am Lech</v>
      </c>
      <c r="C15" s="49" t="s">
        <v>225</v>
      </c>
      <c r="D15" s="50">
        <v>45803</v>
      </c>
      <c r="E15" s="49" t="s">
        <v>264</v>
      </c>
      <c r="F15" s="49" t="s">
        <v>311</v>
      </c>
      <c r="G15" s="49" t="s">
        <v>312</v>
      </c>
      <c r="I15" s="49" t="s">
        <v>313</v>
      </c>
      <c r="J15" s="49" t="s">
        <v>204</v>
      </c>
      <c r="L15" s="49" t="s">
        <v>314</v>
      </c>
    </row>
    <row r="16" spans="1:14" ht="15"/>
  </sheetData>
  <mergeCells count="2">
    <mergeCell ref="A2:K2"/>
    <mergeCell ref="A14:K14"/>
  </mergeCells>
  <dataValidations count="1">
    <dataValidation type="list" allowBlank="1" showInputMessage="1" showErrorMessage="1" sqref="D8:D11 C3:C12 D16:D111 C15" xr:uid="{B6B8A546-ABE3-432F-BC5E-04054E9AF4A9}">
      <formula1>"Dashboard, Payroll"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2287-4D7C-4FB1-9568-7329E6309503}">
  <sheetPr>
    <tabColor theme="8" tint="0.79998168889431442"/>
  </sheetPr>
  <dimension ref="A1:N3"/>
  <sheetViews>
    <sheetView workbookViewId="0">
      <pane ySplit="1" topLeftCell="A2" activePane="bottomLeft" state="frozen"/>
      <selection pane="bottomLeft"/>
    </sheetView>
  </sheetViews>
  <sheetFormatPr defaultColWidth="8.7109375" defaultRowHeight="14.45"/>
  <cols>
    <col min="2" max="2" width="20.42578125" bestFit="1" customWidth="1"/>
    <col min="3" max="3" width="20.42578125" customWidth="1"/>
    <col min="5" max="5" width="9.28515625" customWidth="1"/>
    <col min="6" max="6" width="21.5703125" bestFit="1" customWidth="1"/>
    <col min="7" max="7" width="10.7109375" bestFit="1" customWidth="1"/>
    <col min="8" max="8" width="11.140625" bestFit="1" customWidth="1"/>
    <col min="9" max="9" width="13.5703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</row>
    <row r="3" spans="1:14">
      <c r="I3" s="48"/>
    </row>
  </sheetData>
  <mergeCells count="1">
    <mergeCell ref="A2:K2"/>
  </mergeCells>
  <dataValidations count="1">
    <dataValidation type="list" allowBlank="1" showInputMessage="1" showErrorMessage="1" sqref="C4:C111" xr:uid="{F15A9DDA-F719-4125-B256-28C0152C10CD}">
      <formula1>"Dashboard, Payroll"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545BF-E46B-41DB-8B09-BCDC13986EB1}">
  <sheetPr>
    <tabColor theme="8" tint="0.79998168889431442"/>
  </sheetPr>
  <dimension ref="A1:N18"/>
  <sheetViews>
    <sheetView workbookViewId="0">
      <pane ySplit="1" topLeftCell="K2" activePane="bottomLeft" state="frozen"/>
      <selection pane="bottomLeft" activeCell="K18" sqref="K18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5.140625" bestFit="1" customWidth="1"/>
    <col min="5" max="5" width="9.28515625" customWidth="1"/>
    <col min="6" max="6" width="32.42578125" bestFit="1" customWidth="1"/>
    <col min="7" max="7" width="19.85546875" bestFit="1" customWidth="1"/>
    <col min="8" max="8" width="32.42578125" bestFit="1" customWidth="1"/>
    <col min="9" max="9" width="29.5703125" bestFit="1" customWidth="1"/>
    <col min="10" max="10" width="10.140625" bestFit="1" customWidth="1"/>
    <col min="11" max="11" width="24.570312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</row>
    <row r="3" spans="1:14">
      <c r="A3" t="str">
        <f>VLOOKUP("Langgöns",Dashboard!$B:$L,1,FALSE)</f>
        <v>Langgöns</v>
      </c>
      <c r="B3" t="str">
        <f>VLOOKUP("Langgöns",Dashboard!$B:$L,2,FALSE)</f>
        <v>Dashboard</v>
      </c>
      <c r="C3" t="str">
        <f>VLOOKUP("Langgöns",Dashboard!$B:$L,3,FALSE)</f>
        <v>Felten</v>
      </c>
      <c r="D3" t="str">
        <f>VLOOKUP("Langgöns",Dashboard!$B:$L,11,FALSE)</f>
        <v>I</v>
      </c>
      <c r="F3" t="str">
        <f>VLOOKUP("Langgöns",Dashboard!$B:$L,4,FALSE)</f>
        <v>Kimberly</v>
      </c>
      <c r="H3" t="str">
        <f>VLOOKUP("Langgöns",Dashboard!$B:$L,6,FALSE)</f>
        <v>eAU nicht verfügbar 10.02.-12.02.25</v>
      </c>
      <c r="I3" s="48">
        <f>VLOOKUP("Langgöns",Dashboard!$B:$L,5,FALSE)</f>
        <v>0</v>
      </c>
      <c r="J3">
        <f>VLOOKUP("Langgöns",Dashboard!$B:$L,10,FALSE)</f>
        <v>0</v>
      </c>
      <c r="K3">
        <f>VLOOKUP("Langgöns",Dashboard!$B:$L,8,FALSE)</f>
        <v>0</v>
      </c>
    </row>
    <row r="16" spans="1:14">
      <c r="B16" t="s">
        <v>44</v>
      </c>
      <c r="C16" t="s">
        <v>225</v>
      </c>
      <c r="D16" s="48">
        <v>45811</v>
      </c>
      <c r="E16" t="s">
        <v>264</v>
      </c>
      <c r="F16" t="s">
        <v>316</v>
      </c>
      <c r="G16" t="s">
        <v>317</v>
      </c>
      <c r="H16" t="s">
        <v>241</v>
      </c>
      <c r="I16" t="s">
        <v>318</v>
      </c>
      <c r="J16" t="s">
        <v>299</v>
      </c>
    </row>
    <row r="17" spans="2:10">
      <c r="B17" t="s">
        <v>44</v>
      </c>
      <c r="C17" t="s">
        <v>225</v>
      </c>
      <c r="D17" s="48">
        <v>45811</v>
      </c>
      <c r="E17" t="s">
        <v>264</v>
      </c>
      <c r="F17" t="s">
        <v>319</v>
      </c>
      <c r="G17" t="s">
        <v>320</v>
      </c>
      <c r="H17" t="s">
        <v>241</v>
      </c>
      <c r="I17" t="s">
        <v>321</v>
      </c>
      <c r="J17" t="s">
        <v>299</v>
      </c>
    </row>
    <row r="18" spans="2:10">
      <c r="B18" t="s">
        <v>44</v>
      </c>
      <c r="C18" t="s">
        <v>225</v>
      </c>
      <c r="D18" s="48">
        <v>45811</v>
      </c>
      <c r="E18" t="s">
        <v>264</v>
      </c>
      <c r="F18" t="s">
        <v>322</v>
      </c>
      <c r="G18" t="s">
        <v>323</v>
      </c>
      <c r="H18" t="s">
        <v>324</v>
      </c>
      <c r="I18" t="s">
        <v>325</v>
      </c>
      <c r="J18" t="s">
        <v>326</v>
      </c>
    </row>
  </sheetData>
  <mergeCells count="1">
    <mergeCell ref="A2:K2"/>
  </mergeCells>
  <dataValidations count="1">
    <dataValidation type="list" allowBlank="1" showInputMessage="1" showErrorMessage="1" sqref="C4:C111" xr:uid="{C38EEFD4-3751-4097-A356-2785E12CDB61}">
      <formula1>"Dashboard, Payroll"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7A21F-3B1D-41F9-85B9-291779F4AF02}">
  <sheetPr>
    <tabColor theme="3" tint="0.89999084444715716"/>
  </sheetPr>
  <dimension ref="A1:O23"/>
  <sheetViews>
    <sheetView workbookViewId="0">
      <pane ySplit="1" topLeftCell="O2" activePane="bottomLeft" state="frozen"/>
      <selection pane="bottomLeft" activeCell="O13" sqref="O13"/>
    </sheetView>
  </sheetViews>
  <sheetFormatPr defaultColWidth="8.7109375" defaultRowHeight="14.45"/>
  <cols>
    <col min="2" max="2" width="20.42578125" bestFit="1" customWidth="1"/>
    <col min="3" max="3" width="16.42578125" bestFit="1" customWidth="1"/>
    <col min="4" max="4" width="13.7109375" bestFit="1" customWidth="1"/>
    <col min="5" max="5" width="10.7109375" customWidth="1"/>
    <col min="6" max="6" width="21.5703125" bestFit="1" customWidth="1"/>
    <col min="7" max="7" width="11.140625" bestFit="1" customWidth="1"/>
    <col min="8" max="8" width="13.5703125" bestFit="1" customWidth="1"/>
    <col min="9" max="9" width="41.28515625" customWidth="1"/>
    <col min="10" max="10" width="19.7109375" customWidth="1"/>
    <col min="11" max="11" width="13.42578125" bestFit="1" customWidth="1"/>
    <col min="12" max="12" width="34" customWidth="1"/>
  </cols>
  <sheetData>
    <row r="1" spans="1:15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5" ht="14.45" customHeight="1">
      <c r="A2" s="145" t="s">
        <v>223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5" ht="15">
      <c r="A3" s="102" t="s">
        <v>0</v>
      </c>
      <c r="B3" s="102" t="s">
        <v>25</v>
      </c>
      <c r="C3" s="102" t="s">
        <v>225</v>
      </c>
      <c r="D3" s="117">
        <v>45798</v>
      </c>
      <c r="E3" s="102" t="s">
        <v>244</v>
      </c>
      <c r="F3" s="102" t="s">
        <v>327</v>
      </c>
      <c r="G3" s="117"/>
      <c r="H3" s="102" t="s">
        <v>241</v>
      </c>
      <c r="I3" s="102" t="s">
        <v>328</v>
      </c>
      <c r="J3" s="102" t="s">
        <v>292</v>
      </c>
      <c r="K3" s="102"/>
      <c r="L3" s="102"/>
      <c r="M3" s="102"/>
      <c r="N3" s="102"/>
    </row>
    <row r="4" spans="1:15">
      <c r="A4" s="102" t="s">
        <v>0</v>
      </c>
      <c r="B4" s="102" t="s">
        <v>25</v>
      </c>
      <c r="C4" s="102" t="s">
        <v>225</v>
      </c>
      <c r="D4" s="117">
        <v>45798</v>
      </c>
      <c r="E4" s="102" t="s">
        <v>244</v>
      </c>
      <c r="F4" s="102" t="s">
        <v>329</v>
      </c>
      <c r="G4" s="117"/>
      <c r="H4" s="102" t="s">
        <v>241</v>
      </c>
      <c r="I4" s="102" t="s">
        <v>330</v>
      </c>
      <c r="J4" s="102" t="s">
        <v>292</v>
      </c>
      <c r="K4" s="102"/>
      <c r="L4" s="102"/>
      <c r="M4" s="102"/>
      <c r="N4" s="102"/>
    </row>
    <row r="5" spans="1:15">
      <c r="A5" s="102" t="s">
        <v>0</v>
      </c>
      <c r="B5" s="102" t="s">
        <v>25</v>
      </c>
      <c r="C5" s="102" t="s">
        <v>225</v>
      </c>
      <c r="D5" s="117">
        <v>45798</v>
      </c>
      <c r="E5" s="102" t="s">
        <v>244</v>
      </c>
      <c r="F5" s="102" t="s">
        <v>331</v>
      </c>
      <c r="G5" s="117"/>
      <c r="H5" s="102" t="s">
        <v>241</v>
      </c>
      <c r="I5" s="102" t="s">
        <v>332</v>
      </c>
      <c r="J5" s="102" t="s">
        <v>292</v>
      </c>
      <c r="K5" s="102"/>
      <c r="L5" s="102"/>
      <c r="M5" s="102"/>
      <c r="N5" s="102"/>
    </row>
    <row r="6" spans="1:15">
      <c r="A6" s="102" t="s">
        <v>0</v>
      </c>
      <c r="B6" s="102" t="s">
        <v>25</v>
      </c>
      <c r="C6" s="102" t="s">
        <v>225</v>
      </c>
      <c r="D6" s="117">
        <v>45798</v>
      </c>
      <c r="E6" s="102" t="s">
        <v>244</v>
      </c>
      <c r="F6" s="102" t="s">
        <v>333</v>
      </c>
      <c r="G6" s="117"/>
      <c r="H6" s="102" t="s">
        <v>241</v>
      </c>
      <c r="I6" s="102" t="s">
        <v>334</v>
      </c>
      <c r="J6" s="102" t="s">
        <v>292</v>
      </c>
      <c r="K6" s="102"/>
      <c r="L6" s="102"/>
      <c r="M6" s="102"/>
      <c r="N6" s="102"/>
    </row>
    <row r="7" spans="1:15">
      <c r="A7" s="102" t="s">
        <v>0</v>
      </c>
      <c r="B7" s="102" t="s">
        <v>25</v>
      </c>
      <c r="C7" s="102" t="s">
        <v>225</v>
      </c>
      <c r="D7" s="117">
        <v>45798</v>
      </c>
      <c r="E7" s="102" t="s">
        <v>244</v>
      </c>
      <c r="F7" s="102" t="s">
        <v>335</v>
      </c>
      <c r="G7" s="117"/>
      <c r="H7" s="102" t="s">
        <v>241</v>
      </c>
      <c r="I7" s="102" t="s">
        <v>336</v>
      </c>
      <c r="J7" s="102" t="s">
        <v>292</v>
      </c>
      <c r="K7" s="102"/>
      <c r="L7" s="102"/>
      <c r="M7" s="102"/>
      <c r="N7" s="102"/>
    </row>
    <row r="8" spans="1:15">
      <c r="A8" s="102" t="s">
        <v>0</v>
      </c>
      <c r="B8" s="102" t="s">
        <v>25</v>
      </c>
      <c r="C8" s="102" t="s">
        <v>225</v>
      </c>
      <c r="D8" s="117">
        <v>45797</v>
      </c>
      <c r="E8" s="102" t="s">
        <v>244</v>
      </c>
      <c r="F8" s="102" t="s">
        <v>337</v>
      </c>
      <c r="G8" s="117"/>
      <c r="H8" s="102" t="s">
        <v>241</v>
      </c>
      <c r="I8" s="102" t="s">
        <v>338</v>
      </c>
      <c r="J8" s="102"/>
      <c r="K8" s="102"/>
      <c r="L8" s="102"/>
      <c r="M8" s="102"/>
      <c r="N8" s="102"/>
    </row>
    <row r="9" spans="1:15">
      <c r="A9" s="102" t="s">
        <v>0</v>
      </c>
      <c r="B9" s="102" t="s">
        <v>25</v>
      </c>
      <c r="C9" s="102" t="s">
        <v>225</v>
      </c>
      <c r="D9" s="117">
        <v>45798</v>
      </c>
      <c r="E9" s="102" t="s">
        <v>244</v>
      </c>
      <c r="F9" s="102" t="s">
        <v>339</v>
      </c>
      <c r="G9" s="117"/>
      <c r="H9" s="102" t="s">
        <v>241</v>
      </c>
      <c r="I9" s="102" t="s">
        <v>340</v>
      </c>
      <c r="J9" s="102" t="s">
        <v>292</v>
      </c>
      <c r="K9" s="102"/>
      <c r="L9" s="102"/>
      <c r="M9" s="102"/>
      <c r="N9" s="102"/>
    </row>
    <row r="10" spans="1:15">
      <c r="A10" s="102" t="s">
        <v>0</v>
      </c>
      <c r="B10" s="102" t="s">
        <v>25</v>
      </c>
      <c r="C10" s="102" t="s">
        <v>225</v>
      </c>
      <c r="D10" s="117">
        <v>45798</v>
      </c>
      <c r="E10" s="102" t="s">
        <v>244</v>
      </c>
      <c r="F10" s="102" t="s">
        <v>341</v>
      </c>
      <c r="G10" s="117"/>
      <c r="H10" s="102" t="s">
        <v>241</v>
      </c>
      <c r="I10" s="102" t="s">
        <v>342</v>
      </c>
      <c r="J10" s="102" t="s">
        <v>292</v>
      </c>
      <c r="K10" s="102"/>
      <c r="L10" s="102"/>
      <c r="M10" s="102"/>
      <c r="N10" s="102"/>
    </row>
    <row r="11" spans="1:15">
      <c r="A11" s="102" t="s">
        <v>0</v>
      </c>
      <c r="B11" s="102" t="s">
        <v>25</v>
      </c>
      <c r="C11" s="102" t="s">
        <v>225</v>
      </c>
      <c r="D11" s="117">
        <v>45798</v>
      </c>
      <c r="E11" s="102" t="s">
        <v>244</v>
      </c>
      <c r="F11" s="102" t="s">
        <v>343</v>
      </c>
      <c r="G11" s="117"/>
      <c r="H11" s="102" t="s">
        <v>241</v>
      </c>
      <c r="I11" s="102" t="s">
        <v>342</v>
      </c>
      <c r="J11" s="102" t="s">
        <v>292</v>
      </c>
      <c r="K11" s="102"/>
      <c r="L11" s="102"/>
      <c r="M11" s="102"/>
      <c r="N11" s="102"/>
    </row>
    <row r="12" spans="1:15" s="55" customFormat="1" ht="57" customHeight="1">
      <c r="A12" s="112" t="s">
        <v>0</v>
      </c>
      <c r="B12" s="112" t="s">
        <v>25</v>
      </c>
      <c r="C12" s="112" t="s">
        <v>225</v>
      </c>
      <c r="D12" s="113">
        <v>45799</v>
      </c>
      <c r="E12" s="112" t="s">
        <v>244</v>
      </c>
      <c r="F12" s="112" t="s">
        <v>344</v>
      </c>
      <c r="G12" s="113"/>
      <c r="H12" s="112" t="s">
        <v>241</v>
      </c>
      <c r="I12" s="112" t="s">
        <v>345</v>
      </c>
      <c r="J12" s="112" t="s">
        <v>292</v>
      </c>
      <c r="K12" s="112"/>
      <c r="L12" s="114" t="s">
        <v>346</v>
      </c>
      <c r="M12" s="112"/>
      <c r="N12" s="112"/>
    </row>
    <row r="13" spans="1:15" s="55" customFormat="1" ht="49.5" customHeight="1">
      <c r="A13" s="112" t="s">
        <v>0</v>
      </c>
      <c r="B13" s="112" t="s">
        <v>25</v>
      </c>
      <c r="C13" s="112" t="s">
        <v>225</v>
      </c>
      <c r="D13" s="113">
        <v>45799</v>
      </c>
      <c r="E13" s="112"/>
      <c r="F13" s="112" t="s">
        <v>347</v>
      </c>
      <c r="G13" s="113"/>
      <c r="H13" s="112" t="s">
        <v>241</v>
      </c>
      <c r="I13" s="112" t="s">
        <v>348</v>
      </c>
      <c r="J13" s="112"/>
      <c r="K13" s="112"/>
      <c r="L13" s="114" t="s">
        <v>349</v>
      </c>
      <c r="M13" s="112"/>
      <c r="N13" s="112"/>
    </row>
    <row r="14" spans="1:15" s="49" customFormat="1">
      <c r="A14" s="101" t="s">
        <v>0</v>
      </c>
      <c r="B14" s="101" t="s">
        <v>25</v>
      </c>
      <c r="C14" s="101" t="s">
        <v>225</v>
      </c>
      <c r="D14" s="115">
        <v>45810</v>
      </c>
      <c r="E14" s="101" t="s">
        <v>244</v>
      </c>
      <c r="F14" s="101" t="s">
        <v>350</v>
      </c>
      <c r="G14" s="101" t="s">
        <v>351</v>
      </c>
      <c r="H14" s="101" t="s">
        <v>241</v>
      </c>
      <c r="I14" s="101" t="s">
        <v>352</v>
      </c>
      <c r="J14" s="101" t="s">
        <v>353</v>
      </c>
      <c r="K14" s="101"/>
      <c r="L14" s="101"/>
      <c r="M14" s="101"/>
      <c r="N14" s="101"/>
    </row>
    <row r="15" spans="1:15" s="109" customFormat="1" ht="15">
      <c r="A15" s="130" t="s">
        <v>0</v>
      </c>
      <c r="B15" s="130" t="s">
        <v>25</v>
      </c>
      <c r="C15" s="130" t="s">
        <v>225</v>
      </c>
      <c r="D15" s="131">
        <v>45810</v>
      </c>
      <c r="E15" s="130" t="s">
        <v>244</v>
      </c>
      <c r="F15" s="130" t="s">
        <v>354</v>
      </c>
      <c r="G15" s="130" t="s">
        <v>355</v>
      </c>
      <c r="H15" s="130" t="s">
        <v>241</v>
      </c>
      <c r="I15" s="130" t="s">
        <v>356</v>
      </c>
      <c r="J15" s="130"/>
      <c r="K15" s="130"/>
      <c r="L15" s="130"/>
      <c r="M15" s="130"/>
      <c r="N15" s="130"/>
    </row>
    <row r="16" spans="1:15" ht="15">
      <c r="A16" s="130" t="s">
        <v>0</v>
      </c>
      <c r="B16" s="130" t="s">
        <v>25</v>
      </c>
      <c r="C16" s="130" t="s">
        <v>225</v>
      </c>
      <c r="D16" s="131">
        <v>45810</v>
      </c>
      <c r="E16" s="130" t="s">
        <v>244</v>
      </c>
      <c r="F16" s="130" t="s">
        <v>354</v>
      </c>
      <c r="G16" s="130" t="s">
        <v>355</v>
      </c>
      <c r="H16" s="130" t="s">
        <v>241</v>
      </c>
      <c r="I16" s="130" t="s">
        <v>357</v>
      </c>
      <c r="J16" s="130"/>
      <c r="K16" s="130"/>
      <c r="L16" s="130"/>
      <c r="M16" s="130"/>
      <c r="N16" s="130"/>
      <c r="O16" s="109"/>
    </row>
    <row r="17" spans="1:14" ht="15">
      <c r="D17" s="48"/>
    </row>
    <row r="18" spans="1:14" ht="15">
      <c r="D18" s="48"/>
    </row>
    <row r="19" spans="1:14" ht="15">
      <c r="D19" s="48"/>
    </row>
    <row r="20" spans="1:14" ht="15">
      <c r="D20" s="48"/>
    </row>
    <row r="21" spans="1:14" ht="15">
      <c r="D21" s="48"/>
    </row>
    <row r="22" spans="1:14" ht="14.45" customHeight="1">
      <c r="A22" s="146" t="s">
        <v>315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</row>
    <row r="23" spans="1:14" s="49" customFormat="1" ht="43.5">
      <c r="A23" s="49" t="s">
        <v>0</v>
      </c>
      <c r="B23" s="49" t="s">
        <v>25</v>
      </c>
      <c r="C23" s="49" t="s">
        <v>225</v>
      </c>
      <c r="D23" s="50">
        <v>45799</v>
      </c>
      <c r="E23" s="49" t="s">
        <v>244</v>
      </c>
      <c r="F23" s="49" t="s">
        <v>347</v>
      </c>
      <c r="G23" s="50"/>
      <c r="H23" s="49" t="s">
        <v>241</v>
      </c>
      <c r="I23" s="49" t="s">
        <v>358</v>
      </c>
      <c r="L23" s="53" t="s">
        <v>349</v>
      </c>
    </row>
  </sheetData>
  <mergeCells count="2">
    <mergeCell ref="A2:N2"/>
    <mergeCell ref="A22:N22"/>
  </mergeCells>
  <dataValidations count="1">
    <dataValidation type="list" allowBlank="1" showInputMessage="1" showErrorMessage="1" sqref="C23:C118 C3:C21" xr:uid="{BC236717-2EB7-46E3-A6BD-F1B9DDF46238}">
      <formula1>"Dashboard, Payroll"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96D03-D5A1-466D-8A97-1A14638B8F71}">
  <sheetPr>
    <tabColor theme="3" tint="0.89999084444715716"/>
  </sheetPr>
  <dimension ref="A1:N26"/>
  <sheetViews>
    <sheetView workbookViewId="0">
      <pane ySplit="1" topLeftCell="I2" activePane="bottomLeft" state="frozen"/>
      <selection pane="bottomLeft" activeCell="I6" sqref="I6"/>
    </sheetView>
  </sheetViews>
  <sheetFormatPr defaultColWidth="8.7109375" defaultRowHeight="14.45"/>
  <cols>
    <col min="1" max="1" width="11.42578125" customWidth="1"/>
    <col min="2" max="2" width="20.42578125" bestFit="1" customWidth="1"/>
    <col min="3" max="3" width="20.42578125" customWidth="1"/>
    <col min="4" max="4" width="27.42578125" customWidth="1"/>
    <col min="5" max="5" width="35.5703125" bestFit="1" customWidth="1"/>
    <col min="6" max="6" width="21.5703125" bestFit="1" customWidth="1"/>
    <col min="7" max="7" width="22.28515625" bestFit="1" customWidth="1"/>
    <col min="8" max="8" width="28.28515625" bestFit="1" customWidth="1"/>
    <col min="9" max="9" width="77.7109375" bestFit="1" customWidth="1"/>
    <col min="10" max="10" width="22.5703125" bestFit="1" customWidth="1"/>
    <col min="11" max="11" width="13.42578125" bestFit="1" customWidth="1"/>
    <col min="12" max="12" width="15.8554687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s="110" customFormat="1" ht="15">
      <c r="A2" s="147" t="s">
        <v>223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s="49" customFormat="1" ht="15">
      <c r="A3" s="101" t="s">
        <v>0</v>
      </c>
      <c r="B3" s="101" t="s">
        <v>33</v>
      </c>
      <c r="C3" s="101" t="s">
        <v>225</v>
      </c>
      <c r="D3" s="115">
        <v>45798</v>
      </c>
      <c r="E3" s="101" t="s">
        <v>244</v>
      </c>
      <c r="F3" s="101" t="s">
        <v>359</v>
      </c>
      <c r="G3" s="101" t="s">
        <v>360</v>
      </c>
      <c r="H3" s="101" t="s">
        <v>361</v>
      </c>
      <c r="I3" s="101" t="s">
        <v>362</v>
      </c>
      <c r="J3" s="101" t="s">
        <v>204</v>
      </c>
      <c r="K3" s="101"/>
      <c r="L3" s="101"/>
      <c r="M3" s="101"/>
      <c r="N3" s="101"/>
    </row>
    <row r="4" spans="1:14" s="49" customFormat="1">
      <c r="A4" s="101" t="s">
        <v>0</v>
      </c>
      <c r="B4" s="101" t="s">
        <v>33</v>
      </c>
      <c r="C4" s="101" t="s">
        <v>225</v>
      </c>
      <c r="D4" s="115">
        <v>45798</v>
      </c>
      <c r="E4" s="101" t="s">
        <v>244</v>
      </c>
      <c r="F4" s="101" t="s">
        <v>363</v>
      </c>
      <c r="G4" s="101" t="s">
        <v>364</v>
      </c>
      <c r="H4" s="101" t="s">
        <v>241</v>
      </c>
      <c r="I4" s="101" t="s">
        <v>365</v>
      </c>
      <c r="J4" s="101" t="s">
        <v>204</v>
      </c>
      <c r="K4" s="101"/>
      <c r="L4" s="101" t="s">
        <v>366</v>
      </c>
      <c r="M4" s="101"/>
      <c r="N4" s="101"/>
    </row>
    <row r="5" spans="1:14">
      <c r="A5" s="102" t="s">
        <v>0</v>
      </c>
      <c r="B5" s="102" t="s">
        <v>33</v>
      </c>
      <c r="C5" s="102" t="s">
        <v>225</v>
      </c>
      <c r="D5" s="117">
        <v>45793</v>
      </c>
      <c r="E5" s="102" t="s">
        <v>232</v>
      </c>
      <c r="F5" s="102" t="s">
        <v>359</v>
      </c>
      <c r="G5" s="102" t="s">
        <v>367</v>
      </c>
      <c r="H5" s="102" t="s">
        <v>267</v>
      </c>
      <c r="I5" s="102" t="s">
        <v>368</v>
      </c>
      <c r="J5" s="102" t="s">
        <v>231</v>
      </c>
      <c r="K5" s="102"/>
      <c r="L5" s="102"/>
      <c r="M5" s="102"/>
      <c r="N5" s="102"/>
    </row>
    <row r="6" spans="1:14" s="49" customFormat="1">
      <c r="A6" s="101" t="s">
        <v>0</v>
      </c>
      <c r="B6" s="101" t="s">
        <v>33</v>
      </c>
      <c r="C6" s="101" t="s">
        <v>225</v>
      </c>
      <c r="D6" s="115">
        <v>45793</v>
      </c>
      <c r="E6" s="101" t="s">
        <v>232</v>
      </c>
      <c r="F6" s="101" t="s">
        <v>369</v>
      </c>
      <c r="G6" s="101" t="s">
        <v>370</v>
      </c>
      <c r="H6" s="101" t="s">
        <v>267</v>
      </c>
      <c r="I6" s="101" t="s">
        <v>371</v>
      </c>
      <c r="J6" s="101" t="s">
        <v>204</v>
      </c>
      <c r="K6" s="101"/>
      <c r="L6" s="101"/>
      <c r="M6" s="101"/>
      <c r="N6" s="101"/>
    </row>
    <row r="7" spans="1:14" s="49" customFormat="1" ht="83.25" customHeight="1">
      <c r="A7" s="101" t="s">
        <v>0</v>
      </c>
      <c r="B7" s="101" t="s">
        <v>33</v>
      </c>
      <c r="C7" s="101" t="s">
        <v>225</v>
      </c>
      <c r="D7" s="115">
        <v>45784</v>
      </c>
      <c r="E7" s="101" t="s">
        <v>232</v>
      </c>
      <c r="F7" s="101" t="s">
        <v>372</v>
      </c>
      <c r="G7" s="101" t="s">
        <v>373</v>
      </c>
      <c r="H7" s="116" t="s">
        <v>374</v>
      </c>
      <c r="I7" s="101"/>
      <c r="J7" s="101"/>
      <c r="K7" s="101"/>
      <c r="L7" s="101"/>
      <c r="M7" s="101"/>
      <c r="N7" s="101"/>
    </row>
    <row r="8" spans="1:14" s="54" customFormat="1" ht="87">
      <c r="A8" s="125" t="s">
        <v>0</v>
      </c>
      <c r="B8" s="125" t="s">
        <v>33</v>
      </c>
      <c r="C8" s="125" t="s">
        <v>225</v>
      </c>
      <c r="D8" s="126">
        <v>45797</v>
      </c>
      <c r="E8" s="125" t="s">
        <v>244</v>
      </c>
      <c r="F8" s="125" t="s">
        <v>359</v>
      </c>
      <c r="G8" s="125" t="s">
        <v>375</v>
      </c>
      <c r="H8" s="125" t="s">
        <v>241</v>
      </c>
      <c r="I8" s="125" t="s">
        <v>376</v>
      </c>
      <c r="J8" s="125" t="s">
        <v>204</v>
      </c>
      <c r="K8" s="125"/>
      <c r="L8" s="129" t="s">
        <v>377</v>
      </c>
      <c r="M8" s="125"/>
      <c r="N8" s="125"/>
    </row>
    <row r="9" spans="1:14">
      <c r="A9" s="102" t="s">
        <v>0</v>
      </c>
      <c r="B9" s="102" t="s">
        <v>33</v>
      </c>
      <c r="C9" s="102" t="s">
        <v>225</v>
      </c>
      <c r="D9" s="102"/>
      <c r="E9" s="102"/>
      <c r="F9" s="102"/>
      <c r="G9" s="102" t="s">
        <v>378</v>
      </c>
      <c r="H9" s="102" t="s">
        <v>361</v>
      </c>
      <c r="I9" s="102" t="s">
        <v>379</v>
      </c>
      <c r="J9" s="102"/>
      <c r="K9" s="102"/>
      <c r="L9" s="102"/>
      <c r="M9" s="102"/>
      <c r="N9" s="102"/>
    </row>
    <row r="10" spans="1:14" s="49" customFormat="1">
      <c r="A10" s="101" t="s">
        <v>0</v>
      </c>
      <c r="B10" s="101" t="s">
        <v>33</v>
      </c>
      <c r="C10" s="101" t="s">
        <v>225</v>
      </c>
      <c r="D10" s="101"/>
      <c r="E10" s="101"/>
      <c r="F10" s="101"/>
      <c r="G10" s="101" t="s">
        <v>380</v>
      </c>
      <c r="H10" s="101" t="s">
        <v>241</v>
      </c>
      <c r="I10" s="101" t="s">
        <v>381</v>
      </c>
      <c r="J10" s="101"/>
      <c r="K10" s="101"/>
      <c r="L10" s="101"/>
      <c r="M10" s="101"/>
      <c r="N10" s="101"/>
    </row>
    <row r="11" spans="1:14">
      <c r="A11" s="101" t="s">
        <v>0</v>
      </c>
      <c r="B11" s="101" t="s">
        <v>33</v>
      </c>
      <c r="C11" s="101" t="s">
        <v>225</v>
      </c>
      <c r="D11" s="115">
        <v>45805</v>
      </c>
      <c r="E11" s="101"/>
      <c r="F11" s="101"/>
      <c r="G11" s="101" t="s">
        <v>382</v>
      </c>
      <c r="H11" s="101" t="s">
        <v>267</v>
      </c>
      <c r="I11" s="101" t="s">
        <v>383</v>
      </c>
      <c r="J11" s="101" t="s">
        <v>204</v>
      </c>
      <c r="K11" s="102"/>
      <c r="L11" s="102"/>
      <c r="M11" s="102"/>
      <c r="N11" s="102"/>
    </row>
    <row r="12" spans="1:14" s="107" customFormat="1">
      <c r="A12" s="127" t="s">
        <v>0</v>
      </c>
      <c r="B12" s="127" t="s">
        <v>33</v>
      </c>
      <c r="C12" s="127" t="s">
        <v>225</v>
      </c>
      <c r="D12" s="128">
        <v>45810</v>
      </c>
      <c r="E12" s="127" t="s">
        <v>244</v>
      </c>
      <c r="F12" s="127" t="s">
        <v>384</v>
      </c>
      <c r="G12" s="127" t="s">
        <v>385</v>
      </c>
      <c r="H12" s="127" t="s">
        <v>386</v>
      </c>
      <c r="I12" s="127" t="s">
        <v>387</v>
      </c>
      <c r="J12" s="127"/>
      <c r="K12" s="127"/>
      <c r="L12" s="127"/>
      <c r="M12" s="127"/>
      <c r="N12" s="127"/>
    </row>
    <row r="13" spans="1:14" s="49" customFormat="1">
      <c r="A13" s="101" t="s">
        <v>0</v>
      </c>
      <c r="B13" s="101" t="s">
        <v>33</v>
      </c>
      <c r="C13" s="101" t="s">
        <v>225</v>
      </c>
      <c r="D13" s="115">
        <v>45810</v>
      </c>
      <c r="E13" s="101" t="s">
        <v>244</v>
      </c>
      <c r="F13" s="101" t="s">
        <v>388</v>
      </c>
      <c r="G13" s="101" t="s">
        <v>389</v>
      </c>
      <c r="H13" s="101" t="s">
        <v>241</v>
      </c>
      <c r="I13" s="101" t="s">
        <v>390</v>
      </c>
      <c r="J13" s="101" t="s">
        <v>391</v>
      </c>
      <c r="K13" s="101"/>
      <c r="L13" s="101"/>
      <c r="M13" s="101"/>
      <c r="N13" s="101"/>
    </row>
    <row r="14" spans="1:14" s="49" customFormat="1">
      <c r="A14" s="101" t="s">
        <v>0</v>
      </c>
      <c r="B14" s="101" t="s">
        <v>33</v>
      </c>
      <c r="C14" s="101" t="s">
        <v>225</v>
      </c>
      <c r="D14" s="115">
        <v>45810</v>
      </c>
      <c r="E14" s="101" t="s">
        <v>244</v>
      </c>
      <c r="F14" s="101" t="s">
        <v>392</v>
      </c>
      <c r="G14" s="101" t="s">
        <v>111</v>
      </c>
      <c r="H14" s="101" t="s">
        <v>241</v>
      </c>
      <c r="I14" s="101" t="s">
        <v>390</v>
      </c>
      <c r="J14" s="101" t="s">
        <v>391</v>
      </c>
      <c r="K14" s="101"/>
      <c r="L14" s="101"/>
      <c r="M14" s="101"/>
      <c r="N14" s="101"/>
    </row>
    <row r="15" spans="1:14">
      <c r="A15" s="101" t="s">
        <v>0</v>
      </c>
      <c r="B15" s="101" t="s">
        <v>33</v>
      </c>
      <c r="C15" s="101" t="s">
        <v>225</v>
      </c>
      <c r="D15" s="115">
        <v>45810</v>
      </c>
      <c r="E15" s="101" t="s">
        <v>244</v>
      </c>
      <c r="F15" s="101" t="s">
        <v>393</v>
      </c>
      <c r="G15" s="101" t="s">
        <v>394</v>
      </c>
      <c r="H15" s="101" t="s">
        <v>241</v>
      </c>
      <c r="I15" s="101" t="s">
        <v>390</v>
      </c>
      <c r="J15" s="101" t="s">
        <v>391</v>
      </c>
      <c r="K15" s="101"/>
      <c r="L15" s="101"/>
      <c r="M15" s="101"/>
      <c r="N15" s="101"/>
    </row>
    <row r="16" spans="1:14">
      <c r="A16" s="101" t="s">
        <v>0</v>
      </c>
      <c r="B16" s="101" t="s">
        <v>33</v>
      </c>
      <c r="C16" s="101" t="s">
        <v>225</v>
      </c>
      <c r="D16" s="115">
        <v>45810</v>
      </c>
      <c r="E16" s="101" t="s">
        <v>244</v>
      </c>
      <c r="F16" s="101" t="s">
        <v>395</v>
      </c>
      <c r="G16" s="101" t="s">
        <v>373</v>
      </c>
      <c r="H16" s="101" t="s">
        <v>241</v>
      </c>
      <c r="I16" s="101" t="s">
        <v>390</v>
      </c>
      <c r="J16" s="101" t="s">
        <v>391</v>
      </c>
      <c r="K16" s="101"/>
      <c r="L16" s="101"/>
      <c r="M16" s="101"/>
      <c r="N16" s="101"/>
    </row>
    <row r="17" spans="1:14" s="55" customFormat="1">
      <c r="A17" s="112" t="s">
        <v>0</v>
      </c>
      <c r="B17" s="112" t="s">
        <v>33</v>
      </c>
      <c r="C17" s="112" t="s">
        <v>225</v>
      </c>
      <c r="D17" s="113">
        <v>45810</v>
      </c>
      <c r="E17" s="112" t="s">
        <v>244</v>
      </c>
      <c r="F17" s="112" t="s">
        <v>396</v>
      </c>
      <c r="G17" s="112" t="s">
        <v>397</v>
      </c>
      <c r="H17" s="112" t="s">
        <v>241</v>
      </c>
      <c r="I17" s="112" t="s">
        <v>390</v>
      </c>
      <c r="J17" s="112" t="s">
        <v>231</v>
      </c>
      <c r="K17" s="112"/>
      <c r="L17" s="112"/>
      <c r="M17" s="112"/>
      <c r="N17" s="112"/>
    </row>
    <row r="18" spans="1:14">
      <c r="A18" s="112" t="s">
        <v>0</v>
      </c>
      <c r="B18" s="112" t="s">
        <v>33</v>
      </c>
      <c r="C18" s="112" t="s">
        <v>225</v>
      </c>
      <c r="D18" s="113">
        <v>45810</v>
      </c>
      <c r="E18" s="112" t="s">
        <v>244</v>
      </c>
      <c r="F18" s="112" t="s">
        <v>398</v>
      </c>
      <c r="G18" s="112" t="s">
        <v>399</v>
      </c>
      <c r="H18" s="112" t="s">
        <v>241</v>
      </c>
      <c r="I18" s="112" t="s">
        <v>390</v>
      </c>
      <c r="J18" s="112" t="s">
        <v>231</v>
      </c>
      <c r="K18" s="112"/>
      <c r="L18" s="112"/>
      <c r="M18" s="112"/>
      <c r="N18" s="112"/>
    </row>
    <row r="19" spans="1:14">
      <c r="A19" s="112" t="s">
        <v>0</v>
      </c>
      <c r="B19" s="112" t="s">
        <v>33</v>
      </c>
      <c r="C19" s="112" t="s">
        <v>225</v>
      </c>
      <c r="D19" s="113">
        <v>45810</v>
      </c>
      <c r="E19" s="112" t="s">
        <v>244</v>
      </c>
      <c r="F19" s="112" t="s">
        <v>400</v>
      </c>
      <c r="G19" s="112" t="s">
        <v>401</v>
      </c>
      <c r="H19" s="112" t="s">
        <v>241</v>
      </c>
      <c r="I19" s="112" t="s">
        <v>390</v>
      </c>
      <c r="J19" s="112" t="s">
        <v>231</v>
      </c>
      <c r="K19" s="112"/>
      <c r="L19" s="112"/>
      <c r="M19" s="112"/>
      <c r="N19" s="112"/>
    </row>
    <row r="20" spans="1:14">
      <c r="A20" s="112" t="s">
        <v>0</v>
      </c>
      <c r="B20" s="112" t="s">
        <v>33</v>
      </c>
      <c r="C20" s="112" t="s">
        <v>225</v>
      </c>
      <c r="D20" s="113">
        <v>45810</v>
      </c>
      <c r="E20" s="112" t="s">
        <v>244</v>
      </c>
      <c r="F20" s="112" t="s">
        <v>402</v>
      </c>
      <c r="G20" s="112" t="s">
        <v>370</v>
      </c>
      <c r="H20" s="112" t="s">
        <v>241</v>
      </c>
      <c r="I20" s="112" t="s">
        <v>390</v>
      </c>
      <c r="J20" s="112" t="s">
        <v>231</v>
      </c>
      <c r="K20" s="112"/>
      <c r="L20" s="112"/>
      <c r="M20" s="112"/>
      <c r="N20" s="112"/>
    </row>
    <row r="21" spans="1:14">
      <c r="A21" s="102"/>
      <c r="B21" s="102"/>
      <c r="C21" s="102"/>
      <c r="D21" s="117"/>
      <c r="E21" s="102"/>
      <c r="F21" s="102"/>
      <c r="G21" s="102"/>
      <c r="H21" s="102"/>
      <c r="I21" s="102"/>
      <c r="J21" s="102"/>
      <c r="K21" s="102"/>
      <c r="L21" s="102"/>
      <c r="M21" s="102"/>
      <c r="N21" s="102"/>
    </row>
    <row r="22" spans="1:14">
      <c r="D22" s="48"/>
    </row>
    <row r="23" spans="1:14">
      <c r="D23" s="48"/>
    </row>
    <row r="24" spans="1:14">
      <c r="D24" s="48"/>
    </row>
    <row r="25" spans="1:14" s="110" customFormat="1">
      <c r="A25" s="147" t="s">
        <v>303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</row>
    <row r="26" spans="1:14">
      <c r="A26" s="107" t="s">
        <v>0</v>
      </c>
      <c r="B26" s="107" t="s">
        <v>33</v>
      </c>
      <c r="C26" s="107" t="s">
        <v>225</v>
      </c>
      <c r="D26" s="108">
        <v>45810</v>
      </c>
      <c r="E26" s="107" t="s">
        <v>244</v>
      </c>
      <c r="F26" s="107" t="s">
        <v>384</v>
      </c>
      <c r="G26" s="107" t="s">
        <v>385</v>
      </c>
      <c r="H26" s="107" t="s">
        <v>386</v>
      </c>
      <c r="I26" s="107" t="s">
        <v>387</v>
      </c>
      <c r="J26" s="107"/>
      <c r="K26" s="107"/>
      <c r="L26" s="107"/>
      <c r="M26" s="107"/>
      <c r="N26" s="107"/>
    </row>
  </sheetData>
  <mergeCells count="2">
    <mergeCell ref="A2:N2"/>
    <mergeCell ref="A25:N25"/>
  </mergeCells>
  <dataValidations count="1">
    <dataValidation type="list" allowBlank="1" showInputMessage="1" showErrorMessage="1" sqref="C26:C118 C3:C24" xr:uid="{BE4E5DA8-06F6-429B-8298-DCF6C0D746A2}">
      <formula1>"Dashboard, Payroll"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6436-19C4-4495-93D3-71B11ABB71F8}">
  <sheetPr>
    <tabColor theme="8" tint="0.79998168889431442"/>
  </sheetPr>
  <dimension ref="A1:N9"/>
  <sheetViews>
    <sheetView workbookViewId="0">
      <pane ySplit="1" topLeftCell="K2" activePane="bottomLeft" state="frozen"/>
      <selection pane="bottomLeft" activeCell="K9" sqref="K9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4.28515625" bestFit="1" customWidth="1"/>
    <col min="5" max="5" width="9.5703125" bestFit="1" customWidth="1"/>
    <col min="6" max="6" width="21.5703125" bestFit="1" customWidth="1"/>
    <col min="7" max="7" width="10.7109375" bestFit="1" customWidth="1"/>
    <col min="8" max="8" width="11.140625" bestFit="1" customWidth="1"/>
    <col min="9" max="9" width="70.710937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 ht="15">
      <c r="B3" t="s">
        <v>403</v>
      </c>
      <c r="C3" t="s">
        <v>225</v>
      </c>
      <c r="D3" s="48">
        <v>45796</v>
      </c>
      <c r="E3" t="s">
        <v>264</v>
      </c>
      <c r="F3" s="99" t="s">
        <v>404</v>
      </c>
      <c r="G3" t="s">
        <v>405</v>
      </c>
      <c r="H3" t="s">
        <v>406</v>
      </c>
      <c r="I3" t="s">
        <v>407</v>
      </c>
      <c r="J3" t="s">
        <v>204</v>
      </c>
      <c r="L3" t="s">
        <v>408</v>
      </c>
    </row>
    <row r="4" spans="1:14" s="134" customFormat="1">
      <c r="B4" s="134" t="s">
        <v>403</v>
      </c>
      <c r="C4" s="134" t="s">
        <v>225</v>
      </c>
      <c r="D4" s="135">
        <v>45811</v>
      </c>
      <c r="E4" s="134" t="s">
        <v>264</v>
      </c>
      <c r="F4" s="134" t="s">
        <v>409</v>
      </c>
      <c r="G4" s="134" t="s">
        <v>410</v>
      </c>
      <c r="H4" s="134" t="s">
        <v>267</v>
      </c>
      <c r="I4" s="134" t="s">
        <v>411</v>
      </c>
      <c r="J4" s="134" t="s">
        <v>231</v>
      </c>
      <c r="L4" s="134" t="s">
        <v>412</v>
      </c>
    </row>
    <row r="5" spans="1:14">
      <c r="B5" t="s">
        <v>403</v>
      </c>
      <c r="C5" t="s">
        <v>225</v>
      </c>
      <c r="D5" s="48">
        <v>45811</v>
      </c>
      <c r="E5" t="s">
        <v>264</v>
      </c>
      <c r="F5" t="s">
        <v>413</v>
      </c>
      <c r="G5" t="s">
        <v>414</v>
      </c>
      <c r="H5" t="s">
        <v>267</v>
      </c>
      <c r="I5" t="s">
        <v>415</v>
      </c>
      <c r="J5" t="s">
        <v>231</v>
      </c>
    </row>
    <row r="6" spans="1:14">
      <c r="A6" s="49"/>
      <c r="B6" s="49" t="s">
        <v>403</v>
      </c>
      <c r="C6" s="49" t="s">
        <v>225</v>
      </c>
      <c r="D6" s="50">
        <v>45811</v>
      </c>
      <c r="E6" s="49" t="s">
        <v>264</v>
      </c>
      <c r="F6" s="49" t="s">
        <v>416</v>
      </c>
      <c r="G6" s="49" t="s">
        <v>417</v>
      </c>
      <c r="H6" s="49" t="s">
        <v>267</v>
      </c>
      <c r="I6" s="49" t="s">
        <v>418</v>
      </c>
      <c r="J6" s="49"/>
      <c r="K6" s="49"/>
      <c r="L6" s="49" t="s">
        <v>419</v>
      </c>
    </row>
    <row r="7" spans="1:14">
      <c r="A7" s="49"/>
      <c r="B7" s="49" t="s">
        <v>403</v>
      </c>
      <c r="C7" s="49" t="s">
        <v>225</v>
      </c>
      <c r="D7" s="50">
        <v>45811</v>
      </c>
      <c r="E7" s="49" t="s">
        <v>264</v>
      </c>
      <c r="F7" s="49" t="s">
        <v>420</v>
      </c>
      <c r="G7" s="49" t="s">
        <v>107</v>
      </c>
      <c r="H7" s="49" t="s">
        <v>267</v>
      </c>
      <c r="I7" s="49" t="s">
        <v>418</v>
      </c>
      <c r="J7" s="49"/>
      <c r="K7" s="49"/>
      <c r="L7" s="49" t="s">
        <v>419</v>
      </c>
    </row>
    <row r="8" spans="1:14">
      <c r="A8" s="49"/>
      <c r="B8" s="49" t="s">
        <v>403</v>
      </c>
      <c r="C8" s="49" t="s">
        <v>225</v>
      </c>
      <c r="D8" s="50">
        <v>45811</v>
      </c>
      <c r="E8" s="49" t="s">
        <v>264</v>
      </c>
      <c r="F8" s="49" t="s">
        <v>421</v>
      </c>
      <c r="G8" s="49" t="s">
        <v>410</v>
      </c>
      <c r="H8" s="49" t="s">
        <v>267</v>
      </c>
      <c r="I8" s="49" t="s">
        <v>418</v>
      </c>
      <c r="J8" s="49"/>
      <c r="K8" s="49"/>
      <c r="L8" s="49" t="s">
        <v>419</v>
      </c>
    </row>
    <row r="9" spans="1:14">
      <c r="B9" t="s">
        <v>403</v>
      </c>
      <c r="C9" t="s">
        <v>225</v>
      </c>
      <c r="D9" s="48">
        <v>45811</v>
      </c>
      <c r="E9" t="s">
        <v>264</v>
      </c>
      <c r="F9" t="s">
        <v>422</v>
      </c>
      <c r="G9" t="s">
        <v>423</v>
      </c>
      <c r="H9" t="s">
        <v>241</v>
      </c>
      <c r="I9" t="s">
        <v>424</v>
      </c>
      <c r="J9" t="s">
        <v>299</v>
      </c>
    </row>
  </sheetData>
  <mergeCells count="1">
    <mergeCell ref="A2:I2"/>
  </mergeCells>
  <dataValidations count="1">
    <dataValidation type="list" allowBlank="1" showInputMessage="1" showErrorMessage="1" sqref="C3:C111" xr:uid="{7FFC1F75-C489-412B-98A7-29A74FC05F6E}">
      <formula1>"Dashboard, Payroll"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10A-4AE1-4487-BCC8-72CCF16E5627}">
  <sheetPr>
    <tabColor theme="8" tint="0.79998168889431442"/>
  </sheetPr>
  <dimension ref="A1:N5"/>
  <sheetViews>
    <sheetView workbookViewId="0">
      <pane ySplit="1" topLeftCell="L2" activePane="bottomLeft" state="frozen"/>
      <selection pane="bottomLeft" activeCell="L8" sqref="L8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8" bestFit="1" customWidth="1"/>
    <col min="5" max="5" width="9.28515625" customWidth="1"/>
    <col min="6" max="6" width="21.5703125" bestFit="1" customWidth="1"/>
    <col min="7" max="7" width="10.7109375" bestFit="1" customWidth="1"/>
    <col min="8" max="8" width="34.5703125" bestFit="1" customWidth="1"/>
    <col min="9" max="9" width="13.5703125" bestFit="1" customWidth="1"/>
    <col min="12" max="12" width="15.1406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 ht="15">
      <c r="B3" t="s">
        <v>50</v>
      </c>
      <c r="C3" t="s">
        <v>225</v>
      </c>
      <c r="D3" s="48">
        <v>45811</v>
      </c>
      <c r="E3" t="s">
        <v>264</v>
      </c>
      <c r="F3" t="s">
        <v>425</v>
      </c>
      <c r="G3" t="s">
        <v>426</v>
      </c>
      <c r="H3" t="s">
        <v>427</v>
      </c>
      <c r="I3" t="s">
        <v>428</v>
      </c>
      <c r="J3" t="s">
        <v>263</v>
      </c>
    </row>
    <row r="4" spans="1:14" s="134" customFormat="1">
      <c r="B4" s="134" t="s">
        <v>50</v>
      </c>
      <c r="C4" s="134" t="s">
        <v>225</v>
      </c>
      <c r="D4" s="135">
        <v>45811</v>
      </c>
      <c r="E4" s="134" t="s">
        <v>264</v>
      </c>
      <c r="F4" s="134" t="s">
        <v>429</v>
      </c>
      <c r="G4" s="134" t="s">
        <v>430</v>
      </c>
      <c r="H4" s="134" t="s">
        <v>267</v>
      </c>
      <c r="I4" s="134" t="s">
        <v>431</v>
      </c>
      <c r="L4" s="134" t="s">
        <v>432</v>
      </c>
    </row>
    <row r="5" spans="1:14">
      <c r="B5" t="s">
        <v>50</v>
      </c>
      <c r="C5" t="s">
        <v>225</v>
      </c>
      <c r="D5" s="48">
        <v>45811</v>
      </c>
      <c r="E5" t="s">
        <v>264</v>
      </c>
      <c r="F5" t="s">
        <v>433</v>
      </c>
      <c r="G5" t="s">
        <v>434</v>
      </c>
      <c r="H5" t="s">
        <v>241</v>
      </c>
      <c r="I5" t="s">
        <v>435</v>
      </c>
    </row>
  </sheetData>
  <mergeCells count="1">
    <mergeCell ref="A2:I2"/>
  </mergeCells>
  <dataValidations count="1">
    <dataValidation type="list" allowBlank="1" showInputMessage="1" showErrorMessage="1" sqref="C3:C111" xr:uid="{E6143EC0-58DD-4080-AA08-4DAB0E87B51B}">
      <formula1>"Dashboard, Payroll"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2DE9-8829-4E7D-90EE-449BA89387FB}">
  <sheetPr>
    <tabColor theme="8" tint="0.79998168889431442"/>
  </sheetPr>
  <dimension ref="A1:N2"/>
  <sheetViews>
    <sheetView workbookViewId="0">
      <pane ySplit="1" topLeftCell="A3" activePane="bottomLeft" state="frozen"/>
      <selection pane="bottomLeft" sqref="A1:N1"/>
    </sheetView>
  </sheetViews>
  <sheetFormatPr defaultColWidth="8.7109375" defaultRowHeight="14.45"/>
  <cols>
    <col min="2" max="2" width="20.42578125" bestFit="1" customWidth="1"/>
    <col min="3" max="3" width="20.42578125" customWidth="1"/>
    <col min="5" max="5" width="9.28515625" customWidth="1"/>
    <col min="6" max="6" width="21.5703125" bestFit="1" customWidth="1"/>
    <col min="7" max="7" width="10.7109375" bestFit="1" customWidth="1"/>
    <col min="8" max="8" width="11.140625" bestFit="1" customWidth="1"/>
    <col min="9" max="9" width="13.5703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</sheetData>
  <mergeCells count="1">
    <mergeCell ref="A2:I2"/>
  </mergeCells>
  <dataValidations count="1">
    <dataValidation type="list" allowBlank="1" showInputMessage="1" showErrorMessage="1" sqref="C3:C111" xr:uid="{4BECEA59-D4CA-4F64-9798-FE0DD4C2F27C}">
      <formula1>"Dashboard, Payroll"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F24-F9C8-4362-86C7-A8BAE04C01EC}">
  <sheetPr>
    <tabColor theme="8" tint="0.79998168889431442"/>
  </sheetPr>
  <dimension ref="A1:N5"/>
  <sheetViews>
    <sheetView workbookViewId="0">
      <pane ySplit="1" topLeftCell="A2" activePane="bottomLeft" state="frozen"/>
      <selection pane="bottomLeft" activeCell="E17" sqref="E17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8" bestFit="1" customWidth="1"/>
    <col min="5" max="5" width="9.28515625" customWidth="1"/>
    <col min="6" max="6" width="21.5703125" bestFit="1" customWidth="1"/>
    <col min="7" max="7" width="10.7109375" bestFit="1" customWidth="1"/>
    <col min="8" max="8" width="20.5703125" bestFit="1" customWidth="1"/>
    <col min="9" max="9" width="25.42578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>
      <c r="B3" t="s">
        <v>55</v>
      </c>
      <c r="C3" t="s">
        <v>225</v>
      </c>
      <c r="D3" s="48">
        <v>45811</v>
      </c>
      <c r="E3" t="s">
        <v>264</v>
      </c>
      <c r="F3" t="s">
        <v>436</v>
      </c>
      <c r="G3" t="s">
        <v>437</v>
      </c>
      <c r="H3" t="s">
        <v>241</v>
      </c>
      <c r="I3" t="s">
        <v>438</v>
      </c>
      <c r="J3" t="s">
        <v>231</v>
      </c>
    </row>
    <row r="4" spans="1:14">
      <c r="B4" t="s">
        <v>55</v>
      </c>
      <c r="C4" t="s">
        <v>225</v>
      </c>
      <c r="D4" s="48">
        <v>45811</v>
      </c>
      <c r="E4" t="s">
        <v>264</v>
      </c>
      <c r="F4" t="s">
        <v>439</v>
      </c>
      <c r="G4" t="s">
        <v>440</v>
      </c>
      <c r="H4" t="s">
        <v>305</v>
      </c>
      <c r="I4" t="s">
        <v>441</v>
      </c>
      <c r="J4" t="s">
        <v>231</v>
      </c>
    </row>
    <row r="5" spans="1:14" s="49" customFormat="1">
      <c r="B5" s="49" t="s">
        <v>55</v>
      </c>
      <c r="C5" s="49" t="s">
        <v>225</v>
      </c>
      <c r="D5" s="50">
        <v>45811</v>
      </c>
      <c r="E5" s="49" t="s">
        <v>264</v>
      </c>
      <c r="F5" s="49" t="s">
        <v>442</v>
      </c>
      <c r="G5" s="49" t="s">
        <v>443</v>
      </c>
      <c r="H5" s="49" t="s">
        <v>305</v>
      </c>
      <c r="I5" s="49" t="s">
        <v>444</v>
      </c>
      <c r="J5" s="49" t="s">
        <v>231</v>
      </c>
      <c r="K5" s="49" t="s">
        <v>445</v>
      </c>
      <c r="L5" s="49" t="s">
        <v>446</v>
      </c>
    </row>
  </sheetData>
  <mergeCells count="1">
    <mergeCell ref="A2:I2"/>
  </mergeCells>
  <dataValidations count="1">
    <dataValidation type="list" allowBlank="1" showInputMessage="1" showErrorMessage="1" sqref="C3:C111" xr:uid="{3F7BA4B6-0C85-4973-A361-D97229B16570}">
      <formula1>"Dashboard, Payroll"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B478-5528-4FB0-AD9D-D08D8E653F9F}">
  <sheetPr>
    <tabColor theme="8" tint="0.79998168889431442"/>
  </sheetPr>
  <dimension ref="A1:N2"/>
  <sheetViews>
    <sheetView workbookViewId="0">
      <pane ySplit="1" topLeftCell="A2" activePane="bottomLeft" state="frozen"/>
      <selection pane="bottomLeft" sqref="A1:N1"/>
    </sheetView>
  </sheetViews>
  <sheetFormatPr defaultColWidth="8.7109375" defaultRowHeight="14.45"/>
  <cols>
    <col min="2" max="2" width="20.42578125" bestFit="1" customWidth="1"/>
    <col min="3" max="3" width="20.42578125" customWidth="1"/>
    <col min="5" max="5" width="9.28515625" customWidth="1"/>
    <col min="6" max="6" width="21.5703125" bestFit="1" customWidth="1"/>
    <col min="7" max="7" width="10.7109375" bestFit="1" customWidth="1"/>
    <col min="8" max="8" width="11.140625" bestFit="1" customWidth="1"/>
    <col min="9" max="9" width="13.5703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</sheetData>
  <mergeCells count="1">
    <mergeCell ref="A2:I2"/>
  </mergeCells>
  <dataValidations count="1">
    <dataValidation type="list" allowBlank="1" showInputMessage="1" showErrorMessage="1" sqref="C3:C111" xr:uid="{3CA7240E-1201-4070-B558-9E67BEFAAD04}">
      <formula1>"Dashboard, Payroll"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FB15-2570-44ED-A478-1E0D544C8529}">
  <dimension ref="A1:L44"/>
  <sheetViews>
    <sheetView workbookViewId="0">
      <pane ySplit="1" topLeftCell="N5" activePane="bottomLeft" state="frozen"/>
      <selection pane="bottomLeft" activeCell="B36" sqref="B36"/>
    </sheetView>
  </sheetViews>
  <sheetFormatPr defaultColWidth="8.7109375" defaultRowHeight="15" customHeight="1"/>
  <cols>
    <col min="1" max="1" width="12.85546875" style="68" customWidth="1"/>
    <col min="2" max="3" width="13.28515625" style="87" customWidth="1"/>
    <col min="4" max="4" width="17" style="68" bestFit="1" customWidth="1"/>
    <col min="5" max="5" width="13.5703125" style="68" bestFit="1" customWidth="1"/>
    <col min="6" max="6" width="13.5703125" style="68" customWidth="1"/>
    <col min="7" max="8" width="34.28515625" style="87" customWidth="1"/>
    <col min="9" max="9" width="21.5703125" style="87" bestFit="1" customWidth="1"/>
    <col min="10" max="10" width="21.5703125" style="87" customWidth="1"/>
    <col min="11" max="11" width="20.85546875" style="87" bestFit="1" customWidth="1"/>
    <col min="12" max="12" width="12.42578125" style="68" customWidth="1"/>
    <col min="13" max="16384" width="8.7109375" style="68"/>
  </cols>
  <sheetData>
    <row r="1" spans="1:12" ht="29.25">
      <c r="A1" s="64" t="s">
        <v>85</v>
      </c>
      <c r="B1" s="65" t="s">
        <v>1</v>
      </c>
      <c r="C1" s="88" t="s">
        <v>86</v>
      </c>
      <c r="D1" s="66" t="s">
        <v>87</v>
      </c>
      <c r="E1" s="67" t="s">
        <v>88</v>
      </c>
      <c r="F1" s="67" t="s">
        <v>89</v>
      </c>
      <c r="G1" s="66" t="s">
        <v>90</v>
      </c>
      <c r="H1" s="66" t="s">
        <v>91</v>
      </c>
      <c r="I1" s="66" t="s">
        <v>92</v>
      </c>
      <c r="J1" s="66" t="s">
        <v>93</v>
      </c>
      <c r="K1" s="66" t="s">
        <v>94</v>
      </c>
      <c r="L1" s="66" t="s">
        <v>95</v>
      </c>
    </row>
    <row r="2" spans="1:12" ht="29.25">
      <c r="A2" s="69" t="s">
        <v>59</v>
      </c>
      <c r="B2" s="70" t="s">
        <v>60</v>
      </c>
      <c r="C2" s="70" t="s">
        <v>96</v>
      </c>
      <c r="D2" s="69" t="s">
        <v>97</v>
      </c>
      <c r="E2" s="69" t="s">
        <v>98</v>
      </c>
      <c r="F2" s="89"/>
      <c r="G2" s="71" t="s">
        <v>99</v>
      </c>
      <c r="H2" s="92"/>
      <c r="I2" s="70" t="s">
        <v>100</v>
      </c>
      <c r="J2" s="70"/>
      <c r="K2" s="70"/>
      <c r="L2" s="72" t="s">
        <v>101</v>
      </c>
    </row>
    <row r="3" spans="1:12" ht="43.5">
      <c r="A3" s="69" t="s">
        <v>0</v>
      </c>
      <c r="B3" s="70" t="s">
        <v>38</v>
      </c>
      <c r="C3" s="70" t="s">
        <v>96</v>
      </c>
      <c r="D3" s="69" t="s">
        <v>102</v>
      </c>
      <c r="E3" s="69" t="s">
        <v>103</v>
      </c>
      <c r="F3" s="89"/>
      <c r="G3" s="71" t="s">
        <v>104</v>
      </c>
      <c r="H3" s="92"/>
      <c r="I3" s="71" t="s">
        <v>100</v>
      </c>
      <c r="J3" s="70"/>
      <c r="K3" s="70"/>
      <c r="L3" s="73" t="s">
        <v>105</v>
      </c>
    </row>
    <row r="4" spans="1:12" ht="57.75">
      <c r="A4" s="69" t="s">
        <v>0</v>
      </c>
      <c r="B4" s="70" t="s">
        <v>38</v>
      </c>
      <c r="C4" s="70" t="s">
        <v>96</v>
      </c>
      <c r="D4" s="69" t="s">
        <v>106</v>
      </c>
      <c r="E4" s="69" t="s">
        <v>107</v>
      </c>
      <c r="F4" s="89"/>
      <c r="G4" s="71" t="s">
        <v>108</v>
      </c>
      <c r="H4" s="92"/>
      <c r="I4" s="71" t="s">
        <v>100</v>
      </c>
      <c r="J4" s="70"/>
      <c r="K4" s="70"/>
      <c r="L4" s="74" t="s">
        <v>109</v>
      </c>
    </row>
    <row r="5" spans="1:12" ht="29.25">
      <c r="A5" s="69" t="s">
        <v>0</v>
      </c>
      <c r="B5" s="70" t="s">
        <v>38</v>
      </c>
      <c r="C5" s="70" t="s">
        <v>96</v>
      </c>
      <c r="D5" s="69" t="s">
        <v>110</v>
      </c>
      <c r="E5" s="69" t="s">
        <v>111</v>
      </c>
      <c r="F5" s="89"/>
      <c r="G5" s="70" t="s">
        <v>112</v>
      </c>
      <c r="H5" s="93"/>
      <c r="I5" s="71" t="s">
        <v>113</v>
      </c>
      <c r="J5" s="70"/>
      <c r="K5" s="70"/>
      <c r="L5" s="73" t="s">
        <v>105</v>
      </c>
    </row>
    <row r="6" spans="1:12" ht="29.25">
      <c r="A6" s="69" t="s">
        <v>0</v>
      </c>
      <c r="B6" s="70" t="s">
        <v>44</v>
      </c>
      <c r="C6" s="70" t="s">
        <v>96</v>
      </c>
      <c r="D6" s="69" t="s">
        <v>114</v>
      </c>
      <c r="E6" s="69" t="s">
        <v>115</v>
      </c>
      <c r="F6" s="89"/>
      <c r="G6" s="71" t="s">
        <v>116</v>
      </c>
      <c r="H6" s="92"/>
      <c r="I6" s="70"/>
      <c r="J6" s="70" t="s">
        <v>117</v>
      </c>
      <c r="K6" s="70"/>
      <c r="L6" s="72" t="s">
        <v>101</v>
      </c>
    </row>
    <row r="7" spans="1:12" ht="43.5">
      <c r="A7" s="69" t="s">
        <v>59</v>
      </c>
      <c r="B7" s="70" t="s">
        <v>60</v>
      </c>
      <c r="C7" s="70" t="s">
        <v>96</v>
      </c>
      <c r="D7" s="69" t="s">
        <v>118</v>
      </c>
      <c r="E7" s="69" t="s">
        <v>119</v>
      </c>
      <c r="F7" s="89"/>
      <c r="G7" s="71" t="s">
        <v>120</v>
      </c>
      <c r="H7" s="92"/>
      <c r="I7" s="70" t="s">
        <v>121</v>
      </c>
      <c r="J7" s="70" t="s">
        <v>122</v>
      </c>
      <c r="K7" s="70"/>
      <c r="L7" s="72" t="s">
        <v>101</v>
      </c>
    </row>
    <row r="8" spans="1:12" ht="29.25">
      <c r="A8" s="69" t="s">
        <v>0</v>
      </c>
      <c r="B8" s="70" t="s">
        <v>47</v>
      </c>
      <c r="C8" s="70" t="s">
        <v>96</v>
      </c>
      <c r="D8" s="69" t="s">
        <v>123</v>
      </c>
      <c r="E8" s="69" t="s">
        <v>124</v>
      </c>
      <c r="F8" s="89"/>
      <c r="G8" s="71" t="s">
        <v>125</v>
      </c>
      <c r="H8" s="92"/>
      <c r="I8" s="70"/>
      <c r="J8" s="70" t="s">
        <v>126</v>
      </c>
      <c r="K8" s="70"/>
      <c r="L8" s="74" t="s">
        <v>109</v>
      </c>
    </row>
    <row r="9" spans="1:12" ht="29.25">
      <c r="A9" s="69" t="s">
        <v>59</v>
      </c>
      <c r="B9" s="70" t="s">
        <v>73</v>
      </c>
      <c r="C9" s="70" t="s">
        <v>96</v>
      </c>
      <c r="D9" s="69" t="s">
        <v>127</v>
      </c>
      <c r="E9" s="69" t="s">
        <v>128</v>
      </c>
      <c r="F9" s="89"/>
      <c r="G9" s="71" t="s">
        <v>129</v>
      </c>
      <c r="H9" s="92"/>
      <c r="I9" s="70" t="s">
        <v>130</v>
      </c>
      <c r="J9" s="70"/>
      <c r="K9" s="70"/>
      <c r="L9" s="73" t="s">
        <v>105</v>
      </c>
    </row>
    <row r="10" spans="1:12">
      <c r="A10" s="69" t="s">
        <v>59</v>
      </c>
      <c r="B10" s="70" t="s">
        <v>131</v>
      </c>
      <c r="C10" s="70" t="s">
        <v>96</v>
      </c>
      <c r="D10" s="69" t="s">
        <v>132</v>
      </c>
      <c r="E10" s="69" t="s">
        <v>133</v>
      </c>
      <c r="F10" s="89"/>
      <c r="G10" s="70" t="s">
        <v>134</v>
      </c>
      <c r="H10" s="93"/>
      <c r="I10" s="70"/>
      <c r="J10" s="70"/>
      <c r="K10" s="70"/>
      <c r="L10" s="73" t="s">
        <v>105</v>
      </c>
    </row>
    <row r="11" spans="1:12" ht="32.25" customHeight="1">
      <c r="A11" s="69" t="s">
        <v>59</v>
      </c>
      <c r="B11" s="70" t="s">
        <v>66</v>
      </c>
      <c r="C11" s="70" t="s">
        <v>96</v>
      </c>
      <c r="D11" s="69" t="s">
        <v>135</v>
      </c>
      <c r="E11" s="69" t="s">
        <v>136</v>
      </c>
      <c r="F11" s="89"/>
      <c r="G11" s="70" t="s">
        <v>137</v>
      </c>
      <c r="H11" s="93"/>
      <c r="I11" s="70" t="s">
        <v>138</v>
      </c>
      <c r="J11" s="75"/>
      <c r="K11" s="75" t="s">
        <v>139</v>
      </c>
      <c r="L11" s="72" t="s">
        <v>101</v>
      </c>
    </row>
    <row r="12" spans="1:12" ht="32.25" hidden="1" customHeight="1">
      <c r="A12" s="69" t="s">
        <v>0</v>
      </c>
      <c r="B12" s="70" t="s">
        <v>55</v>
      </c>
      <c r="C12" s="70" t="s">
        <v>96</v>
      </c>
      <c r="D12" s="69" t="s">
        <v>140</v>
      </c>
      <c r="E12" s="69" t="s">
        <v>141</v>
      </c>
      <c r="F12" s="89"/>
      <c r="G12" s="71" t="s">
        <v>142</v>
      </c>
      <c r="H12" s="92"/>
      <c r="I12" s="70"/>
      <c r="J12" s="70"/>
      <c r="K12" s="70"/>
      <c r="L12" s="72" t="s">
        <v>101</v>
      </c>
    </row>
    <row r="13" spans="1:12" ht="33" customHeight="1">
      <c r="A13" s="69" t="s">
        <v>0</v>
      </c>
      <c r="B13" s="70" t="s">
        <v>40</v>
      </c>
      <c r="C13" s="70" t="s">
        <v>96</v>
      </c>
      <c r="D13" s="69" t="s">
        <v>143</v>
      </c>
      <c r="E13" s="69" t="s">
        <v>144</v>
      </c>
      <c r="F13" s="89"/>
      <c r="G13" s="70" t="s">
        <v>145</v>
      </c>
      <c r="H13" s="93"/>
      <c r="I13" s="70" t="s">
        <v>146</v>
      </c>
      <c r="J13" s="70" t="s">
        <v>147</v>
      </c>
      <c r="K13" s="70"/>
      <c r="L13" s="72" t="s">
        <v>101</v>
      </c>
    </row>
    <row r="14" spans="1:12" ht="33.75" customHeight="1">
      <c r="A14" s="76" t="s">
        <v>0</v>
      </c>
      <c r="B14" s="77" t="s">
        <v>33</v>
      </c>
      <c r="C14" s="70" t="s">
        <v>96</v>
      </c>
      <c r="D14" s="76" t="s">
        <v>148</v>
      </c>
      <c r="E14" s="76" t="s">
        <v>149</v>
      </c>
      <c r="F14" s="90"/>
      <c r="G14" s="77" t="s">
        <v>150</v>
      </c>
      <c r="H14" s="94"/>
      <c r="I14" s="70" t="s">
        <v>151</v>
      </c>
      <c r="J14" s="70"/>
      <c r="K14" s="77"/>
      <c r="L14" s="78" t="s">
        <v>105</v>
      </c>
    </row>
    <row r="15" spans="1:12" hidden="1">
      <c r="B15" s="68"/>
      <c r="C15" s="70" t="s">
        <v>96</v>
      </c>
      <c r="F15" s="91"/>
      <c r="G15" s="68"/>
      <c r="H15" s="91"/>
      <c r="I15" s="68"/>
      <c r="J15" s="68"/>
      <c r="K15" s="68"/>
    </row>
    <row r="16" spans="1:12" hidden="1">
      <c r="B16" s="68"/>
      <c r="C16" s="70" t="s">
        <v>96</v>
      </c>
      <c r="F16" s="91"/>
      <c r="G16" s="68"/>
      <c r="H16" s="91"/>
      <c r="I16" s="68"/>
      <c r="J16" s="68"/>
      <c r="K16" s="68"/>
    </row>
    <row r="17" spans="1:12" ht="15" hidden="1" customHeight="1">
      <c r="B17" s="68"/>
      <c r="C17" s="70" t="s">
        <v>96</v>
      </c>
      <c r="F17" s="91"/>
      <c r="G17" s="68"/>
      <c r="H17" s="91"/>
      <c r="I17" s="68"/>
      <c r="J17" s="68"/>
      <c r="K17" s="68"/>
    </row>
    <row r="18" spans="1:12" ht="39" customHeight="1">
      <c r="A18" s="69" t="s">
        <v>59</v>
      </c>
      <c r="B18" s="70" t="s">
        <v>152</v>
      </c>
      <c r="C18" s="70" t="s">
        <v>96</v>
      </c>
      <c r="D18" s="69" t="s">
        <v>153</v>
      </c>
      <c r="E18" s="69" t="s">
        <v>154</v>
      </c>
      <c r="F18" s="89"/>
      <c r="G18" s="70" t="s">
        <v>155</v>
      </c>
      <c r="H18" s="95"/>
      <c r="I18" s="79" t="s">
        <v>156</v>
      </c>
      <c r="J18" s="77"/>
      <c r="K18" s="70"/>
      <c r="L18" s="78" t="s">
        <v>105</v>
      </c>
    </row>
    <row r="19" spans="1:12" ht="37.5" hidden="1" customHeight="1">
      <c r="B19" s="68"/>
      <c r="C19" s="70" t="s">
        <v>96</v>
      </c>
      <c r="F19" s="91"/>
      <c r="G19" s="68"/>
      <c r="H19" s="91"/>
      <c r="I19" s="68"/>
      <c r="J19" s="68"/>
      <c r="K19" s="68"/>
    </row>
    <row r="20" spans="1:12" ht="0.75" customHeight="1">
      <c r="B20" s="68"/>
      <c r="C20" s="70" t="s">
        <v>96</v>
      </c>
      <c r="F20" s="91"/>
      <c r="G20" s="68"/>
      <c r="H20" s="91"/>
      <c r="I20" s="68"/>
      <c r="J20" s="68"/>
      <c r="K20" s="68"/>
    </row>
    <row r="21" spans="1:12" ht="15" hidden="1" customHeight="1">
      <c r="B21" s="68"/>
      <c r="C21" s="70" t="s">
        <v>96</v>
      </c>
      <c r="F21" s="91"/>
      <c r="G21" s="68"/>
      <c r="H21" s="91"/>
      <c r="I21" s="68"/>
      <c r="J21" s="68"/>
      <c r="K21" s="68"/>
    </row>
    <row r="22" spans="1:12" ht="15" hidden="1" customHeight="1">
      <c r="B22" s="68"/>
      <c r="C22" s="70" t="s">
        <v>96</v>
      </c>
      <c r="F22" s="91"/>
      <c r="G22" s="68"/>
      <c r="H22" s="91"/>
      <c r="I22" s="68"/>
      <c r="J22" s="68"/>
      <c r="K22" s="68"/>
      <c r="L22" s="69"/>
    </row>
    <row r="23" spans="1:12" ht="34.5" hidden="1" customHeight="1">
      <c r="B23" s="68"/>
      <c r="C23" s="70" t="s">
        <v>96</v>
      </c>
      <c r="F23" s="91"/>
      <c r="G23" s="68"/>
      <c r="H23" s="91"/>
      <c r="I23" s="68"/>
      <c r="J23" s="68"/>
      <c r="K23" s="68"/>
      <c r="L23" s="69"/>
    </row>
    <row r="24" spans="1:12" ht="15" customHeight="1">
      <c r="A24" s="69" t="s">
        <v>0</v>
      </c>
      <c r="B24" s="70" t="s">
        <v>55</v>
      </c>
      <c r="C24" s="70" t="s">
        <v>96</v>
      </c>
      <c r="D24" s="69" t="s">
        <v>157</v>
      </c>
      <c r="E24" s="69" t="s">
        <v>158</v>
      </c>
      <c r="F24" s="89"/>
      <c r="G24" s="70" t="s">
        <v>159</v>
      </c>
      <c r="H24" s="93"/>
      <c r="I24" s="70" t="s">
        <v>160</v>
      </c>
      <c r="J24" s="68"/>
      <c r="K24" s="70"/>
      <c r="L24" s="81" t="s">
        <v>105</v>
      </c>
    </row>
    <row r="25" spans="1:12" ht="15" customHeight="1">
      <c r="A25" s="69" t="s">
        <v>0</v>
      </c>
      <c r="B25" s="70" t="s">
        <v>12</v>
      </c>
      <c r="C25" s="70" t="s">
        <v>96</v>
      </c>
      <c r="D25" s="69" t="s">
        <v>161</v>
      </c>
      <c r="E25" s="69" t="s">
        <v>162</v>
      </c>
      <c r="F25" s="89"/>
      <c r="G25" s="70" t="s">
        <v>163</v>
      </c>
      <c r="H25" s="93"/>
      <c r="I25" s="70"/>
      <c r="J25" s="68"/>
      <c r="K25" s="70"/>
      <c r="L25" s="82" t="s">
        <v>109</v>
      </c>
    </row>
    <row r="26" spans="1:12" ht="15" customHeight="1">
      <c r="A26" s="69" t="s">
        <v>0</v>
      </c>
      <c r="B26" s="70" t="s">
        <v>55</v>
      </c>
      <c r="C26" s="70" t="s">
        <v>96</v>
      </c>
      <c r="D26" s="69" t="s">
        <v>164</v>
      </c>
      <c r="E26" s="69" t="s">
        <v>165</v>
      </c>
      <c r="F26" s="89"/>
      <c r="G26" s="70" t="s">
        <v>150</v>
      </c>
      <c r="H26" s="93"/>
      <c r="I26" s="70" t="s">
        <v>166</v>
      </c>
      <c r="J26" s="80"/>
      <c r="K26" s="70"/>
      <c r="L26" s="84" t="s">
        <v>105</v>
      </c>
    </row>
    <row r="27" spans="1:12" ht="15" customHeight="1">
      <c r="A27" s="69" t="s">
        <v>0</v>
      </c>
      <c r="B27" s="70" t="s">
        <v>55</v>
      </c>
      <c r="C27" s="70" t="s">
        <v>96</v>
      </c>
      <c r="D27" s="69" t="s">
        <v>164</v>
      </c>
      <c r="E27" s="69" t="s">
        <v>167</v>
      </c>
      <c r="F27" s="89"/>
      <c r="G27" s="70" t="s">
        <v>150</v>
      </c>
      <c r="H27" s="93"/>
      <c r="I27" s="70" t="s">
        <v>166</v>
      </c>
      <c r="J27" s="68"/>
      <c r="K27" s="70"/>
      <c r="L27" s="85" t="s">
        <v>105</v>
      </c>
    </row>
    <row r="28" spans="1:12" ht="15" customHeight="1">
      <c r="A28" s="69" t="s">
        <v>168</v>
      </c>
      <c r="B28" s="70" t="s">
        <v>60</v>
      </c>
      <c r="C28" s="70" t="s">
        <v>96</v>
      </c>
      <c r="D28" s="69" t="s">
        <v>169</v>
      </c>
      <c r="E28" s="69" t="s">
        <v>170</v>
      </c>
      <c r="F28" s="89"/>
      <c r="G28" s="70" t="s">
        <v>171</v>
      </c>
      <c r="H28" s="93"/>
      <c r="I28" s="70"/>
      <c r="J28" s="68"/>
      <c r="K28" s="70"/>
      <c r="L28" s="85" t="s">
        <v>105</v>
      </c>
    </row>
    <row r="29" spans="1:12" ht="15" customHeight="1">
      <c r="A29" s="69" t="s">
        <v>168</v>
      </c>
      <c r="B29" s="70" t="s">
        <v>78</v>
      </c>
      <c r="C29" s="70" t="s">
        <v>96</v>
      </c>
      <c r="D29" s="69" t="s">
        <v>172</v>
      </c>
      <c r="E29" s="69" t="s">
        <v>173</v>
      </c>
      <c r="F29" s="89"/>
      <c r="G29" s="70" t="s">
        <v>174</v>
      </c>
      <c r="H29" s="93"/>
      <c r="I29" s="70"/>
      <c r="J29" s="68"/>
      <c r="K29" s="70"/>
      <c r="L29" s="82" t="s">
        <v>109</v>
      </c>
    </row>
    <row r="30" spans="1:12" ht="15" customHeight="1">
      <c r="A30" s="69" t="s">
        <v>168</v>
      </c>
      <c r="B30" s="70" t="s">
        <v>60</v>
      </c>
      <c r="C30" s="70" t="s">
        <v>96</v>
      </c>
      <c r="D30" s="69" t="s">
        <v>175</v>
      </c>
      <c r="E30" s="69" t="s">
        <v>176</v>
      </c>
      <c r="F30" s="89"/>
      <c r="G30" s="70" t="s">
        <v>177</v>
      </c>
      <c r="H30" s="93"/>
      <c r="I30" s="70"/>
      <c r="J30" s="68"/>
      <c r="K30" s="70"/>
      <c r="L30" s="82" t="s">
        <v>109</v>
      </c>
    </row>
    <row r="31" spans="1:12" ht="15" customHeight="1">
      <c r="A31" s="69" t="s">
        <v>168</v>
      </c>
      <c r="B31" s="70" t="s">
        <v>152</v>
      </c>
      <c r="C31" s="70" t="s">
        <v>96</v>
      </c>
      <c r="D31" s="69" t="s">
        <v>178</v>
      </c>
      <c r="E31" s="69" t="s">
        <v>179</v>
      </c>
      <c r="F31" s="89"/>
      <c r="G31" s="70" t="s">
        <v>180</v>
      </c>
      <c r="H31" s="93"/>
      <c r="I31" s="70"/>
      <c r="J31" s="68"/>
      <c r="K31" s="70"/>
      <c r="L31" s="82" t="s">
        <v>109</v>
      </c>
    </row>
    <row r="32" spans="1:12" ht="15" customHeight="1">
      <c r="A32" s="69" t="s">
        <v>168</v>
      </c>
      <c r="B32" s="70" t="s">
        <v>152</v>
      </c>
      <c r="C32" s="70" t="s">
        <v>96</v>
      </c>
      <c r="D32" s="69" t="s">
        <v>181</v>
      </c>
      <c r="E32" s="69" t="s">
        <v>154</v>
      </c>
      <c r="F32" s="89"/>
      <c r="G32" s="70" t="s">
        <v>182</v>
      </c>
      <c r="H32" s="93"/>
      <c r="I32" s="70"/>
      <c r="J32" s="70"/>
      <c r="K32" s="70"/>
      <c r="L32" s="82" t="s">
        <v>109</v>
      </c>
    </row>
    <row r="33" spans="1:12" ht="15" customHeight="1">
      <c r="A33" s="69" t="s">
        <v>168</v>
      </c>
      <c r="B33" s="70" t="s">
        <v>183</v>
      </c>
      <c r="C33" s="70" t="s">
        <v>96</v>
      </c>
      <c r="D33" s="69" t="s">
        <v>184</v>
      </c>
      <c r="E33" s="69" t="s">
        <v>185</v>
      </c>
      <c r="F33" s="89"/>
      <c r="G33" s="70" t="s">
        <v>186</v>
      </c>
      <c r="H33" s="93"/>
      <c r="I33" s="70"/>
      <c r="J33" s="70"/>
      <c r="K33" s="70"/>
      <c r="L33" s="82" t="s">
        <v>109</v>
      </c>
    </row>
    <row r="34" spans="1:12" ht="15" customHeight="1">
      <c r="A34" s="69" t="s">
        <v>0</v>
      </c>
      <c r="B34" s="70" t="s">
        <v>52</v>
      </c>
      <c r="C34" s="70" t="s">
        <v>96</v>
      </c>
      <c r="D34" s="69" t="s">
        <v>187</v>
      </c>
      <c r="E34" s="69" t="s">
        <v>188</v>
      </c>
      <c r="F34" s="89"/>
      <c r="G34" s="70" t="s">
        <v>189</v>
      </c>
      <c r="H34" s="93"/>
      <c r="I34" s="70"/>
      <c r="J34" s="83"/>
      <c r="K34" s="70"/>
      <c r="L34" s="82" t="s">
        <v>109</v>
      </c>
    </row>
    <row r="35" spans="1:12" ht="15" customHeight="1">
      <c r="A35" s="69" t="s">
        <v>0</v>
      </c>
      <c r="B35" s="70" t="s">
        <v>52</v>
      </c>
      <c r="C35" s="70" t="s">
        <v>96</v>
      </c>
      <c r="D35" s="69" t="s">
        <v>190</v>
      </c>
      <c r="E35" s="69" t="s">
        <v>191</v>
      </c>
      <c r="F35" s="89"/>
      <c r="G35" s="70" t="s">
        <v>192</v>
      </c>
      <c r="H35" s="93"/>
      <c r="I35" s="70"/>
      <c r="J35" s="83"/>
      <c r="K35" s="70"/>
      <c r="L35" s="82" t="s">
        <v>109</v>
      </c>
    </row>
    <row r="36" spans="1:12" ht="29.25">
      <c r="A36" s="69" t="s">
        <v>0</v>
      </c>
      <c r="B36" s="70" t="s">
        <v>33</v>
      </c>
      <c r="C36" s="70" t="s">
        <v>96</v>
      </c>
      <c r="D36" s="69" t="s">
        <v>148</v>
      </c>
      <c r="E36" s="69" t="s">
        <v>149</v>
      </c>
      <c r="F36" s="89"/>
      <c r="G36" s="70" t="s">
        <v>193</v>
      </c>
      <c r="H36" s="93"/>
      <c r="I36" s="70" t="s">
        <v>194</v>
      </c>
      <c r="J36" s="83"/>
      <c r="K36" s="70"/>
      <c r="L36" s="82" t="s">
        <v>109</v>
      </c>
    </row>
    <row r="37" spans="1:12" ht="15" customHeight="1">
      <c r="A37" s="69"/>
      <c r="B37" s="70"/>
      <c r="C37" s="70"/>
      <c r="D37" s="69"/>
      <c r="E37" s="69"/>
      <c r="F37" s="69"/>
      <c r="G37" s="70"/>
      <c r="H37" s="70"/>
      <c r="I37" s="70"/>
      <c r="J37" s="83"/>
      <c r="K37" s="70"/>
      <c r="L37" s="86"/>
    </row>
    <row r="38" spans="1:12" ht="15" customHeight="1">
      <c r="A38" s="69"/>
      <c r="B38" s="70"/>
      <c r="C38" s="70"/>
      <c r="D38" s="69"/>
      <c r="E38" s="69"/>
      <c r="F38" s="69"/>
      <c r="G38" s="70"/>
      <c r="H38" s="70"/>
      <c r="I38" s="70"/>
      <c r="J38" s="83"/>
      <c r="K38" s="70"/>
      <c r="L38" s="69"/>
    </row>
    <row r="39" spans="1:12" ht="15" customHeight="1">
      <c r="A39" s="69"/>
      <c r="B39" s="70"/>
      <c r="C39" s="70"/>
      <c r="D39" s="69"/>
      <c r="E39" s="69"/>
      <c r="F39" s="69"/>
      <c r="G39" s="70"/>
      <c r="H39" s="70"/>
      <c r="I39" s="70"/>
      <c r="J39" s="83"/>
      <c r="K39" s="70"/>
      <c r="L39" s="69"/>
    </row>
    <row r="40" spans="1:12" ht="15" customHeight="1">
      <c r="A40" s="69"/>
      <c r="B40" s="70"/>
      <c r="C40" s="70"/>
      <c r="D40" s="69"/>
      <c r="E40" s="69"/>
      <c r="F40" s="69"/>
      <c r="G40" s="70"/>
      <c r="H40" s="70"/>
      <c r="I40" s="70"/>
      <c r="J40" s="83"/>
      <c r="K40" s="70"/>
      <c r="L40" s="69"/>
    </row>
    <row r="41" spans="1:12" ht="15" customHeight="1">
      <c r="A41" s="69"/>
      <c r="B41" s="70"/>
      <c r="C41" s="70"/>
      <c r="D41" s="69"/>
      <c r="E41" s="69"/>
      <c r="F41" s="69"/>
      <c r="G41" s="70"/>
      <c r="H41" s="70"/>
      <c r="I41" s="70"/>
      <c r="J41" s="83"/>
      <c r="K41" s="70"/>
      <c r="L41" s="69"/>
    </row>
    <row r="42" spans="1:12" ht="15" customHeight="1">
      <c r="A42" s="69"/>
      <c r="B42" s="70"/>
      <c r="C42" s="70"/>
      <c r="D42" s="69"/>
      <c r="E42" s="69"/>
      <c r="F42" s="69"/>
      <c r="G42" s="70"/>
      <c r="H42" s="70"/>
      <c r="I42" s="70"/>
      <c r="J42" s="83"/>
      <c r="K42" s="70"/>
      <c r="L42" s="69"/>
    </row>
    <row r="43" spans="1:12" ht="15" customHeight="1">
      <c r="A43" s="69"/>
      <c r="B43" s="70"/>
      <c r="C43" s="70"/>
      <c r="D43" s="69"/>
      <c r="E43" s="69"/>
      <c r="F43" s="69"/>
      <c r="G43" s="70"/>
      <c r="H43" s="70"/>
      <c r="I43" s="70"/>
      <c r="J43" s="83"/>
      <c r="K43" s="70"/>
      <c r="L43" s="69"/>
    </row>
    <row r="44" spans="1:12" ht="15" customHeight="1">
      <c r="J44" s="83"/>
    </row>
  </sheetData>
  <autoFilter ref="A1:L16" xr:uid="{00000000-0001-0000-0000-000000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539D-9298-4122-924E-EFA6CA5B0A3B}">
  <sheetPr>
    <tabColor rgb="FF21C5FF"/>
  </sheetPr>
  <dimension ref="A1:F12"/>
  <sheetViews>
    <sheetView workbookViewId="0">
      <selection activeCell="A12" sqref="A12"/>
    </sheetView>
  </sheetViews>
  <sheetFormatPr defaultColWidth="8.7109375" defaultRowHeight="14.45"/>
  <cols>
    <col min="1" max="1" width="21.140625" customWidth="1"/>
    <col min="2" max="2" width="16.28515625" customWidth="1"/>
    <col min="3" max="3" width="25.5703125" customWidth="1"/>
    <col min="4" max="4" width="100.85546875" bestFit="1" customWidth="1"/>
    <col min="5" max="5" width="37.140625" bestFit="1" customWidth="1"/>
    <col min="6" max="6" width="30.85546875" customWidth="1"/>
  </cols>
  <sheetData>
    <row r="1" spans="1:6">
      <c r="A1" s="142" t="s">
        <v>59</v>
      </c>
      <c r="B1" s="142"/>
      <c r="C1" s="142"/>
      <c r="D1" s="142"/>
      <c r="E1" s="142"/>
      <c r="F1" s="142"/>
    </row>
    <row r="2" spans="1:6">
      <c r="A2" s="5" t="s">
        <v>1</v>
      </c>
      <c r="B2" s="18" t="s">
        <v>2</v>
      </c>
      <c r="C2" s="18" t="s">
        <v>3</v>
      </c>
      <c r="D2" s="19" t="s">
        <v>4</v>
      </c>
      <c r="E2" s="19" t="s">
        <v>5</v>
      </c>
      <c r="F2" s="18" t="s">
        <v>6</v>
      </c>
    </row>
    <row r="3" spans="1:6">
      <c r="A3" s="61" t="s">
        <v>60</v>
      </c>
      <c r="B3" s="33" t="s">
        <v>21</v>
      </c>
      <c r="C3" s="15" t="s">
        <v>61</v>
      </c>
      <c r="D3" s="1" t="s">
        <v>62</v>
      </c>
      <c r="E3" s="1" t="s">
        <v>15</v>
      </c>
      <c r="F3" s="12"/>
    </row>
    <row r="4" spans="1:6">
      <c r="A4" s="61" t="s">
        <v>63</v>
      </c>
      <c r="B4" s="33" t="s">
        <v>21</v>
      </c>
      <c r="C4" s="15" t="s">
        <v>64</v>
      </c>
      <c r="D4" s="1" t="s">
        <v>65</v>
      </c>
      <c r="E4" s="1" t="s">
        <v>15</v>
      </c>
      <c r="F4" s="12"/>
    </row>
    <row r="5" spans="1:6">
      <c r="A5" s="13" t="s">
        <v>66</v>
      </c>
      <c r="B5" s="52" t="s">
        <v>215</v>
      </c>
      <c r="C5" s="15" t="s">
        <v>53</v>
      </c>
      <c r="D5" s="1" t="s">
        <v>67</v>
      </c>
      <c r="E5" s="1" t="s">
        <v>28</v>
      </c>
      <c r="F5" s="29"/>
    </row>
    <row r="6" spans="1:6">
      <c r="A6" s="16" t="s">
        <v>68</v>
      </c>
      <c r="B6" s="52" t="s">
        <v>215</v>
      </c>
      <c r="C6" s="15" t="s">
        <v>69</v>
      </c>
      <c r="D6" s="1" t="s">
        <v>70</v>
      </c>
      <c r="E6" s="1" t="s">
        <v>15</v>
      </c>
      <c r="F6" s="29"/>
    </row>
    <row r="7" spans="1:6">
      <c r="A7" s="16" t="s">
        <v>71</v>
      </c>
      <c r="B7" s="52" t="s">
        <v>215</v>
      </c>
      <c r="C7" s="15" t="s">
        <v>61</v>
      </c>
      <c r="D7" s="1" t="s">
        <v>72</v>
      </c>
      <c r="E7" s="1" t="s">
        <v>19</v>
      </c>
      <c r="F7" s="29"/>
    </row>
    <row r="8" spans="1:6">
      <c r="A8" s="16" t="s">
        <v>73</v>
      </c>
      <c r="B8" s="52" t="s">
        <v>215</v>
      </c>
      <c r="C8" s="16" t="s">
        <v>74</v>
      </c>
      <c r="D8" s="16" t="s">
        <v>75</v>
      </c>
      <c r="E8" s="44" t="s">
        <v>76</v>
      </c>
      <c r="F8" s="29" t="s">
        <v>77</v>
      </c>
    </row>
    <row r="9" spans="1:6">
      <c r="A9" s="16" t="s">
        <v>78</v>
      </c>
      <c r="B9" s="52" t="s">
        <v>215</v>
      </c>
      <c r="C9" s="20" t="s">
        <v>22</v>
      </c>
      <c r="D9" s="1" t="s">
        <v>79</v>
      </c>
      <c r="E9" s="1" t="s">
        <v>28</v>
      </c>
      <c r="F9" s="29"/>
    </row>
    <row r="10" spans="1:6">
      <c r="A10" s="16" t="s">
        <v>80</v>
      </c>
      <c r="B10" s="52" t="s">
        <v>215</v>
      </c>
      <c r="C10" s="20" t="s">
        <v>22</v>
      </c>
      <c r="D10" s="1" t="s">
        <v>81</v>
      </c>
      <c r="E10" s="1" t="s">
        <v>28</v>
      </c>
      <c r="F10" s="29"/>
    </row>
    <row r="11" spans="1:6" ht="29.1">
      <c r="A11" s="47" t="s">
        <v>82</v>
      </c>
      <c r="B11" s="52" t="s">
        <v>215</v>
      </c>
      <c r="C11" s="21" t="s">
        <v>17</v>
      </c>
      <c r="D11" s="22" t="s">
        <v>83</v>
      </c>
      <c r="E11" s="22" t="s">
        <v>19</v>
      </c>
      <c r="F11" s="30"/>
    </row>
    <row r="12" spans="1:6">
      <c r="A12" s="15" t="s">
        <v>84</v>
      </c>
      <c r="B12" s="33" t="s">
        <v>21</v>
      </c>
      <c r="C12" s="15" t="s">
        <v>30</v>
      </c>
      <c r="D12" s="1"/>
      <c r="E12" s="1" t="s">
        <v>15</v>
      </c>
      <c r="F12" s="15"/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4F9B7-61E7-4113-91EB-04D0FFBFC80D}">
  <sheetPr>
    <tabColor theme="3" tint="0.89999084444715716"/>
  </sheetPr>
  <dimension ref="A1:N12"/>
  <sheetViews>
    <sheetView workbookViewId="0">
      <pane ySplit="1" topLeftCell="A2" activePane="bottomLeft" state="frozen"/>
      <selection pane="bottomLeft" activeCell="D9" sqref="D9"/>
    </sheetView>
  </sheetViews>
  <sheetFormatPr defaultColWidth="8.7109375" defaultRowHeight="14.45"/>
  <cols>
    <col min="2" max="2" width="20.42578125" bestFit="1" customWidth="1"/>
    <col min="3" max="3" width="15.42578125" customWidth="1"/>
    <col min="4" max="4" width="15.140625" customWidth="1"/>
    <col min="5" max="5" width="46" bestFit="1" customWidth="1"/>
    <col min="6" max="6" width="21.5703125" bestFit="1" customWidth="1"/>
    <col min="7" max="7" width="11" bestFit="1" customWidth="1"/>
    <col min="8" max="8" width="13.7109375" bestFit="1" customWidth="1"/>
    <col min="9" max="9" width="66.140625" customWidth="1"/>
    <col min="10" max="10" width="25.7109375" bestFit="1" customWidth="1"/>
    <col min="11" max="11" width="13.42578125" bestFit="1" customWidth="1"/>
    <col min="12" max="12" width="39.85546875" customWidth="1"/>
    <col min="13" max="13" width="27.570312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5" t="s">
        <v>223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s="58" customFormat="1" ht="71.25" customHeight="1">
      <c r="A3" s="120" t="s">
        <v>59</v>
      </c>
      <c r="B3" s="123" t="s">
        <v>66</v>
      </c>
      <c r="C3" s="120" t="s">
        <v>225</v>
      </c>
      <c r="D3" s="121">
        <v>45797</v>
      </c>
      <c r="E3" s="120" t="s">
        <v>244</v>
      </c>
      <c r="F3" s="120"/>
      <c r="G3" s="120" t="s">
        <v>447</v>
      </c>
      <c r="H3" s="120" t="s">
        <v>241</v>
      </c>
      <c r="I3" s="120" t="s">
        <v>448</v>
      </c>
      <c r="J3" s="120" t="s">
        <v>231</v>
      </c>
      <c r="K3" s="120"/>
      <c r="L3" s="122" t="s">
        <v>449</v>
      </c>
      <c r="M3" s="120"/>
      <c r="N3" s="120"/>
    </row>
    <row r="4" spans="1:14" s="49" customFormat="1" ht="59.25" customHeight="1">
      <c r="A4" s="101" t="s">
        <v>59</v>
      </c>
      <c r="B4" s="124" t="s">
        <v>66</v>
      </c>
      <c r="C4" s="101" t="s">
        <v>225</v>
      </c>
      <c r="D4" s="115">
        <v>45810</v>
      </c>
      <c r="E4" s="101" t="s">
        <v>244</v>
      </c>
      <c r="F4" s="101" t="s">
        <v>450</v>
      </c>
      <c r="G4" s="101" t="s">
        <v>451</v>
      </c>
      <c r="H4" s="101" t="s">
        <v>241</v>
      </c>
      <c r="I4" s="101" t="s">
        <v>357</v>
      </c>
      <c r="J4" s="101" t="s">
        <v>452</v>
      </c>
      <c r="K4" s="101"/>
      <c r="L4" s="101" t="s">
        <v>453</v>
      </c>
      <c r="M4" s="116" t="s">
        <v>454</v>
      </c>
      <c r="N4" s="101"/>
    </row>
    <row r="11" spans="1:14" ht="15">
      <c r="A11" s="146" t="s">
        <v>303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</row>
    <row r="12" spans="1:14" s="49" customFormat="1" ht="15">
      <c r="A12" s="49" t="s">
        <v>59</v>
      </c>
      <c r="B12" s="49" t="s">
        <v>66</v>
      </c>
      <c r="C12" s="59" t="s">
        <v>225</v>
      </c>
      <c r="D12" s="59"/>
      <c r="E12" s="59" t="s">
        <v>244</v>
      </c>
      <c r="G12" s="59" t="s">
        <v>447</v>
      </c>
      <c r="H12" s="59" t="s">
        <v>241</v>
      </c>
      <c r="I12" s="59" t="s">
        <v>455</v>
      </c>
    </row>
  </sheetData>
  <mergeCells count="2">
    <mergeCell ref="A2:N2"/>
    <mergeCell ref="A11:N11"/>
  </mergeCells>
  <dataValidations count="1">
    <dataValidation type="list" allowBlank="1" showInputMessage="1" showErrorMessage="1" sqref="C3:C10 C12:C111" xr:uid="{DE716BD7-F764-42F9-90EB-251BF860616E}">
      <formula1>"Dashboard, Payroll"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F66-FAE4-427E-AC9C-A588F793339D}">
  <sheetPr>
    <tabColor theme="3" tint="0.89999084444715716"/>
  </sheetPr>
  <dimension ref="A1:N14"/>
  <sheetViews>
    <sheetView workbookViewId="0">
      <pane ySplit="1" topLeftCell="D2" activePane="bottomLeft" state="frozen"/>
      <selection pane="bottomLeft" activeCell="D25" sqref="D25"/>
    </sheetView>
  </sheetViews>
  <sheetFormatPr defaultColWidth="8.7109375" defaultRowHeight="14.45"/>
  <cols>
    <col min="2" max="2" width="27.85546875" bestFit="1" customWidth="1"/>
    <col min="3" max="3" width="10" customWidth="1"/>
    <col min="4" max="4" width="13.7109375" bestFit="1" customWidth="1"/>
    <col min="5" max="5" width="9.28515625" customWidth="1"/>
    <col min="6" max="6" width="21.5703125" bestFit="1" customWidth="1"/>
    <col min="7" max="7" width="27.85546875" bestFit="1" customWidth="1"/>
    <col min="8" max="8" width="11.140625" bestFit="1" customWidth="1"/>
    <col min="9" max="9" width="37.28515625" customWidth="1"/>
    <col min="12" max="12" width="29.4257812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4" t="s">
        <v>223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</row>
    <row r="3" spans="1:14" s="49" customFormat="1" ht="70.5" customHeight="1">
      <c r="A3" s="49" t="s">
        <v>59</v>
      </c>
      <c r="B3" s="49" t="s">
        <v>68</v>
      </c>
      <c r="C3" s="49" t="s">
        <v>225</v>
      </c>
      <c r="D3" s="50">
        <v>45803</v>
      </c>
      <c r="E3" s="49" t="s">
        <v>244</v>
      </c>
      <c r="G3" s="49" t="s">
        <v>456</v>
      </c>
      <c r="H3" s="49" t="s">
        <v>241</v>
      </c>
      <c r="I3" s="49" t="s">
        <v>457</v>
      </c>
      <c r="J3" s="49" t="s">
        <v>204</v>
      </c>
      <c r="L3" s="53" t="s">
        <v>458</v>
      </c>
    </row>
    <row r="4" spans="1:14" s="49" customFormat="1" ht="71.25" customHeight="1">
      <c r="A4" s="49" t="s">
        <v>59</v>
      </c>
      <c r="B4" s="49" t="s">
        <v>68</v>
      </c>
      <c r="C4" s="49" t="s">
        <v>225</v>
      </c>
      <c r="D4" s="50">
        <v>45803</v>
      </c>
      <c r="E4" s="49" t="s">
        <v>244</v>
      </c>
      <c r="G4" s="49" t="s">
        <v>459</v>
      </c>
      <c r="H4" s="49" t="s">
        <v>241</v>
      </c>
      <c r="I4" s="49" t="s">
        <v>457</v>
      </c>
      <c r="J4" s="49" t="s">
        <v>204</v>
      </c>
      <c r="L4" s="98" t="s">
        <v>458</v>
      </c>
    </row>
    <row r="13" spans="1:14" ht="15">
      <c r="A13" s="148" t="s">
        <v>303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</row>
    <row r="14" spans="1:14" s="49" customFormat="1" ht="43.5">
      <c r="A14" s="49" t="s">
        <v>59</v>
      </c>
      <c r="B14" s="49" t="s">
        <v>68</v>
      </c>
      <c r="C14" s="49" t="s">
        <v>225</v>
      </c>
      <c r="G14" s="49" t="s">
        <v>460</v>
      </c>
      <c r="I14" s="53" t="s">
        <v>461</v>
      </c>
    </row>
  </sheetData>
  <mergeCells count="2">
    <mergeCell ref="A2:N2"/>
    <mergeCell ref="A13:N13"/>
  </mergeCells>
  <dataValidations count="1">
    <dataValidation type="list" allowBlank="1" showInputMessage="1" showErrorMessage="1" sqref="C3:C12 C14:C111" xr:uid="{6A7878B2-287E-4502-8AA3-9F0940BF777A}">
      <formula1>"Dashboard, Payroll"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D961-7D4D-4486-A01C-2E971C89CF48}">
  <sheetPr>
    <tabColor theme="3" tint="0.89999084444715716"/>
  </sheetPr>
  <dimension ref="A1:N17"/>
  <sheetViews>
    <sheetView topLeftCell="C1" workbookViewId="0">
      <pane ySplit="1" topLeftCell="A2" activePane="bottomLeft" state="frozen"/>
      <selection pane="bottomLeft" activeCell="J4" sqref="J4"/>
    </sheetView>
  </sheetViews>
  <sheetFormatPr defaultColWidth="8.7109375" defaultRowHeight="14.45"/>
  <cols>
    <col min="2" max="2" width="20.42578125" bestFit="1" customWidth="1"/>
    <col min="3" max="3" width="10.7109375" customWidth="1"/>
    <col min="4" max="4" width="11" bestFit="1" customWidth="1"/>
    <col min="5" max="5" width="39.85546875" customWidth="1"/>
    <col min="6" max="6" width="48.7109375" bestFit="1" customWidth="1"/>
    <col min="7" max="7" width="10.7109375" bestFit="1" customWidth="1"/>
    <col min="8" max="8" width="11.140625" bestFit="1" customWidth="1"/>
    <col min="9" max="9" width="22.28515625" bestFit="1" customWidth="1"/>
    <col min="10" max="10" width="19.140625" customWidth="1"/>
    <col min="12" max="12" width="24.14062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9" t="s">
        <v>223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 s="49" customFormat="1" ht="72.75">
      <c r="A3" s="49" t="s">
        <v>59</v>
      </c>
      <c r="B3" s="49" t="s">
        <v>71</v>
      </c>
      <c r="C3" s="49" t="s">
        <v>225</v>
      </c>
      <c r="F3" s="49" t="s">
        <v>462</v>
      </c>
      <c r="I3" s="53" t="s">
        <v>463</v>
      </c>
      <c r="L3" s="49" t="s">
        <v>464</v>
      </c>
    </row>
    <row r="4" spans="1:14" s="49" customFormat="1" ht="49.5" customHeight="1">
      <c r="A4" s="49" t="s">
        <v>59</v>
      </c>
      <c r="B4" s="49" t="s">
        <v>71</v>
      </c>
      <c r="C4" s="49" t="s">
        <v>225</v>
      </c>
      <c r="D4" s="50">
        <v>45796</v>
      </c>
      <c r="E4" s="49" t="s">
        <v>244</v>
      </c>
      <c r="F4" s="49" t="s">
        <v>465</v>
      </c>
      <c r="G4" s="50"/>
      <c r="I4" s="49" t="s">
        <v>466</v>
      </c>
      <c r="J4" s="49" t="s">
        <v>231</v>
      </c>
      <c r="L4" s="53" t="s">
        <v>467</v>
      </c>
    </row>
    <row r="15" spans="1:14" ht="15">
      <c r="A15" s="150" t="s">
        <v>303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</row>
    <row r="16" spans="1:14" s="49" customFormat="1" ht="72.75">
      <c r="A16" s="49" t="s">
        <v>59</v>
      </c>
      <c r="B16" s="49" t="s">
        <v>71</v>
      </c>
      <c r="C16" s="49" t="s">
        <v>225</v>
      </c>
      <c r="E16" s="53"/>
      <c r="F16" s="49" t="s">
        <v>468</v>
      </c>
      <c r="G16" s="50">
        <v>45784</v>
      </c>
      <c r="H16" s="49" t="s">
        <v>232</v>
      </c>
      <c r="I16" s="53"/>
      <c r="J16" s="53" t="s">
        <v>469</v>
      </c>
      <c r="L16" s="53" t="s">
        <v>470</v>
      </c>
    </row>
    <row r="17" spans="1:9" s="107" customFormat="1" ht="72.75">
      <c r="A17" s="107" t="s">
        <v>59</v>
      </c>
      <c r="B17" s="107" t="s">
        <v>71</v>
      </c>
      <c r="C17" s="107" t="s">
        <v>225</v>
      </c>
      <c r="D17" s="108">
        <v>45810</v>
      </c>
      <c r="E17" s="107" t="s">
        <v>244</v>
      </c>
      <c r="F17" s="107" t="s">
        <v>471</v>
      </c>
      <c r="G17" s="107" t="s">
        <v>472</v>
      </c>
      <c r="I17" s="111" t="s">
        <v>463</v>
      </c>
    </row>
  </sheetData>
  <mergeCells count="2">
    <mergeCell ref="A2:N2"/>
    <mergeCell ref="A15:N15"/>
  </mergeCells>
  <dataValidations count="1">
    <dataValidation type="list" allowBlank="1" showInputMessage="1" showErrorMessage="1" sqref="C3:C14 C16:C111" xr:uid="{BA9CAFA6-ED4C-4128-AF43-599B40FC2F83}">
      <formula1>"Dashboard, Payroll"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0DCE-906F-4A12-B244-40D599119F79}">
  <sheetPr>
    <tabColor theme="3" tint="0.89999084444715716"/>
  </sheetPr>
  <dimension ref="A1:N12"/>
  <sheetViews>
    <sheetView workbookViewId="0">
      <pane ySplit="1" topLeftCell="A12" activePane="bottomLeft" state="frozen"/>
      <selection pane="bottomLeft" activeCell="A12" sqref="A12"/>
    </sheetView>
  </sheetViews>
  <sheetFormatPr defaultColWidth="8.7109375" defaultRowHeight="14.45"/>
  <cols>
    <col min="2" max="2" width="20.42578125" bestFit="1" customWidth="1"/>
    <col min="3" max="3" width="20.42578125" customWidth="1"/>
    <col min="4" max="5" width="12.5703125" customWidth="1"/>
    <col min="6" max="6" width="36.42578125" bestFit="1" customWidth="1"/>
    <col min="7" max="7" width="11" bestFit="1" customWidth="1"/>
    <col min="8" max="8" width="13.7109375" bestFit="1" customWidth="1"/>
    <col min="9" max="9" width="23.7109375" customWidth="1"/>
    <col min="10" max="10" width="36.42578125" bestFit="1" customWidth="1"/>
    <col min="12" max="12" width="23" customWidth="1"/>
    <col min="13" max="13" width="43.8554687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5" t="s">
        <v>223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s="49" customFormat="1" ht="87">
      <c r="A3" s="101" t="s">
        <v>59</v>
      </c>
      <c r="B3" s="101" t="s">
        <v>73</v>
      </c>
      <c r="C3" s="101" t="s">
        <v>225</v>
      </c>
      <c r="D3" s="115">
        <v>45785</v>
      </c>
      <c r="E3" s="101" t="s">
        <v>473</v>
      </c>
      <c r="F3" s="101" t="s">
        <v>474</v>
      </c>
      <c r="G3" s="115"/>
      <c r="H3" s="101" t="s">
        <v>241</v>
      </c>
      <c r="I3" s="116"/>
      <c r="J3" s="101" t="s">
        <v>475</v>
      </c>
      <c r="K3" s="101"/>
      <c r="L3" s="116" t="s">
        <v>476</v>
      </c>
      <c r="M3" s="101" t="s">
        <v>477</v>
      </c>
      <c r="N3" s="101"/>
    </row>
    <row r="4" spans="1:14" s="55" customFormat="1" ht="29.25">
      <c r="A4" s="112" t="s">
        <v>59</v>
      </c>
      <c r="B4" s="112" t="s">
        <v>73</v>
      </c>
      <c r="C4" s="112" t="s">
        <v>225</v>
      </c>
      <c r="D4" s="113">
        <v>45797</v>
      </c>
      <c r="E4" s="112" t="s">
        <v>244</v>
      </c>
      <c r="F4" s="112" t="s">
        <v>478</v>
      </c>
      <c r="G4" s="113"/>
      <c r="H4" s="112" t="s">
        <v>241</v>
      </c>
      <c r="I4" s="114" t="s">
        <v>479</v>
      </c>
      <c r="J4" s="112" t="s">
        <v>263</v>
      </c>
      <c r="K4" s="112"/>
      <c r="L4" s="114" t="s">
        <v>480</v>
      </c>
      <c r="M4" s="112"/>
      <c r="N4" s="112"/>
    </row>
    <row r="5" spans="1:14" ht="29.25">
      <c r="A5" s="102" t="s">
        <v>59</v>
      </c>
      <c r="B5" s="102" t="s">
        <v>73</v>
      </c>
      <c r="C5" s="102" t="s">
        <v>225</v>
      </c>
      <c r="D5" s="117">
        <v>45797</v>
      </c>
      <c r="E5" s="102" t="s">
        <v>244</v>
      </c>
      <c r="F5" s="102" t="s">
        <v>481</v>
      </c>
      <c r="G5" s="117"/>
      <c r="H5" s="102"/>
      <c r="I5" s="118" t="s">
        <v>482</v>
      </c>
      <c r="J5" s="102" t="s">
        <v>483</v>
      </c>
      <c r="K5" s="102"/>
      <c r="L5" s="118" t="s">
        <v>484</v>
      </c>
      <c r="M5" s="102"/>
      <c r="N5" s="102"/>
    </row>
    <row r="6" spans="1:14" s="49" customFormat="1" ht="68.25" customHeight="1">
      <c r="A6" s="101" t="s">
        <v>59</v>
      </c>
      <c r="B6" s="101" t="s">
        <v>73</v>
      </c>
      <c r="C6" s="101" t="s">
        <v>225</v>
      </c>
      <c r="D6" s="115">
        <v>45804</v>
      </c>
      <c r="E6" s="101" t="s">
        <v>244</v>
      </c>
      <c r="F6" s="101" t="s">
        <v>485</v>
      </c>
      <c r="G6" s="115"/>
      <c r="H6" s="101"/>
      <c r="I6" s="119" t="s">
        <v>486</v>
      </c>
      <c r="J6" s="101" t="s">
        <v>487</v>
      </c>
      <c r="K6" s="101"/>
      <c r="L6" s="116" t="s">
        <v>488</v>
      </c>
      <c r="M6" s="101" t="s">
        <v>489</v>
      </c>
      <c r="N6" s="101"/>
    </row>
    <row r="12" spans="1:14" s="134" customFormat="1" ht="15">
      <c r="B12" s="134" t="s">
        <v>73</v>
      </c>
      <c r="C12" s="134" t="s">
        <v>225</v>
      </c>
      <c r="D12" s="135">
        <v>45813</v>
      </c>
      <c r="E12" s="134" t="s">
        <v>264</v>
      </c>
      <c r="F12" s="134" t="s">
        <v>490</v>
      </c>
      <c r="G12" s="134" t="s">
        <v>491</v>
      </c>
      <c r="H12" s="134" t="s">
        <v>267</v>
      </c>
      <c r="I12" s="134" t="s">
        <v>492</v>
      </c>
      <c r="J12" s="134" t="s">
        <v>493</v>
      </c>
      <c r="L12" s="134" t="s">
        <v>494</v>
      </c>
    </row>
  </sheetData>
  <mergeCells count="1">
    <mergeCell ref="A2:N2"/>
  </mergeCells>
  <dataValidations count="1">
    <dataValidation type="list" allowBlank="1" showInputMessage="1" showErrorMessage="1" sqref="C3:C111" xr:uid="{30E4CA66-04D7-43DE-B0FC-BC1BBEB9DEFF}">
      <formula1>"Dashboard, Payroll"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171D-E03B-4015-9047-249B31048EF9}">
  <sheetPr>
    <tabColor theme="3" tint="0.89999084444715716"/>
  </sheetPr>
  <dimension ref="A1:N4"/>
  <sheetViews>
    <sheetView workbookViewId="0">
      <pane ySplit="1" topLeftCell="A2" activePane="bottomLeft" state="frozen"/>
      <selection pane="bottomLeft" activeCell="E18" sqref="E18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3.7109375" bestFit="1" customWidth="1"/>
    <col min="5" max="5" width="31.7109375" bestFit="1" customWidth="1"/>
    <col min="6" max="6" width="21.5703125" bestFit="1" customWidth="1"/>
    <col min="7" max="7" width="15.85546875" bestFit="1" customWidth="1"/>
    <col min="8" max="8" width="13.7109375" bestFit="1" customWidth="1"/>
    <col min="9" max="9" width="37.85546875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9" t="s">
        <v>223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>
      <c r="A3" s="102" t="s">
        <v>59</v>
      </c>
      <c r="B3" s="102" t="s">
        <v>78</v>
      </c>
      <c r="C3" s="102" t="s">
        <v>225</v>
      </c>
      <c r="D3" s="117">
        <v>45797</v>
      </c>
      <c r="E3" s="102" t="s">
        <v>244</v>
      </c>
      <c r="F3" s="102"/>
      <c r="G3" s="102" t="s">
        <v>495</v>
      </c>
      <c r="H3" s="102" t="s">
        <v>241</v>
      </c>
      <c r="I3" s="102" t="s">
        <v>496</v>
      </c>
      <c r="J3" s="102"/>
      <c r="K3" s="102"/>
      <c r="L3" s="102"/>
      <c r="M3" s="102"/>
      <c r="N3" s="102"/>
    </row>
    <row r="4" spans="1:14">
      <c r="A4" s="102" t="s">
        <v>59</v>
      </c>
      <c r="B4" s="102" t="s">
        <v>78</v>
      </c>
      <c r="C4" s="102" t="s">
        <v>225</v>
      </c>
      <c r="D4" s="117">
        <v>45803</v>
      </c>
      <c r="E4" s="102" t="s">
        <v>244</v>
      </c>
      <c r="F4" s="102"/>
      <c r="G4" s="102" t="s">
        <v>497</v>
      </c>
      <c r="H4" s="102" t="s">
        <v>241</v>
      </c>
      <c r="I4" s="102" t="s">
        <v>498</v>
      </c>
      <c r="J4" s="102" t="s">
        <v>263</v>
      </c>
      <c r="K4" s="102"/>
      <c r="L4" s="102"/>
      <c r="M4" s="102"/>
      <c r="N4" s="102"/>
    </row>
  </sheetData>
  <mergeCells count="1">
    <mergeCell ref="A2:N2"/>
  </mergeCells>
  <dataValidations count="1">
    <dataValidation type="list" allowBlank="1" showInputMessage="1" showErrorMessage="1" sqref="C3:C111" xr:uid="{C31FEB6B-7143-44DF-A0A5-6008F2048C89}">
      <formula1>"Dashboard, Payroll"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B279-095D-4D0C-84EF-FDBD308835ED}">
  <sheetPr>
    <tabColor theme="3" tint="0.89999084444715716"/>
  </sheetPr>
  <dimension ref="A1:N5"/>
  <sheetViews>
    <sheetView workbookViewId="0">
      <pane ySplit="1" topLeftCell="A2" activePane="bottomLeft" state="frozen"/>
      <selection pane="bottomLeft" activeCell="G22" sqref="G22"/>
    </sheetView>
  </sheetViews>
  <sheetFormatPr defaultColWidth="8.7109375" defaultRowHeight="14.45"/>
  <cols>
    <col min="1" max="1" width="13.7109375" bestFit="1" customWidth="1"/>
    <col min="2" max="2" width="20.42578125" bestFit="1" customWidth="1"/>
    <col min="3" max="3" width="20.42578125" customWidth="1"/>
    <col min="4" max="4" width="13.7109375" bestFit="1" customWidth="1"/>
    <col min="5" max="5" width="16.42578125" bestFit="1" customWidth="1"/>
    <col min="6" max="6" width="21.5703125" bestFit="1" customWidth="1"/>
    <col min="7" max="7" width="11" bestFit="1" customWidth="1"/>
    <col min="8" max="8" width="13.7109375" bestFit="1" customWidth="1"/>
    <col min="9" max="9" width="26.7109375" customWidth="1"/>
    <col min="12" max="12" width="29.140625" customWidth="1"/>
    <col min="13" max="13" width="25.710937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5" t="s">
        <v>223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1:14" s="55" customFormat="1" ht="57" customHeight="1">
      <c r="A3" s="112" t="s">
        <v>59</v>
      </c>
      <c r="B3" s="112" t="s">
        <v>80</v>
      </c>
      <c r="C3" s="112" t="s">
        <v>225</v>
      </c>
      <c r="D3" s="113">
        <v>45798</v>
      </c>
      <c r="E3" s="112" t="s">
        <v>244</v>
      </c>
      <c r="F3" s="112" t="s">
        <v>413</v>
      </c>
      <c r="G3" s="112" t="s">
        <v>499</v>
      </c>
      <c r="H3" s="112" t="s">
        <v>241</v>
      </c>
      <c r="I3" s="112" t="s">
        <v>500</v>
      </c>
      <c r="J3" s="112" t="s">
        <v>231</v>
      </c>
      <c r="K3" s="112"/>
      <c r="L3" s="114" t="s">
        <v>501</v>
      </c>
      <c r="M3" s="112"/>
      <c r="N3" s="112"/>
    </row>
    <row r="4" spans="1:14" s="49" customFormat="1" ht="61.5" customHeight="1">
      <c r="A4" s="101" t="s">
        <v>59</v>
      </c>
      <c r="B4" s="101" t="s">
        <v>80</v>
      </c>
      <c r="C4" s="101" t="s">
        <v>225</v>
      </c>
      <c r="D4" s="115">
        <v>45797</v>
      </c>
      <c r="E4" s="101" t="s">
        <v>244</v>
      </c>
      <c r="F4" s="101" t="s">
        <v>502</v>
      </c>
      <c r="G4" s="101" t="s">
        <v>503</v>
      </c>
      <c r="H4" s="101" t="s">
        <v>241</v>
      </c>
      <c r="I4" s="101" t="s">
        <v>504</v>
      </c>
      <c r="J4" s="101"/>
      <c r="K4" s="101"/>
      <c r="L4" s="116" t="s">
        <v>505</v>
      </c>
      <c r="M4" s="101"/>
      <c r="N4" s="101"/>
    </row>
    <row r="5" spans="1:14" s="49" customFormat="1" ht="43.5">
      <c r="A5" s="101" t="s">
        <v>59</v>
      </c>
      <c r="B5" s="101" t="s">
        <v>80</v>
      </c>
      <c r="C5" s="101" t="s">
        <v>225</v>
      </c>
      <c r="D5" s="115">
        <v>45810</v>
      </c>
      <c r="E5" s="101" t="s">
        <v>244</v>
      </c>
      <c r="F5" s="101" t="s">
        <v>506</v>
      </c>
      <c r="G5" s="101" t="s">
        <v>507</v>
      </c>
      <c r="H5" s="101" t="s">
        <v>241</v>
      </c>
      <c r="I5" s="101" t="s">
        <v>500</v>
      </c>
      <c r="J5" s="101" t="s">
        <v>204</v>
      </c>
      <c r="K5" s="101"/>
      <c r="L5" s="116" t="s">
        <v>508</v>
      </c>
      <c r="M5" s="101" t="s">
        <v>509</v>
      </c>
      <c r="N5" s="101"/>
    </row>
  </sheetData>
  <mergeCells count="1">
    <mergeCell ref="A2:N2"/>
  </mergeCells>
  <dataValidations count="1">
    <dataValidation type="list" allowBlank="1" showInputMessage="1" showErrorMessage="1" sqref="C3:C111" xr:uid="{78B9F6C1-31C7-42FB-9E88-4EBB039262A6}">
      <formula1>"Dashboard, Payroll"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4DF6-0091-4661-8FBC-140A6A9F5025}">
  <sheetPr>
    <tabColor theme="3" tint="0.89999084444715716"/>
  </sheetPr>
  <dimension ref="A1:N4"/>
  <sheetViews>
    <sheetView workbookViewId="0">
      <pane ySplit="1" topLeftCell="A2" activePane="bottomLeft" state="frozen"/>
      <selection pane="bottomLeft" activeCell="F21" sqref="F21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3.7109375" bestFit="1" customWidth="1"/>
    <col min="5" max="5" width="15" bestFit="1" customWidth="1"/>
    <col min="6" max="6" width="21.5703125" bestFit="1" customWidth="1"/>
    <col min="7" max="7" width="11" bestFit="1" customWidth="1"/>
    <col min="8" max="8" width="13.7109375" bestFit="1" customWidth="1"/>
    <col min="9" max="9" width="22.28515625" bestFit="1" customWidth="1"/>
    <col min="10" max="10" width="21.5703125" bestFit="1" customWidth="1"/>
    <col min="11" max="11" width="13.42578125" bestFit="1" customWidth="1"/>
    <col min="12" max="12" width="13.5703125" bestFit="1" customWidth="1"/>
    <col min="13" max="13" width="18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5">
      <c r="A2" s="149" t="s">
        <v>223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1:14">
      <c r="A3" t="s">
        <v>59</v>
      </c>
      <c r="B3" t="s">
        <v>152</v>
      </c>
      <c r="C3" t="s">
        <v>225</v>
      </c>
      <c r="D3" s="48">
        <v>45798</v>
      </c>
      <c r="E3" t="s">
        <v>244</v>
      </c>
      <c r="F3" t="s">
        <v>510</v>
      </c>
      <c r="G3" s="48"/>
      <c r="H3" t="s">
        <v>241</v>
      </c>
      <c r="I3" t="s">
        <v>511</v>
      </c>
    </row>
    <row r="4" spans="1:14" ht="29.25">
      <c r="A4" t="s">
        <v>59</v>
      </c>
      <c r="B4" t="s">
        <v>152</v>
      </c>
      <c r="C4" t="s">
        <v>225</v>
      </c>
      <c r="D4" s="48">
        <v>45811</v>
      </c>
      <c r="E4" t="s">
        <v>244</v>
      </c>
      <c r="F4" t="s">
        <v>181</v>
      </c>
      <c r="G4" t="s">
        <v>154</v>
      </c>
      <c r="I4" s="96" t="s">
        <v>512</v>
      </c>
      <c r="J4" t="s">
        <v>263</v>
      </c>
    </row>
  </sheetData>
  <mergeCells count="1">
    <mergeCell ref="A2:N2"/>
  </mergeCells>
  <dataValidations count="1">
    <dataValidation type="list" allowBlank="1" showInputMessage="1" showErrorMessage="1" sqref="C3:C111" xr:uid="{E9858FA2-4700-4C68-AC33-83A077F98D1B}">
      <formula1>"Dashboard, Payroll"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38D2-507E-446B-A814-3FF439EE2C40}">
  <sheetPr>
    <tabColor theme="8" tint="0.79998168889431442"/>
  </sheetPr>
  <dimension ref="A1:N3"/>
  <sheetViews>
    <sheetView workbookViewId="0">
      <pane ySplit="1" topLeftCell="A2" activePane="bottomLeft" state="frozen"/>
      <selection pane="bottomLeft" activeCell="B11" sqref="B11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1" bestFit="1" customWidth="1"/>
    <col min="5" max="5" width="9.28515625" customWidth="1"/>
    <col min="6" max="6" width="21.5703125" bestFit="1" customWidth="1"/>
    <col min="7" max="7" width="10.7109375" bestFit="1" customWidth="1"/>
    <col min="8" max="8" width="20.28515625" bestFit="1" customWidth="1"/>
    <col min="9" max="9" width="22.285156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 s="134" customFormat="1" ht="15">
      <c r="B3" s="134" t="s">
        <v>84</v>
      </c>
      <c r="C3" s="134" t="s">
        <v>225</v>
      </c>
      <c r="D3" s="135">
        <v>45811</v>
      </c>
      <c r="E3" s="134" t="s">
        <v>264</v>
      </c>
      <c r="F3" s="134" t="s">
        <v>513</v>
      </c>
      <c r="G3" s="134" t="s">
        <v>514</v>
      </c>
      <c r="H3" s="134" t="s">
        <v>324</v>
      </c>
      <c r="I3" s="134" t="s">
        <v>444</v>
      </c>
      <c r="J3" s="134" t="s">
        <v>231</v>
      </c>
      <c r="L3" s="134" t="s">
        <v>515</v>
      </c>
    </row>
  </sheetData>
  <mergeCells count="1">
    <mergeCell ref="A2:I2"/>
  </mergeCells>
  <dataValidations count="1">
    <dataValidation type="list" allowBlank="1" showInputMessage="1" showErrorMessage="1" sqref="C3:C111" xr:uid="{B064F8E6-36FC-42BD-8459-C7CD57FAE1B1}">
      <formula1>"Dashboard, Payroll"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61C2-6132-439F-9DDB-7CE7CD9BFAEC}">
  <sheetPr>
    <tabColor theme="8" tint="0.79998168889431442"/>
  </sheetPr>
  <dimension ref="A1:N13"/>
  <sheetViews>
    <sheetView workbookViewId="0">
      <pane ySplit="1" topLeftCell="E2" activePane="bottomLeft" state="frozen"/>
      <selection pane="bottomLeft" activeCell="L3" sqref="L3"/>
    </sheetView>
  </sheetViews>
  <sheetFormatPr defaultColWidth="8.7109375" defaultRowHeight="14.45"/>
  <cols>
    <col min="1" max="1" width="10.140625" bestFit="1" customWidth="1"/>
    <col min="2" max="2" width="20.42578125" bestFit="1" customWidth="1"/>
    <col min="3" max="3" width="20.42578125" customWidth="1"/>
    <col min="4" max="4" width="23.5703125" customWidth="1"/>
    <col min="5" max="5" width="9.28515625" customWidth="1"/>
    <col min="6" max="6" width="22.42578125" customWidth="1"/>
    <col min="7" max="7" width="10.7109375" bestFit="1" customWidth="1"/>
    <col min="8" max="8" width="11.140625" bestFit="1" customWidth="1"/>
    <col min="9" max="9" width="35.7109375" bestFit="1" customWidth="1"/>
    <col min="11" max="11" width="20.28515625" customWidth="1"/>
    <col min="12" max="12" width="55.42578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 s="49" customFormat="1" ht="15">
      <c r="B3" s="49" t="s">
        <v>60</v>
      </c>
      <c r="C3" s="49" t="s">
        <v>225</v>
      </c>
      <c r="D3" s="49" t="s">
        <v>516</v>
      </c>
      <c r="E3" s="49" t="s">
        <v>239</v>
      </c>
      <c r="F3" s="49" t="s">
        <v>118</v>
      </c>
      <c r="G3" s="49" t="s">
        <v>517</v>
      </c>
      <c r="H3" s="49" t="s">
        <v>406</v>
      </c>
      <c r="L3" s="140" t="s">
        <v>518</v>
      </c>
    </row>
    <row r="4" spans="1:14" s="134" customFormat="1">
      <c r="B4" s="134" t="s">
        <v>60</v>
      </c>
      <c r="C4" s="134" t="s">
        <v>225</v>
      </c>
      <c r="D4" s="135">
        <v>45811</v>
      </c>
      <c r="E4" s="134" t="s">
        <v>264</v>
      </c>
      <c r="F4" s="134" t="s">
        <v>519</v>
      </c>
      <c r="G4" s="134" t="s">
        <v>520</v>
      </c>
      <c r="H4" s="134" t="s">
        <v>267</v>
      </c>
      <c r="I4" s="134" t="s">
        <v>521</v>
      </c>
      <c r="L4" s="134" t="s">
        <v>522</v>
      </c>
    </row>
    <row r="5" spans="1:14">
      <c r="B5" t="s">
        <v>60</v>
      </c>
      <c r="C5" t="s">
        <v>225</v>
      </c>
      <c r="D5" s="48">
        <v>45814</v>
      </c>
      <c r="E5" t="s">
        <v>239</v>
      </c>
      <c r="F5" t="s">
        <v>523</v>
      </c>
      <c r="G5" t="s">
        <v>524</v>
      </c>
      <c r="H5" t="s">
        <v>267</v>
      </c>
      <c r="I5" t="s">
        <v>525</v>
      </c>
      <c r="J5" t="s">
        <v>263</v>
      </c>
    </row>
    <row r="12" spans="1:14">
      <c r="A12" s="143" t="s">
        <v>526</v>
      </c>
      <c r="B12" s="143"/>
      <c r="C12" s="143"/>
      <c r="D12" s="143"/>
      <c r="E12" s="143"/>
      <c r="F12" s="143"/>
      <c r="G12" s="143"/>
      <c r="H12" s="143"/>
      <c r="I12" s="143"/>
    </row>
    <row r="13" spans="1:14" ht="15">
      <c r="B13" t="s">
        <v>60</v>
      </c>
      <c r="C13" t="s">
        <v>225</v>
      </c>
      <c r="D13" s="48">
        <v>45805</v>
      </c>
      <c r="E13" t="s">
        <v>244</v>
      </c>
      <c r="F13" t="s">
        <v>169</v>
      </c>
      <c r="G13" s="99" t="s">
        <v>170</v>
      </c>
      <c r="H13" t="s">
        <v>527</v>
      </c>
      <c r="I13" t="s">
        <v>528</v>
      </c>
      <c r="L13" t="s">
        <v>529</v>
      </c>
    </row>
  </sheetData>
  <mergeCells count="2">
    <mergeCell ref="A2:I2"/>
    <mergeCell ref="A12:I12"/>
  </mergeCells>
  <dataValidations count="1">
    <dataValidation type="list" allowBlank="1" showInputMessage="1" showErrorMessage="1" sqref="C13:C109 C3:C11" xr:uid="{4FA28461-EB71-455E-882A-75C7092EB351}">
      <formula1>"Dashboard, Payroll"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46A6-B18A-4ECA-8A50-D7032D98103B}">
  <dimension ref="A1:E16"/>
  <sheetViews>
    <sheetView workbookViewId="0">
      <selection activeCell="C22" sqref="C22"/>
    </sheetView>
  </sheetViews>
  <sheetFormatPr defaultRowHeight="15"/>
  <cols>
    <col min="1" max="1" width="25.5703125" bestFit="1" customWidth="1"/>
    <col min="2" max="2" width="23.7109375" bestFit="1" customWidth="1"/>
    <col min="3" max="3" width="27.28515625" customWidth="1"/>
    <col min="4" max="4" width="22.85546875" bestFit="1" customWidth="1"/>
    <col min="5" max="5" width="24.42578125" bestFit="1" customWidth="1"/>
  </cols>
  <sheetData>
    <row r="1" spans="1:5" ht="36">
      <c r="A1" s="100" t="s">
        <v>195</v>
      </c>
    </row>
    <row r="2" spans="1:5">
      <c r="A2" s="104" t="s">
        <v>196</v>
      </c>
      <c r="B2" s="105" t="s">
        <v>197</v>
      </c>
      <c r="C2" s="105" t="s">
        <v>198</v>
      </c>
      <c r="D2" s="105" t="s">
        <v>199</v>
      </c>
      <c r="E2" s="106" t="s">
        <v>200</v>
      </c>
    </row>
    <row r="3" spans="1:5">
      <c r="A3" s="101" t="s">
        <v>59</v>
      </c>
      <c r="B3" s="102"/>
      <c r="C3" s="102"/>
      <c r="D3" s="102"/>
      <c r="E3" s="102"/>
    </row>
    <row r="4" spans="1:5">
      <c r="A4" s="103" t="s">
        <v>66</v>
      </c>
      <c r="B4" s="102"/>
      <c r="C4" s="102"/>
      <c r="D4" s="102"/>
      <c r="E4" s="102"/>
    </row>
    <row r="5" spans="1:5">
      <c r="A5" s="102" t="s">
        <v>201</v>
      </c>
      <c r="B5" s="102" t="s">
        <v>202</v>
      </c>
      <c r="C5" s="102" t="s">
        <v>203</v>
      </c>
      <c r="D5" s="102" t="s">
        <v>204</v>
      </c>
      <c r="E5" s="102"/>
    </row>
    <row r="6" spans="1:5">
      <c r="A6" s="102" t="s">
        <v>205</v>
      </c>
      <c r="B6" s="102" t="s">
        <v>202</v>
      </c>
      <c r="C6" s="102" t="s">
        <v>206</v>
      </c>
      <c r="D6" s="102" t="s">
        <v>207</v>
      </c>
      <c r="E6" s="102"/>
    </row>
    <row r="7" spans="1:5">
      <c r="A7" s="102" t="s">
        <v>208</v>
      </c>
      <c r="B7" s="102" t="s">
        <v>202</v>
      </c>
      <c r="C7" s="102" t="s">
        <v>209</v>
      </c>
      <c r="D7" s="102" t="s">
        <v>210</v>
      </c>
      <c r="E7" s="102"/>
    </row>
    <row r="8" spans="1:5">
      <c r="A8" s="102" t="s">
        <v>211</v>
      </c>
      <c r="B8" s="102" t="s">
        <v>202</v>
      </c>
      <c r="C8" s="102" t="s">
        <v>203</v>
      </c>
      <c r="D8" s="102" t="s">
        <v>204</v>
      </c>
      <c r="E8" s="102"/>
    </row>
    <row r="9" spans="1:5">
      <c r="A9" s="103" t="s">
        <v>68</v>
      </c>
      <c r="B9" s="102"/>
      <c r="C9" s="102"/>
      <c r="D9" s="102"/>
      <c r="E9" s="102"/>
    </row>
    <row r="10" spans="1:5">
      <c r="A10" s="102" t="s">
        <v>212</v>
      </c>
      <c r="B10" s="102" t="s">
        <v>202</v>
      </c>
      <c r="C10" s="102" t="s">
        <v>213</v>
      </c>
      <c r="D10" s="102"/>
      <c r="E10" s="102"/>
    </row>
    <row r="11" spans="1:5">
      <c r="A11" s="102"/>
      <c r="B11" s="102"/>
      <c r="C11" s="102"/>
      <c r="D11" s="102"/>
      <c r="E11" s="102"/>
    </row>
    <row r="12" spans="1:5">
      <c r="A12" s="102"/>
      <c r="B12" s="102"/>
      <c r="C12" s="102"/>
      <c r="D12" s="102"/>
      <c r="E12" s="102"/>
    </row>
    <row r="13" spans="1:5">
      <c r="A13" s="102"/>
      <c r="B13" s="102"/>
      <c r="C13" s="102"/>
      <c r="D13" s="102"/>
      <c r="E13" s="102"/>
    </row>
    <row r="14" spans="1:5">
      <c r="A14" s="102"/>
      <c r="B14" s="102"/>
      <c r="C14" s="102"/>
      <c r="D14" s="102"/>
      <c r="E14" s="102"/>
    </row>
    <row r="15" spans="1:5">
      <c r="A15" s="102"/>
      <c r="B15" s="102"/>
      <c r="C15" s="102"/>
      <c r="D15" s="102"/>
      <c r="E15" s="102"/>
    </row>
    <row r="16" spans="1:5">
      <c r="A16" s="102"/>
      <c r="B16" s="102"/>
      <c r="C16" s="102"/>
      <c r="D16" s="102"/>
      <c r="E16" s="10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F6AA-58CB-41D0-B8E6-E9A7EDF2FF81}">
  <sheetPr>
    <tabColor theme="8" tint="0.79998168889431442"/>
  </sheetPr>
  <dimension ref="A1:N14"/>
  <sheetViews>
    <sheetView workbookViewId="0">
      <pane ySplit="1" topLeftCell="A2" activePane="bottomLeft" state="frozen"/>
      <selection pane="bottomLeft" activeCell="I11" sqref="I11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11" bestFit="1" customWidth="1"/>
    <col min="5" max="5" width="9.28515625" customWidth="1"/>
    <col min="6" max="6" width="21.5703125" bestFit="1" customWidth="1"/>
    <col min="7" max="7" width="10.7109375" bestFit="1" customWidth="1"/>
    <col min="8" max="8" width="20.28515625" bestFit="1" customWidth="1"/>
    <col min="9" max="9" width="22.285156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 ht="14.45" customHeight="1">
      <c r="A2" s="132" t="s">
        <v>223</v>
      </c>
      <c r="B2" s="132"/>
      <c r="C2" s="132"/>
      <c r="D2" s="132"/>
      <c r="E2" s="132"/>
      <c r="F2" s="132"/>
      <c r="G2" s="132"/>
      <c r="H2" s="132"/>
      <c r="I2" s="132"/>
    </row>
    <row r="3" spans="1:14" ht="14.45" customHeight="1">
      <c r="B3" t="s">
        <v>530</v>
      </c>
      <c r="C3" t="s">
        <v>225</v>
      </c>
      <c r="D3" s="48">
        <v>45811</v>
      </c>
      <c r="E3" t="s">
        <v>264</v>
      </c>
      <c r="F3" t="s">
        <v>531</v>
      </c>
      <c r="G3" t="s">
        <v>532</v>
      </c>
      <c r="H3" t="s">
        <v>324</v>
      </c>
      <c r="I3" t="s">
        <v>533</v>
      </c>
      <c r="J3" t="s">
        <v>231</v>
      </c>
    </row>
    <row r="4" spans="1:14" ht="14.45" customHeight="1">
      <c r="B4" t="s">
        <v>530</v>
      </c>
      <c r="C4" t="s">
        <v>225</v>
      </c>
      <c r="D4" s="48">
        <v>45811</v>
      </c>
      <c r="E4" t="s">
        <v>264</v>
      </c>
      <c r="F4" t="s">
        <v>534</v>
      </c>
      <c r="G4" t="s">
        <v>535</v>
      </c>
      <c r="H4" t="s">
        <v>324</v>
      </c>
      <c r="I4" t="s">
        <v>536</v>
      </c>
      <c r="J4" t="s">
        <v>231</v>
      </c>
    </row>
    <row r="5" spans="1:14" ht="14.45" customHeight="1">
      <c r="B5" t="s">
        <v>530</v>
      </c>
      <c r="C5" t="s">
        <v>225</v>
      </c>
      <c r="D5" s="48">
        <v>45811</v>
      </c>
      <c r="E5" t="s">
        <v>264</v>
      </c>
      <c r="F5" t="s">
        <v>537</v>
      </c>
      <c r="G5" t="s">
        <v>538</v>
      </c>
      <c r="H5" t="s">
        <v>324</v>
      </c>
      <c r="I5" t="s">
        <v>539</v>
      </c>
      <c r="J5" t="s">
        <v>231</v>
      </c>
    </row>
    <row r="6" spans="1:14" ht="14.45" customHeight="1"/>
    <row r="7" spans="1:14" ht="14.45" customHeight="1"/>
    <row r="8" spans="1:14" ht="14.45" customHeight="1"/>
    <row r="9" spans="1:14" ht="14.45" customHeight="1"/>
    <row r="10" spans="1:14" ht="14.45" customHeight="1"/>
    <row r="11" spans="1:14" ht="14.45" customHeight="1"/>
    <row r="12" spans="1:14" ht="14.45" customHeight="1"/>
    <row r="13" spans="1:14" ht="14.45" customHeight="1"/>
    <row r="14" spans="1:14" ht="15"/>
  </sheetData>
  <dataValidations count="1">
    <dataValidation type="list" allowBlank="1" showInputMessage="1" showErrorMessage="1" sqref="C41:C149 C3:C16" xr:uid="{F71AA01A-E6FF-4459-BA31-9D5EC8C9FD6A}">
      <formula1>"Dashboard, Payroll"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57BA-83EF-48C0-8CDB-8D84FCE96DFC}">
  <dimension ref="A1:E19"/>
  <sheetViews>
    <sheetView workbookViewId="0">
      <selection activeCell="B24" sqref="B24"/>
    </sheetView>
  </sheetViews>
  <sheetFormatPr defaultColWidth="11.42578125" defaultRowHeight="14.45"/>
  <cols>
    <col min="2" max="2" width="21.85546875" bestFit="1" customWidth="1"/>
    <col min="4" max="4" width="32.28515625" customWidth="1"/>
  </cols>
  <sheetData>
    <row r="1" spans="1:4">
      <c r="A1" s="37" t="s">
        <v>540</v>
      </c>
      <c r="B1" s="37" t="s">
        <v>541</v>
      </c>
      <c r="C1" s="37" t="s">
        <v>1</v>
      </c>
      <c r="D1" s="37" t="s">
        <v>542</v>
      </c>
    </row>
    <row r="2" spans="1:4">
      <c r="A2" t="s">
        <v>543</v>
      </c>
      <c r="C2" t="s">
        <v>12</v>
      </c>
      <c r="D2" t="s">
        <v>544</v>
      </c>
    </row>
    <row r="3" spans="1:4">
      <c r="A3" t="s">
        <v>543</v>
      </c>
      <c r="C3" t="s">
        <v>33</v>
      </c>
      <c r="D3" s="4" t="s">
        <v>545</v>
      </c>
    </row>
    <row r="4" spans="1:4">
      <c r="A4" t="s">
        <v>543</v>
      </c>
      <c r="C4" t="s">
        <v>33</v>
      </c>
      <c r="D4" s="4" t="s">
        <v>382</v>
      </c>
    </row>
    <row r="5" spans="1:4">
      <c r="A5" t="s">
        <v>543</v>
      </c>
      <c r="C5" t="s">
        <v>33</v>
      </c>
      <c r="D5" s="4" t="s">
        <v>546</v>
      </c>
    </row>
    <row r="6" spans="1:4">
      <c r="A6" t="s">
        <v>543</v>
      </c>
      <c r="C6" t="s">
        <v>33</v>
      </c>
      <c r="D6" s="4" t="s">
        <v>547</v>
      </c>
    </row>
    <row r="7" spans="1:4">
      <c r="A7" t="s">
        <v>543</v>
      </c>
      <c r="C7" t="s">
        <v>33</v>
      </c>
      <c r="D7" s="4" t="s">
        <v>548</v>
      </c>
    </row>
    <row r="8" spans="1:4">
      <c r="A8" t="s">
        <v>543</v>
      </c>
      <c r="C8" t="s">
        <v>33</v>
      </c>
      <c r="D8" s="4" t="s">
        <v>549</v>
      </c>
    </row>
    <row r="9" spans="1:4">
      <c r="A9" t="s">
        <v>543</v>
      </c>
      <c r="C9" t="s">
        <v>33</v>
      </c>
      <c r="D9" s="4" t="s">
        <v>550</v>
      </c>
    </row>
    <row r="10" spans="1:4">
      <c r="A10" t="s">
        <v>543</v>
      </c>
      <c r="C10" t="s">
        <v>33</v>
      </c>
      <c r="D10" s="4" t="s">
        <v>551</v>
      </c>
    </row>
    <row r="11" spans="1:4">
      <c r="A11" t="s">
        <v>543</v>
      </c>
      <c r="C11" t="s">
        <v>33</v>
      </c>
      <c r="D11" s="4" t="s">
        <v>552</v>
      </c>
    </row>
    <row r="12" spans="1:4">
      <c r="A12" t="s">
        <v>543</v>
      </c>
      <c r="C12" t="s">
        <v>33</v>
      </c>
      <c r="D12" s="4" t="s">
        <v>553</v>
      </c>
    </row>
    <row r="13" spans="1:4">
      <c r="A13" t="s">
        <v>543</v>
      </c>
      <c r="C13" t="s">
        <v>33</v>
      </c>
      <c r="D13" s="4" t="s">
        <v>554</v>
      </c>
    </row>
    <row r="14" spans="1:4">
      <c r="A14" t="s">
        <v>543</v>
      </c>
      <c r="C14" t="s">
        <v>555</v>
      </c>
      <c r="D14" s="4" t="s">
        <v>556</v>
      </c>
    </row>
    <row r="15" spans="1:4">
      <c r="A15" t="s">
        <v>543</v>
      </c>
      <c r="C15" t="s">
        <v>55</v>
      </c>
      <c r="D15" s="4" t="s">
        <v>557</v>
      </c>
    </row>
    <row r="16" spans="1:4">
      <c r="A16" t="s">
        <v>543</v>
      </c>
      <c r="C16" t="s">
        <v>38</v>
      </c>
      <c r="D16" s="4" t="s">
        <v>558</v>
      </c>
    </row>
    <row r="17" spans="1:5" s="41" customFormat="1">
      <c r="A17" s="41" t="s">
        <v>559</v>
      </c>
      <c r="B17" s="41" t="s">
        <v>560</v>
      </c>
      <c r="C17" s="41" t="s">
        <v>25</v>
      </c>
      <c r="D17" s="42" t="s">
        <v>561</v>
      </c>
      <c r="E17" s="41" t="s">
        <v>562</v>
      </c>
    </row>
    <row r="18" spans="1:5">
      <c r="A18" t="s">
        <v>563</v>
      </c>
      <c r="C18" t="s">
        <v>66</v>
      </c>
      <c r="D18" s="4" t="s">
        <v>205</v>
      </c>
    </row>
    <row r="19" spans="1:5" ht="15">
      <c r="A19" t="s">
        <v>428</v>
      </c>
      <c r="B19" t="s">
        <v>564</v>
      </c>
      <c r="C19" t="s">
        <v>50</v>
      </c>
      <c r="D19" t="s">
        <v>565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6A39-2F9D-4DD6-8634-9B0DA411CF44}">
  <sheetPr>
    <tabColor rgb="FF21C5FF"/>
  </sheetPr>
  <dimension ref="A1:F17"/>
  <sheetViews>
    <sheetView workbookViewId="0">
      <selection activeCell="A17" sqref="A17"/>
    </sheetView>
  </sheetViews>
  <sheetFormatPr defaultColWidth="8.7109375" defaultRowHeight="14.45"/>
  <cols>
    <col min="1" max="1" width="21.140625" customWidth="1"/>
    <col min="2" max="2" width="16.28515625" customWidth="1"/>
    <col min="3" max="3" width="25.5703125" customWidth="1"/>
    <col min="4" max="4" width="100.85546875" bestFit="1" customWidth="1"/>
    <col min="5" max="5" width="37.140625" bestFit="1" customWidth="1"/>
    <col min="6" max="6" width="30.85546875" customWidth="1"/>
  </cols>
  <sheetData>
    <row r="1" spans="1:6">
      <c r="A1" s="141" t="s">
        <v>0</v>
      </c>
      <c r="B1" s="141"/>
      <c r="C1" s="141"/>
      <c r="D1" s="141"/>
      <c r="E1" s="141"/>
      <c r="F1" s="141"/>
    </row>
    <row r="2" spans="1:6">
      <c r="A2" s="5" t="s">
        <v>1</v>
      </c>
      <c r="B2" s="5" t="s">
        <v>2</v>
      </c>
      <c r="C2" s="5" t="s">
        <v>3</v>
      </c>
      <c r="D2" s="6" t="s">
        <v>4</v>
      </c>
      <c r="E2" s="6" t="s">
        <v>5</v>
      </c>
      <c r="F2" s="26" t="s">
        <v>6</v>
      </c>
    </row>
    <row r="3" spans="1:6" ht="29.1">
      <c r="A3" s="13" t="s">
        <v>7</v>
      </c>
      <c r="B3" s="34" t="s">
        <v>214</v>
      </c>
      <c r="C3" s="13" t="s">
        <v>9</v>
      </c>
      <c r="D3" s="14" t="s">
        <v>10</v>
      </c>
      <c r="E3" s="31" t="s">
        <v>11</v>
      </c>
      <c r="F3" s="27"/>
    </row>
    <row r="4" spans="1:6">
      <c r="A4" s="13" t="s">
        <v>12</v>
      </c>
      <c r="B4" s="34" t="s">
        <v>214</v>
      </c>
      <c r="C4" s="13" t="s">
        <v>13</v>
      </c>
      <c r="D4" s="14" t="s">
        <v>14</v>
      </c>
      <c r="E4" s="14" t="s">
        <v>15</v>
      </c>
      <c r="F4" s="27"/>
    </row>
    <row r="5" spans="1:6">
      <c r="A5" s="13" t="s">
        <v>16</v>
      </c>
      <c r="B5" s="34" t="s">
        <v>214</v>
      </c>
      <c r="C5" s="13" t="s">
        <v>17</v>
      </c>
      <c r="D5" s="14" t="s">
        <v>18</v>
      </c>
      <c r="E5" s="14" t="s">
        <v>19</v>
      </c>
      <c r="F5" s="20"/>
    </row>
    <row r="6" spans="1:6" ht="29.1">
      <c r="A6" s="61" t="s">
        <v>20</v>
      </c>
      <c r="B6" s="32" t="s">
        <v>21</v>
      </c>
      <c r="C6" s="13" t="s">
        <v>22</v>
      </c>
      <c r="D6" s="14" t="s">
        <v>23</v>
      </c>
      <c r="E6" s="36" t="s">
        <v>24</v>
      </c>
      <c r="F6" s="20"/>
    </row>
    <row r="7" spans="1:6">
      <c r="A7" s="13" t="s">
        <v>25</v>
      </c>
      <c r="B7" s="51" t="s">
        <v>215</v>
      </c>
      <c r="C7" s="13" t="s">
        <v>26</v>
      </c>
      <c r="D7" s="14" t="s">
        <v>27</v>
      </c>
      <c r="E7" s="14" t="s">
        <v>28</v>
      </c>
      <c r="F7" s="20"/>
    </row>
    <row r="8" spans="1:6">
      <c r="A8" s="61" t="s">
        <v>29</v>
      </c>
      <c r="B8" s="32" t="s">
        <v>21</v>
      </c>
      <c r="C8" s="13" t="s">
        <v>30</v>
      </c>
      <c r="D8" s="14" t="s">
        <v>31</v>
      </c>
      <c r="E8" s="14" t="s">
        <v>32</v>
      </c>
      <c r="F8" s="20"/>
    </row>
    <row r="9" spans="1:6" ht="29.1">
      <c r="A9" s="13" t="s">
        <v>33</v>
      </c>
      <c r="B9" s="51" t="s">
        <v>215</v>
      </c>
      <c r="C9" s="13" t="s">
        <v>34</v>
      </c>
      <c r="D9" s="28" t="s">
        <v>35</v>
      </c>
      <c r="E9" s="28" t="s">
        <v>36</v>
      </c>
      <c r="F9" s="20" t="s">
        <v>37</v>
      </c>
    </row>
    <row r="10" spans="1:6">
      <c r="A10" s="137" t="s">
        <v>38</v>
      </c>
      <c r="B10" s="33" t="s">
        <v>21</v>
      </c>
      <c r="C10" s="15" t="s">
        <v>17</v>
      </c>
      <c r="D10" s="14" t="s">
        <v>39</v>
      </c>
      <c r="E10" s="14" t="s">
        <v>15</v>
      </c>
      <c r="F10" s="1"/>
    </row>
    <row r="11" spans="1:6">
      <c r="A11" s="137" t="s">
        <v>40</v>
      </c>
      <c r="B11" s="33" t="s">
        <v>21</v>
      </c>
      <c r="C11" s="15" t="s">
        <v>13</v>
      </c>
      <c r="D11" s="14" t="s">
        <v>41</v>
      </c>
      <c r="E11" s="14" t="s">
        <v>42</v>
      </c>
      <c r="F11" s="1"/>
    </row>
    <row r="12" spans="1:6" ht="29.1">
      <c r="A12" s="137" t="s">
        <v>44</v>
      </c>
      <c r="B12" s="33" t="s">
        <v>21</v>
      </c>
      <c r="C12" s="15" t="s">
        <v>30</v>
      </c>
      <c r="D12" s="14" t="s">
        <v>45</v>
      </c>
      <c r="E12" s="36" t="s">
        <v>46</v>
      </c>
      <c r="F12" s="1"/>
    </row>
    <row r="13" spans="1:6" ht="29.1">
      <c r="A13" s="137" t="s">
        <v>47</v>
      </c>
      <c r="B13" s="33" t="s">
        <v>21</v>
      </c>
      <c r="C13" s="15" t="s">
        <v>22</v>
      </c>
      <c r="D13" s="14" t="s">
        <v>48</v>
      </c>
      <c r="E13" s="14" t="s">
        <v>49</v>
      </c>
      <c r="F13" s="1"/>
    </row>
    <row r="14" spans="1:6" ht="29.1">
      <c r="A14" s="137" t="s">
        <v>50</v>
      </c>
      <c r="B14" s="33" t="s">
        <v>21</v>
      </c>
      <c r="C14" s="15" t="s">
        <v>13</v>
      </c>
      <c r="D14" s="14" t="s">
        <v>51</v>
      </c>
      <c r="E14" s="14" t="s">
        <v>19</v>
      </c>
      <c r="F14" s="1"/>
    </row>
    <row r="15" spans="1:6">
      <c r="A15" s="137" t="s">
        <v>52</v>
      </c>
      <c r="B15" s="33" t="s">
        <v>21</v>
      </c>
      <c r="C15" s="15" t="s">
        <v>53</v>
      </c>
      <c r="D15" s="14" t="s">
        <v>54</v>
      </c>
      <c r="E15" s="1" t="s">
        <v>15</v>
      </c>
      <c r="F15" s="1"/>
    </row>
    <row r="16" spans="1:6">
      <c r="A16" s="137" t="s">
        <v>55</v>
      </c>
      <c r="B16" s="33" t="s">
        <v>21</v>
      </c>
      <c r="C16" s="15" t="s">
        <v>26</v>
      </c>
      <c r="D16" s="14" t="s">
        <v>56</v>
      </c>
      <c r="E16" s="14" t="s">
        <v>32</v>
      </c>
      <c r="F16" s="60"/>
    </row>
    <row r="17" spans="1:6">
      <c r="A17" s="137" t="s">
        <v>57</v>
      </c>
      <c r="B17" s="33" t="s">
        <v>21</v>
      </c>
      <c r="C17" s="15" t="s">
        <v>30</v>
      </c>
      <c r="D17" s="1" t="s">
        <v>58</v>
      </c>
      <c r="E17" s="1" t="s">
        <v>28</v>
      </c>
      <c r="F17" s="15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6DF7-A5C8-4214-A7C5-52ECF55FAE1D}">
  <sheetPr>
    <tabColor rgb="FFFFFF99"/>
  </sheetPr>
  <dimension ref="A1:N6"/>
  <sheetViews>
    <sheetView workbookViewId="0">
      <pane ySplit="1" topLeftCell="A2" activePane="bottomLeft" state="frozen"/>
      <selection pane="bottomLeft"/>
    </sheetView>
  </sheetViews>
  <sheetFormatPr defaultColWidth="8.7109375" defaultRowHeight="15" customHeight="1"/>
  <cols>
    <col min="3" max="3" width="16.42578125" bestFit="1" customWidth="1"/>
    <col min="4" max="4" width="21.85546875" bestFit="1" customWidth="1"/>
    <col min="5" max="5" width="21.85546875" customWidth="1"/>
    <col min="6" max="6" width="9.85546875" bestFit="1" customWidth="1"/>
    <col min="7" max="7" width="16.5703125" customWidth="1"/>
    <col min="8" max="8" width="25.42578125" customWidth="1"/>
    <col min="9" max="9" width="32.5703125" customWidth="1"/>
    <col min="10" max="10" width="21.5703125" bestFit="1" customWidth="1"/>
    <col min="11" max="11" width="13" customWidth="1"/>
    <col min="12" max="12" width="54.28515625" customWidth="1"/>
    <col min="13" max="13" width="18" bestFit="1" customWidth="1"/>
  </cols>
  <sheetData>
    <row r="1" spans="1:14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1:14">
      <c r="B3" t="s">
        <v>224</v>
      </c>
      <c r="C3" t="s">
        <v>225</v>
      </c>
      <c r="D3" s="48" t="s">
        <v>226</v>
      </c>
      <c r="E3" t="s">
        <v>227</v>
      </c>
      <c r="G3" t="s">
        <v>228</v>
      </c>
      <c r="H3" t="s">
        <v>229</v>
      </c>
      <c r="I3" s="96" t="s">
        <v>230</v>
      </c>
      <c r="J3" t="s">
        <v>231</v>
      </c>
    </row>
    <row r="4" spans="1:14" s="49" customFormat="1" ht="57.75">
      <c r="B4" s="49" t="s">
        <v>224</v>
      </c>
      <c r="C4" s="49" t="s">
        <v>225</v>
      </c>
      <c r="D4" s="50">
        <v>45798</v>
      </c>
      <c r="E4" s="49" t="s">
        <v>232</v>
      </c>
      <c r="G4" s="49" t="s">
        <v>233</v>
      </c>
      <c r="H4" s="49" t="s">
        <v>234</v>
      </c>
      <c r="I4" s="53" t="s">
        <v>235</v>
      </c>
      <c r="J4" s="49" t="s">
        <v>204</v>
      </c>
      <c r="L4" s="53" t="s">
        <v>236</v>
      </c>
    </row>
    <row r="5" spans="1:14"/>
    <row r="6" spans="1:14"/>
  </sheetData>
  <mergeCells count="1">
    <mergeCell ref="A2:N2"/>
  </mergeCells>
  <dataValidations count="1">
    <dataValidation type="list" allowBlank="1" showInputMessage="1" showErrorMessage="1" sqref="G5:G6 C3:C4" xr:uid="{AA6FAC9B-B145-41B0-8158-904CD2A415EB}">
      <formula1>"Dashboard, Payroll"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A418-BE36-4B2B-8266-7694A1BD3AF6}">
  <sheetPr>
    <tabColor rgb="FFFFFF99"/>
  </sheetPr>
  <dimension ref="A1:M8"/>
  <sheetViews>
    <sheetView workbookViewId="0">
      <pane ySplit="1" topLeftCell="A2" activePane="bottomLeft" state="frozen"/>
      <selection pane="bottomLeft" activeCell="H13" sqref="H13"/>
    </sheetView>
  </sheetViews>
  <sheetFormatPr defaultColWidth="8.7109375" defaultRowHeight="15" customHeight="1"/>
  <cols>
    <col min="2" max="2" width="10.85546875" bestFit="1" customWidth="1"/>
    <col min="3" max="3" width="20.42578125" bestFit="1" customWidth="1"/>
    <col min="4" max="4" width="20.42578125" customWidth="1"/>
    <col min="5" max="5" width="13.7109375" bestFit="1" customWidth="1"/>
    <col min="6" max="6" width="24.140625" bestFit="1" customWidth="1"/>
    <col min="7" max="7" width="13.7109375" bestFit="1" customWidth="1"/>
    <col min="8" max="8" width="38.28515625" customWidth="1"/>
    <col min="9" max="9" width="36.85546875" bestFit="1" customWidth="1"/>
    <col min="10" max="10" width="13" customWidth="1"/>
    <col min="11" max="11" width="11.42578125" customWidth="1"/>
    <col min="12" max="12" width="17.140625" customWidth="1"/>
  </cols>
  <sheetData>
    <row r="1" spans="1:13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237</v>
      </c>
      <c r="G1" s="97" t="s">
        <v>89</v>
      </c>
      <c r="H1" s="97" t="s">
        <v>219</v>
      </c>
      <c r="I1" s="97" t="s">
        <v>91</v>
      </c>
      <c r="J1" s="97" t="s">
        <v>220</v>
      </c>
      <c r="K1" s="97" t="s">
        <v>221</v>
      </c>
      <c r="L1" s="97" t="s">
        <v>222</v>
      </c>
      <c r="M1" s="97" t="s">
        <v>95</v>
      </c>
    </row>
    <row r="2" spans="1:13">
      <c r="B2" s="143" t="s">
        <v>223</v>
      </c>
      <c r="C2" s="143"/>
      <c r="D2" s="143"/>
      <c r="E2" s="143"/>
      <c r="F2" s="143"/>
      <c r="G2" s="143"/>
      <c r="H2" s="143"/>
      <c r="I2" s="143"/>
    </row>
    <row r="3" spans="1:13">
      <c r="B3" s="49" t="s">
        <v>238</v>
      </c>
      <c r="C3" s="49" t="s">
        <v>225</v>
      </c>
      <c r="D3" s="50">
        <v>45793</v>
      </c>
      <c r="E3" s="49" t="s">
        <v>239</v>
      </c>
      <c r="F3" s="49" t="s">
        <v>240</v>
      </c>
      <c r="G3" s="49" t="s">
        <v>241</v>
      </c>
      <c r="H3" s="50" t="s">
        <v>242</v>
      </c>
      <c r="I3" s="49" t="s">
        <v>243</v>
      </c>
    </row>
    <row r="4" spans="1:13">
      <c r="B4" t="s">
        <v>238</v>
      </c>
      <c r="C4" t="s">
        <v>225</v>
      </c>
      <c r="D4" s="48">
        <v>45805</v>
      </c>
      <c r="E4" t="s">
        <v>244</v>
      </c>
      <c r="F4" t="s">
        <v>245</v>
      </c>
      <c r="G4" t="s">
        <v>246</v>
      </c>
      <c r="H4" t="s">
        <v>247</v>
      </c>
      <c r="I4" t="s">
        <v>248</v>
      </c>
    </row>
    <row r="5" spans="1:13" s="68" customFormat="1">
      <c r="B5" s="2" t="s">
        <v>238</v>
      </c>
      <c r="C5" s="2" t="s">
        <v>225</v>
      </c>
      <c r="D5" s="138">
        <v>45814</v>
      </c>
      <c r="E5" s="139" t="s">
        <v>239</v>
      </c>
      <c r="F5" s="23" t="s">
        <v>249</v>
      </c>
      <c r="G5" s="2" t="s">
        <v>241</v>
      </c>
      <c r="H5" s="2" t="s">
        <v>250</v>
      </c>
      <c r="I5"/>
      <c r="J5"/>
      <c r="K5"/>
    </row>
    <row r="6" spans="1:13"/>
    <row r="7" spans="1:13"/>
    <row r="8" spans="1:13"/>
  </sheetData>
  <mergeCells count="1">
    <mergeCell ref="B2:I2"/>
  </mergeCells>
  <dataValidations count="2">
    <dataValidation type="list" allowBlank="1" showInputMessage="1" showErrorMessage="1" sqref="C3:C4 D23:D70" xr:uid="{A8306C7E-D4C9-4224-A0A9-3E014217981D}">
      <formula1>"Dashboard, Payroll"</formula1>
    </dataValidation>
    <dataValidation allowBlank="1" showInputMessage="1" showErrorMessage="1" sqref="D5:D22" xr:uid="{35A0D049-05AD-46BD-9289-74D3B3C0841B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6020-C157-4AC8-843A-419A1E800AA2}">
  <sheetPr>
    <tabColor rgb="FFFFFF99"/>
  </sheetPr>
  <dimension ref="A1:CV15"/>
  <sheetViews>
    <sheetView workbookViewId="0">
      <pane ySplit="1" topLeftCell="A2" activePane="bottomLeft" state="frozen"/>
      <selection pane="bottomLeft" activeCell="M7" sqref="M7"/>
    </sheetView>
  </sheetViews>
  <sheetFormatPr defaultColWidth="8.7109375" defaultRowHeight="15" customHeight="1"/>
  <cols>
    <col min="1" max="1" width="11.85546875" bestFit="1" customWidth="1"/>
    <col min="2" max="2" width="20.42578125" bestFit="1" customWidth="1"/>
    <col min="3" max="3" width="20.42578125" customWidth="1"/>
    <col min="4" max="4" width="12.5703125" bestFit="1" customWidth="1"/>
    <col min="5" max="5" width="68.5703125" bestFit="1" customWidth="1"/>
    <col min="6" max="6" width="21.5703125" bestFit="1" customWidth="1"/>
    <col min="7" max="7" width="13.7109375" bestFit="1" customWidth="1"/>
    <col min="8" max="8" width="68.5703125" bestFit="1" customWidth="1"/>
    <col min="9" max="9" width="21" customWidth="1"/>
    <col min="10" max="10" width="21.5703125" customWidth="1"/>
    <col min="12" max="12" width="16.85546875" customWidth="1"/>
    <col min="13" max="13" width="11.140625" customWidth="1"/>
  </cols>
  <sheetData>
    <row r="1" spans="1:100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89</v>
      </c>
      <c r="H1" s="97" t="s">
        <v>219</v>
      </c>
      <c r="I1" s="97" t="s">
        <v>91</v>
      </c>
      <c r="J1" s="97" t="s">
        <v>220</v>
      </c>
      <c r="K1" s="97" t="s">
        <v>221</v>
      </c>
      <c r="L1" s="97" t="s">
        <v>222</v>
      </c>
      <c r="M1" s="97" t="s">
        <v>95</v>
      </c>
    </row>
    <row r="2" spans="1:100">
      <c r="A2" s="144" t="s">
        <v>223</v>
      </c>
      <c r="B2" s="144"/>
      <c r="C2" s="144"/>
      <c r="D2" s="144"/>
      <c r="E2" s="144"/>
      <c r="F2" s="144"/>
      <c r="G2" s="144"/>
      <c r="H2" s="144"/>
    </row>
    <row r="3" spans="1:100">
      <c r="B3" t="s">
        <v>251</v>
      </c>
      <c r="C3" t="s">
        <v>225</v>
      </c>
      <c r="D3" s="48">
        <v>45798</v>
      </c>
      <c r="E3" t="s">
        <v>232</v>
      </c>
      <c r="F3" t="s">
        <v>252</v>
      </c>
      <c r="G3" t="s">
        <v>241</v>
      </c>
      <c r="H3" t="s">
        <v>253</v>
      </c>
    </row>
    <row r="4" spans="1:100">
      <c r="B4" t="s">
        <v>251</v>
      </c>
      <c r="C4" t="s">
        <v>225</v>
      </c>
      <c r="D4" s="48">
        <v>45798</v>
      </c>
      <c r="E4" t="s">
        <v>232</v>
      </c>
      <c r="F4" t="s">
        <v>254</v>
      </c>
      <c r="G4" t="s">
        <v>241</v>
      </c>
      <c r="H4" t="s">
        <v>255</v>
      </c>
    </row>
    <row r="5" spans="1:100">
      <c r="B5" t="s">
        <v>251</v>
      </c>
      <c r="C5" t="s">
        <v>225</v>
      </c>
      <c r="D5" s="48">
        <v>45798</v>
      </c>
      <c r="E5" t="s">
        <v>232</v>
      </c>
      <c r="F5" t="s">
        <v>256</v>
      </c>
      <c r="G5" t="s">
        <v>241</v>
      </c>
      <c r="H5" t="s">
        <v>257</v>
      </c>
    </row>
    <row r="6" spans="1:100">
      <c r="B6" t="s">
        <v>258</v>
      </c>
      <c r="C6" t="s">
        <v>225</v>
      </c>
      <c r="F6" t="s">
        <v>259</v>
      </c>
      <c r="H6" t="s">
        <v>260</v>
      </c>
    </row>
    <row r="7" spans="1:100">
      <c r="B7" t="s">
        <v>251</v>
      </c>
      <c r="C7" t="s">
        <v>225</v>
      </c>
      <c r="D7" s="48">
        <v>45814</v>
      </c>
      <c r="E7" t="s">
        <v>239</v>
      </c>
      <c r="F7" t="s">
        <v>261</v>
      </c>
      <c r="G7" t="s">
        <v>241</v>
      </c>
      <c r="H7" t="s">
        <v>262</v>
      </c>
      <c r="I7" t="s">
        <v>263</v>
      </c>
      <c r="L7" s="48">
        <v>45814</v>
      </c>
    </row>
    <row r="15" spans="1:100" s="49" customFormat="1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</row>
  </sheetData>
  <mergeCells count="1">
    <mergeCell ref="A2:H2"/>
  </mergeCells>
  <dataValidations count="1">
    <dataValidation type="list" allowBlank="1" showInputMessage="1" showErrorMessage="1" sqref="C16:C111 C3:C6 C8:C13" xr:uid="{36F9D0E4-CFEE-4534-9986-070B4DF1904C}">
      <formula1>"Dashboard, Payroll"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E43C-7928-405B-84B8-B515794ED657}">
  <sheetPr>
    <tabColor theme="8" tint="0.79998168889431442"/>
  </sheetPr>
  <dimension ref="A1:N25"/>
  <sheetViews>
    <sheetView workbookViewId="0">
      <pane ySplit="1" topLeftCell="B2" activePane="bottomLeft" state="frozen"/>
      <selection pane="bottomLeft" activeCell="B10" sqref="B10:B11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40.85546875" bestFit="1" customWidth="1"/>
    <col min="5" max="5" width="9.28515625" customWidth="1"/>
    <col min="6" max="6" width="21.5703125" bestFit="1" customWidth="1"/>
    <col min="7" max="7" width="10.7109375" bestFit="1" customWidth="1"/>
    <col min="8" max="8" width="11.140625" bestFit="1" customWidth="1"/>
    <col min="9" max="9" width="24.140625" bestFit="1" customWidth="1"/>
    <col min="10" max="10" width="21.5703125" bestFit="1" customWidth="1"/>
    <col min="11" max="11" width="13.42578125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3" t="s">
        <v>223</v>
      </c>
      <c r="B2" s="143"/>
      <c r="C2" s="143"/>
      <c r="D2" s="143"/>
      <c r="E2" s="143"/>
      <c r="F2" s="143"/>
      <c r="G2" s="143"/>
      <c r="H2" s="143"/>
      <c r="I2" s="143"/>
    </row>
    <row r="3" spans="1:14">
      <c r="B3" t="s">
        <v>20</v>
      </c>
      <c r="C3" t="s">
        <v>225</v>
      </c>
      <c r="D3" s="48">
        <v>45807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  <c r="J3" t="s">
        <v>231</v>
      </c>
    </row>
    <row r="4" spans="1:14">
      <c r="B4" t="s">
        <v>20</v>
      </c>
      <c r="C4" t="s">
        <v>225</v>
      </c>
      <c r="D4" s="48">
        <v>45807</v>
      </c>
      <c r="E4" t="s">
        <v>264</v>
      </c>
      <c r="F4" t="s">
        <v>269</v>
      </c>
      <c r="G4" t="s">
        <v>270</v>
      </c>
      <c r="H4" t="s">
        <v>267</v>
      </c>
      <c r="I4" t="s">
        <v>268</v>
      </c>
      <c r="J4" t="s">
        <v>231</v>
      </c>
    </row>
    <row r="5" spans="1:14">
      <c r="B5" t="s">
        <v>20</v>
      </c>
      <c r="C5" t="s">
        <v>225</v>
      </c>
      <c r="D5" s="48">
        <v>45807</v>
      </c>
      <c r="E5" t="s">
        <v>264</v>
      </c>
      <c r="F5" t="s">
        <v>271</v>
      </c>
      <c r="G5" t="s">
        <v>272</v>
      </c>
      <c r="H5" t="s">
        <v>267</v>
      </c>
      <c r="I5" t="s">
        <v>268</v>
      </c>
      <c r="J5" t="s">
        <v>231</v>
      </c>
    </row>
    <row r="6" spans="1:14">
      <c r="B6" t="s">
        <v>20</v>
      </c>
      <c r="C6" t="s">
        <v>225</v>
      </c>
      <c r="D6" s="48">
        <v>45807</v>
      </c>
      <c r="E6" t="s">
        <v>264</v>
      </c>
      <c r="F6" t="s">
        <v>273</v>
      </c>
      <c r="G6" t="s">
        <v>274</v>
      </c>
      <c r="H6" t="s">
        <v>267</v>
      </c>
      <c r="I6" t="s">
        <v>275</v>
      </c>
      <c r="J6" t="s">
        <v>231</v>
      </c>
    </row>
    <row r="7" spans="1:14">
      <c r="B7" t="s">
        <v>20</v>
      </c>
      <c r="C7" t="s">
        <v>225</v>
      </c>
      <c r="D7" s="48">
        <v>45807</v>
      </c>
      <c r="E7" t="s">
        <v>264</v>
      </c>
      <c r="F7" t="s">
        <v>276</v>
      </c>
      <c r="G7" t="s">
        <v>277</v>
      </c>
      <c r="H7" t="s">
        <v>267</v>
      </c>
      <c r="I7" t="s">
        <v>278</v>
      </c>
      <c r="J7" t="s">
        <v>231</v>
      </c>
    </row>
    <row r="8" spans="1:14">
      <c r="B8" t="s">
        <v>20</v>
      </c>
      <c r="C8" t="s">
        <v>225</v>
      </c>
      <c r="D8" s="48">
        <v>45807</v>
      </c>
      <c r="E8" t="s">
        <v>264</v>
      </c>
      <c r="F8" t="s">
        <v>279</v>
      </c>
      <c r="G8" t="s">
        <v>280</v>
      </c>
      <c r="H8" t="s">
        <v>267</v>
      </c>
      <c r="I8" t="s">
        <v>278</v>
      </c>
      <c r="J8" t="s">
        <v>231</v>
      </c>
    </row>
    <row r="9" spans="1:14">
      <c r="B9" t="s">
        <v>20</v>
      </c>
      <c r="C9" t="s">
        <v>225</v>
      </c>
      <c r="D9" s="48">
        <v>45807</v>
      </c>
      <c r="E9" t="s">
        <v>264</v>
      </c>
      <c r="F9" t="s">
        <v>281</v>
      </c>
      <c r="G9" t="s">
        <v>282</v>
      </c>
      <c r="H9" t="s">
        <v>267</v>
      </c>
      <c r="I9" t="s">
        <v>278</v>
      </c>
      <c r="J9" t="s">
        <v>231</v>
      </c>
    </row>
    <row r="10" spans="1:14">
      <c r="B10" t="s">
        <v>20</v>
      </c>
      <c r="C10" t="s">
        <v>225</v>
      </c>
      <c r="D10" s="48">
        <v>45807</v>
      </c>
      <c r="E10" t="s">
        <v>264</v>
      </c>
      <c r="F10" t="s">
        <v>283</v>
      </c>
      <c r="G10" t="s">
        <v>284</v>
      </c>
      <c r="H10" t="s">
        <v>267</v>
      </c>
      <c r="I10" t="s">
        <v>278</v>
      </c>
      <c r="J10" t="s">
        <v>231</v>
      </c>
    </row>
    <row r="11" spans="1:14">
      <c r="B11" t="s">
        <v>20</v>
      </c>
      <c r="C11" t="s">
        <v>225</v>
      </c>
      <c r="D11" s="48">
        <v>45807</v>
      </c>
      <c r="E11" t="s">
        <v>264</v>
      </c>
      <c r="F11" t="s">
        <v>285</v>
      </c>
      <c r="G11" t="s">
        <v>286</v>
      </c>
      <c r="H11" t="s">
        <v>267</v>
      </c>
      <c r="I11" t="s">
        <v>278</v>
      </c>
      <c r="J11" t="s">
        <v>231</v>
      </c>
    </row>
    <row r="19" ht="15"/>
    <row r="21" ht="15"/>
    <row r="22" ht="15"/>
    <row r="23" ht="15"/>
    <row r="24" ht="15"/>
    <row r="25" ht="15"/>
  </sheetData>
  <mergeCells count="1">
    <mergeCell ref="A2:I2"/>
  </mergeCells>
  <dataValidations count="1">
    <dataValidation type="list" allowBlank="1" showInputMessage="1" showErrorMessage="1" sqref="C3:C98" xr:uid="{AC5DA51A-FA02-4656-96C6-A05F1B7F5442}">
      <formula1>"Dashboard, Payroll"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D225-F109-4173-BFF6-06E089F832F1}">
  <sheetPr>
    <tabColor theme="8" tint="0.79998168889431442"/>
  </sheetPr>
  <dimension ref="A1:N14"/>
  <sheetViews>
    <sheetView workbookViewId="0">
      <pane ySplit="1" topLeftCell="I2" activePane="bottomLeft" state="frozen"/>
      <selection pane="bottomLeft" activeCell="I7" sqref="I7"/>
    </sheetView>
  </sheetViews>
  <sheetFormatPr defaultColWidth="8.7109375" defaultRowHeight="14.45"/>
  <cols>
    <col min="2" max="2" width="20.42578125" bestFit="1" customWidth="1"/>
    <col min="3" max="3" width="20.42578125" customWidth="1"/>
    <col min="4" max="4" width="44.42578125" bestFit="1" customWidth="1"/>
    <col min="5" max="5" width="20.42578125" bestFit="1" customWidth="1"/>
    <col min="6" max="6" width="21.5703125" bestFit="1" customWidth="1"/>
    <col min="7" max="7" width="11" bestFit="1" customWidth="1"/>
    <col min="8" max="8" width="11.140625" bestFit="1" customWidth="1"/>
    <col min="9" max="9" width="50.7109375" bestFit="1" customWidth="1"/>
    <col min="10" max="10" width="21.5703125" bestFit="1" customWidth="1"/>
    <col min="11" max="11" width="13.42578125" bestFit="1" customWidth="1"/>
    <col min="12" max="12" width="13.5703125" bestFit="1" customWidth="1"/>
    <col min="13" max="13" width="18" bestFit="1" customWidth="1"/>
  </cols>
  <sheetData>
    <row r="1" spans="1:14" ht="15">
      <c r="A1" s="97" t="s">
        <v>85</v>
      </c>
      <c r="B1" s="97" t="s">
        <v>1</v>
      </c>
      <c r="C1" s="97" t="s">
        <v>86</v>
      </c>
      <c r="D1" s="97" t="s">
        <v>216</v>
      </c>
      <c r="E1" s="97" t="s">
        <v>217</v>
      </c>
      <c r="F1" s="97" t="s">
        <v>87</v>
      </c>
      <c r="G1" s="97" t="s">
        <v>218</v>
      </c>
      <c r="H1" s="97" t="s">
        <v>89</v>
      </c>
      <c r="I1" s="97" t="s">
        <v>219</v>
      </c>
      <c r="J1" s="97" t="s">
        <v>91</v>
      </c>
      <c r="K1" s="97" t="s">
        <v>220</v>
      </c>
      <c r="L1" s="97" t="s">
        <v>221</v>
      </c>
      <c r="M1" s="97" t="s">
        <v>222</v>
      </c>
      <c r="N1" s="97" t="s">
        <v>95</v>
      </c>
    </row>
    <row r="2" spans="1:14">
      <c r="A2" s="144" t="s">
        <v>223</v>
      </c>
      <c r="B2" s="144"/>
      <c r="C2" s="144"/>
      <c r="D2" s="144"/>
      <c r="E2" s="144"/>
      <c r="F2" s="144"/>
      <c r="G2" s="144"/>
      <c r="H2" s="144"/>
      <c r="I2" s="144"/>
    </row>
    <row r="3" spans="1:14" ht="15">
      <c r="B3" t="s">
        <v>287</v>
      </c>
      <c r="C3" t="s">
        <v>225</v>
      </c>
      <c r="D3" s="48">
        <v>45791</v>
      </c>
      <c r="E3" t="s">
        <v>244</v>
      </c>
      <c r="F3" s="99" t="s">
        <v>288</v>
      </c>
      <c r="G3" t="s">
        <v>289</v>
      </c>
      <c r="H3" t="s">
        <v>290</v>
      </c>
      <c r="I3" t="s">
        <v>291</v>
      </c>
      <c r="J3" t="s">
        <v>292</v>
      </c>
    </row>
    <row r="4" spans="1:14" s="62" customFormat="1" ht="15">
      <c r="B4" s="62" t="s">
        <v>29</v>
      </c>
      <c r="C4" s="62" t="s">
        <v>225</v>
      </c>
      <c r="D4" s="63">
        <v>45799</v>
      </c>
      <c r="E4" s="62" t="s">
        <v>264</v>
      </c>
      <c r="F4" s="99" t="s">
        <v>293</v>
      </c>
      <c r="G4" s="99" t="s">
        <v>294</v>
      </c>
      <c r="H4" s="62" t="s">
        <v>295</v>
      </c>
      <c r="J4" s="62" t="s">
        <v>263</v>
      </c>
    </row>
    <row r="5" spans="1:14" ht="15">
      <c r="B5" t="s">
        <v>29</v>
      </c>
      <c r="C5" t="s">
        <v>225</v>
      </c>
      <c r="D5" s="48">
        <v>45799</v>
      </c>
      <c r="E5" t="s">
        <v>264</v>
      </c>
      <c r="F5" s="99" t="s">
        <v>296</v>
      </c>
      <c r="G5" t="s">
        <v>297</v>
      </c>
      <c r="H5" t="s">
        <v>241</v>
      </c>
      <c r="I5" t="s">
        <v>298</v>
      </c>
      <c r="J5" t="s">
        <v>299</v>
      </c>
    </row>
    <row r="6" spans="1:14">
      <c r="B6" t="s">
        <v>29</v>
      </c>
      <c r="C6" t="s">
        <v>225</v>
      </c>
      <c r="D6" s="48">
        <v>45812</v>
      </c>
      <c r="E6" t="s">
        <v>264</v>
      </c>
      <c r="F6" t="s">
        <v>300</v>
      </c>
      <c r="G6" t="s">
        <v>301</v>
      </c>
      <c r="H6" t="s">
        <v>267</v>
      </c>
      <c r="I6" t="s">
        <v>302</v>
      </c>
      <c r="J6" t="s">
        <v>263</v>
      </c>
    </row>
    <row r="13" spans="1:14">
      <c r="A13" s="144" t="s">
        <v>303</v>
      </c>
      <c r="B13" s="144"/>
      <c r="C13" s="144"/>
      <c r="D13" s="144"/>
      <c r="E13" s="144"/>
      <c r="F13" s="144"/>
      <c r="G13" s="144"/>
      <c r="H13" s="144"/>
      <c r="I13" s="144"/>
    </row>
    <row r="14" spans="1:14" s="62" customFormat="1">
      <c r="A14" s="62" t="s">
        <v>29</v>
      </c>
      <c r="B14" s="62" t="s">
        <v>304</v>
      </c>
      <c r="C14" s="62" t="s">
        <v>225</v>
      </c>
      <c r="D14" s="62" t="s">
        <v>305</v>
      </c>
      <c r="E14" s="62" t="s">
        <v>306</v>
      </c>
      <c r="F14" s="62" t="s">
        <v>231</v>
      </c>
      <c r="G14" s="63">
        <v>45789</v>
      </c>
      <c r="H14" s="62" t="s">
        <v>264</v>
      </c>
    </row>
  </sheetData>
  <mergeCells count="2">
    <mergeCell ref="A2:I2"/>
    <mergeCell ref="A13:I13"/>
  </mergeCells>
  <dataValidations count="1">
    <dataValidation type="list" allowBlank="1" showInputMessage="1" showErrorMessage="1" sqref="C3:C12 C14:C111" xr:uid="{F153E6F6-2497-4232-86EE-CE64FBA9A9A4}">
      <formula1>"Dashboard, Payroll"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14728b9-86cc-4f5f-af2d-960b89da5585">
      <Terms xmlns="http://schemas.microsoft.com/office/infopath/2007/PartnerControls"/>
    </lcf76f155ced4ddcb4097134ff3c332f>
    <TaxCatchAll xmlns="e1ff2f4f-ce46-4f68-9cce-039443669ad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EF551A71FEFA468B917CE39581253B" ma:contentTypeVersion="20" ma:contentTypeDescription="Ein neues Dokument erstellen." ma:contentTypeScope="" ma:versionID="804637623095bc287cd3f1e9f10f07c8">
  <xsd:schema xmlns:xsd="http://www.w3.org/2001/XMLSchema" xmlns:xs="http://www.w3.org/2001/XMLSchema" xmlns:p="http://schemas.microsoft.com/office/2006/metadata/properties" xmlns:ns2="e1ff2f4f-ce46-4f68-9cce-039443669ad7" xmlns:ns3="014728b9-86cc-4f5f-af2d-960b89da5585" targetNamespace="http://schemas.microsoft.com/office/2006/metadata/properties" ma:root="true" ma:fieldsID="24a4f4ddcdd3773ca0f58751c68f886a" ns2:_="" ns3:_="">
    <xsd:import namespace="e1ff2f4f-ce46-4f68-9cce-039443669ad7"/>
    <xsd:import namespace="014728b9-86cc-4f5f-af2d-960b89da558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2f4f-ce46-4f68-9cce-039443669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Freigabehinweishash" ma:internalName="SharingHintHash" ma:readOnly="true">
      <xsd:simpleType>
        <xsd:restriction base="dms:Text"/>
      </xsd:simpleType>
    </xsd:element>
    <xsd:element name="SharedWithDetails" ma:index="10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Zuletzt freigegeben nach Benutz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Zuletzt freigegeben nach Zeitpunkt" ma:description="" ma:internalName="LastSharedByTime" ma:readOnly="true">
      <xsd:simpleType>
        <xsd:restriction base="dms:DateTime"/>
      </xsd:simpleType>
    </xsd:element>
    <xsd:element name="TaxCatchAll" ma:index="25" nillable="true" ma:displayName="Taxonomy Catch All Column" ma:hidden="true" ma:list="{53b5ff61-1dc0-4a1b-9bb9-9640649a168d}" ma:internalName="TaxCatchAll" ma:showField="CatchAllData" ma:web="e1ff2f4f-ce46-4f68-9cce-039443669a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728b9-86cc-4f5f-af2d-960b89da5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5c886125-c570-4233-ab4c-3f5f71b2a2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14574B-9CD2-4D02-B3B6-3F58E731499B}"/>
</file>

<file path=customXml/itemProps2.xml><?xml version="1.0" encoding="utf-8"?>
<ds:datastoreItem xmlns:ds="http://schemas.openxmlformats.org/officeDocument/2006/customXml" ds:itemID="{4EEA010C-4D9A-48F3-AD6F-2D536633AD5D}"/>
</file>

<file path=customXml/itemProps3.xml><?xml version="1.0" encoding="utf-8"?>
<ds:datastoreItem xmlns:ds="http://schemas.openxmlformats.org/officeDocument/2006/customXml" ds:itemID="{642DD71A-3866-4C0D-9E45-BA9084C4F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Veronika Zellner</dc:creator>
  <cp:keywords/>
  <dc:description/>
  <cp:lastModifiedBy>Jassy Qu</cp:lastModifiedBy>
  <cp:revision/>
  <dcterms:created xsi:type="dcterms:W3CDTF">2024-09-13T08:37:30Z</dcterms:created>
  <dcterms:modified xsi:type="dcterms:W3CDTF">2025-06-10T13:51:52Z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0x010100B6EF551A71FEFA468B917CE39581253B</vt:lpwstr>
  </property>
  <property fmtid="{D5CDD505-2E9C-101B-9397-08002B2CF9AE}" pid="3" name="MediaServiceImageTags">
    <vt:lpwstr/>
  </property>
</Properties>
</file>