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usiness" sheetId="1" state="visible" r:id="rId1"/>
    <sheet name="muthoot-6" sheetId="2" state="visible" r:id="rId2"/>
    <sheet name="muthoot-finance" sheetId="3" state="visible" r:id="rId3"/>
    <sheet name="bajaj-finance" sheetId="4" state="visible" r:id="rId4"/>
    <sheet name="bajaj-6" sheetId="5" state="visible" r:id="rId5"/>
    <sheet name="birla finance" sheetId="6" state="visible" r:id="rId6"/>
    <sheet name="birla-6" sheetId="7" state="visible" r:id="rId7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<sst xmlns="http://schemas.openxmlformats.org/spreadsheetml/2006/main" count="202" uniqueCount="202">
  <si>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</si>
  <si>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</si>
  <si>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</si>
  <si>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</si>
  <si>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</si>
  <si>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</si>
  <si>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</si>
  <si>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</si>
  <si>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</si>
  <si>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</si>
  <si>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</si>
  <si>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</si>
  <si>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</si>
  <si>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</si>
  <si>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</si>
  <si>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</si>
  <si>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</si>
  <si>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</si>
  <si>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</si>
  <si>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</si>
  <si>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</si>
  <si>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</si>
  <si>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</si>
  <si>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</si>
  <si>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</si>
  <si>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</si>
  <si>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</si>
  <si>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</si>
  <si>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</si>
  <si>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</si>
  <si>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</si>
  <si>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</si>
  <si>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</si>
  <si>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</si>
  <si>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</si>
  <si>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</si>
  <si>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</si>
  <si>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</si>
  <si>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</si>
  <si>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</si>
  <si>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</si>
  <si>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</si>
  <si>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</si>
  <si>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</si>
  <si>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</si>
  <si>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</si>
  <si>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</si>
  <si>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</si>
  <si>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</si>
  <si>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</si>
  <si>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</si>
  <si>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</si>
  <si>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</si>
  <si>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</si>
  <si>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</si>
  <si>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</si>
  <si>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</si>
  <si>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</si>
  <si>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</si>
  <si>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Cash Inputs </t>
  </si>
  <si>
    <t xml:space="preserve">Capital funding for lending anf operations </t>
  </si>
  <si>
    <t xml:space="preserve">Share price</t>
  </si>
  <si>
    <t xml:space="preserve">Total No of Shares</t>
  </si>
  <si>
    <t xml:space="preserve">Market Cap</t>
  </si>
  <si>
    <t>Cash</t>
  </si>
  <si>
    <t>Debt</t>
  </si>
  <si>
    <t xml:space="preserve">Enterprise Valuation </t>
  </si>
  <si>
    <t xml:space="preserve">Dividend income</t>
  </si>
  <si>
    <t xml:space="preserve">Income Statemennt</t>
  </si>
  <si>
    <t>Standalone</t>
  </si>
  <si>
    <t>FY23</t>
  </si>
  <si>
    <t>FY24</t>
  </si>
  <si>
    <t xml:space="preserve">Interest income </t>
  </si>
  <si>
    <t xml:space="preserve">not an operating expense ( but curious to know , aisa kaha paisa lga diya )</t>
  </si>
  <si>
    <t xml:space="preserve">Net gain on fair value changes 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</si>
  <si>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</si>
  <si>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</si>
  <si>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</si>
  <si>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</si>
  <si>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Other income</t>
  </si>
  <si>
    <t xml:space="preserve">Total Income</t>
  </si>
  <si>
    <t>COGS</t>
  </si>
  <si>
    <t xml:space="preserve">Finance costs</t>
  </si>
  <si>
    <t>NPA</t>
  </si>
  <si>
    <t xml:space="preserve">Impairment on financial instruments </t>
  </si>
  <si>
    <t>EBE</t>
  </si>
  <si>
    <t>D&amp;A</t>
  </si>
  <si>
    <t xml:space="preserve">Other expense</t>
  </si>
  <si>
    <t xml:space="preserve">Total expenses</t>
  </si>
  <si>
    <t>PBT</t>
  </si>
  <si>
    <t>Tax</t>
  </si>
  <si>
    <t>PAT</t>
  </si>
  <si>
    <t xml:space="preserve">not operating cost</t>
  </si>
  <si>
    <t>OCI</t>
  </si>
  <si>
    <t xml:space="preserve">Net profit </t>
  </si>
  <si>
    <t xml:space="preserve">Profit attributed to owners</t>
  </si>
  <si>
    <t xml:space="preserve">Weighted no. of shares</t>
  </si>
  <si>
    <t>EPS(basic)</t>
  </si>
  <si>
    <t xml:space="preserve">Bajaj finance</t>
  </si>
  <si>
    <t>https://cms-assets.bajajfinserv.in/is/content/bajajfinance/bajaj-finance-q4-fy-25-earnings-conference-call-transcriptpdf?scl=1&amp;fmt=pdf</t>
  </si>
  <si>
    <t>FY18</t>
  </si>
  <si>
    <t>FY19</t>
  </si>
  <si>
    <t>FY20</t>
  </si>
  <si>
    <t>FY21</t>
  </si>
  <si>
    <t>FY22</t>
  </si>
  <si>
    <t>FY25</t>
  </si>
  <si>
    <t xml:space="preserve">No. of Loans booked (MM)</t>
  </si>
  <si>
    <t xml:space="preserve">AUM 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</si>
  <si>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</si>
  <si>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</si>
  <si>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</si>
  <si>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</si>
  <si>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</si>
  <si>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</si>
  <si>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</si>
  <si>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</si>
  <si>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 xml:space="preserve">Profit after tax</t>
  </si>
  <si>
    <t xml:space="preserve">Profit YoY</t>
  </si>
  <si>
    <t xml:space="preserve">Tax YoY</t>
  </si>
  <si>
    <t xml:space="preserve">Debt Interest YoY</t>
  </si>
  <si>
    <t xml:space="preserve">OpEx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</si>
  <si>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</si>
  <si>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</si>
  <si>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</si>
  <si>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</si>
  <si>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</si>
  <si>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</si>
  <si>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</si>
  <si>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</si>
  <si>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</si>
  <si>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</si>
  <si>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</si>
  <si>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</si>
  <si>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</si>
  <si>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</si>
  <si>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</si>
  <si>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</si>
  <si>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</si>
  <si>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</si>
  <si>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</si>
  <si>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</si>
  <si>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</si>
  <si>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</si>
  <si>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</si>
  <si>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</si>
  <si>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</si>
  <si>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</si>
  <si>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</si>
  <si>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</si>
  <si>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</si>
  <si>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</si>
  <si>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</si>
  <si>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</si>
  <si>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</si>
  <si>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</si>
  <si>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</si>
  <si>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</si>
  <si>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</si>
  <si>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</si>
  <si>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</si>
  <si>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</si>
  <si>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</si>
  <si>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</si>
  <si>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</si>
  <si>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</si>
  <si>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</si>
  <si>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</si>
  <si>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Operating income</t>
  </si>
  <si>
    <t xml:space="preserve">credit provisioning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</si>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</sst>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_(* #,##0.0_);_(* &quot;(&quot;#,##0.0&quot;)&quot;;_(* &quot;-&quot;??_);_(@_)"/>
    <numFmt numFmtId="165" formatCode="_(* #,##0_);_(* &quot;(&quot;#,##0&quot;)&quot;;_(* &quot;-&quot;??_);_(@_)"/>
    <numFmt numFmtId="166" formatCode="0.0%"/>
  </numFmts>
  <fonts count="9">
    <font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33">
    <xf fontId="0" fillId="0" borderId="0" numFmtId="0" xfId="0"/>
    <xf fontId="0" fillId="0" borderId="0" numFmtId="0" xfId="0"/>
    <xf fontId="0" fillId="0" borderId="0" numFmtId="0" xfId="0"/>
    <xf fontId="1" fillId="0" borderId="1" numFmtId="0" xfId="0" applyFont="1" applyBorder="1"/>
    <xf fontId="0" fillId="0" borderId="0" numFmtId="0" xfId="0"/>
    <xf fontId="0" fillId="0" borderId="0" numFmtId="0" xfId="0"/>
    <xf fontId="2" fillId="0" borderId="0" numFmtId="0" xfId="0" applyFont="1"/>
    <xf fontId="3" fillId="0" borderId="0" numFmtId="0" xfId="0" applyFont="1"/>
    <xf fontId="2" fillId="0" borderId="0" numFmtId="2" xfId="0" applyNumberFormat="1" applyFont="1"/>
    <xf fontId="2" fillId="0" borderId="0" numFmtId="164" xfId="1" applyNumberFormat="1" applyFont="1"/>
    <xf fontId="2" fillId="0" borderId="0" numFmtId="164" xfId="0" applyNumberFormat="1" applyFont="1"/>
    <xf fontId="2" fillId="0" borderId="0" numFmtId="164" xfId="0" applyNumberFormat="1" applyFont="1"/>
    <xf fontId="4" fillId="0" borderId="0" numFmtId="0" xfId="0" applyFont="1"/>
    <xf fontId="0" fillId="0" borderId="0" numFmtId="165" xfId="1" applyNumberFormat="1"/>
    <xf fontId="5" fillId="0" borderId="0" numFmtId="0" xfId="0" applyFont="1"/>
    <xf fontId="5" fillId="0" borderId="0" numFmtId="165" xfId="1" applyNumberFormat="1" applyFont="1"/>
    <xf fontId="5" fillId="0" borderId="0" numFmtId="165" xfId="1" applyNumberFormat="1" applyFont="1">
      <protection hidden="0" locked="1"/>
    </xf>
    <xf fontId="0" fillId="0" borderId="0" numFmtId="165" xfId="1" applyNumberFormat="1">
      <protection hidden="0" locked="1"/>
    </xf>
    <xf fontId="0" fillId="0" borderId="0" numFmtId="9" xfId="2" applyNumberFormat="1"/>
    <xf fontId="2" fillId="0" borderId="0" numFmtId="166" xfId="0" applyNumberFormat="1" applyFont="1"/>
    <xf fontId="2" fillId="0" borderId="0" numFmtId="166" xfId="2" applyNumberFormat="1" applyFont="1"/>
    <xf fontId="2" fillId="0" borderId="0" numFmtId="165" xfId="1" applyNumberFormat="1" applyFont="1"/>
    <xf fontId="3" fillId="0" borderId="0" numFmtId="165" xfId="1" applyNumberFormat="1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2" fillId="0" borderId="2" numFmtId="0" xfId="0" applyFont="1" applyBorder="1" applyAlignment="1">
      <alignment horizontal="left"/>
    </xf>
    <xf fontId="6" fillId="0" borderId="3" numFmtId="0" xfId="0" applyFont="1" applyBorder="1" applyAlignment="1">
      <alignment horizontal="left"/>
    </xf>
    <xf fontId="2" fillId="0" borderId="3" numFmtId="0" xfId="0" applyFont="1" applyBorder="1" applyAlignment="1">
      <alignment horizontal="left"/>
    </xf>
    <xf fontId="7" fillId="0" borderId="2" numFmtId="0" xfId="0" applyFont="1" applyBorder="1" applyAlignment="1">
      <alignment horizontal="left"/>
    </xf>
    <xf fontId="8" fillId="0" borderId="3" numFmtId="0" xfId="0" applyFont="1" applyBorder="1" applyAlignment="1">
      <alignment horizontal="left"/>
    </xf>
    <xf fontId="8" fillId="0" borderId="2" numFmtId="0" xfId="0" applyFont="1" applyBorder="1" applyAlignment="1">
      <alignment horizontal="left"/>
    </xf>
    <xf fontId="8" fillId="0" borderId="2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t="s">
        <v>0</v>
      </c>
      <c r="B2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1"/>
      <c r="B7" t="s">
        <v>6</v>
      </c>
      <c r="D7" t="s">
        <v>7</v>
      </c>
    </row>
    <row r="8">
      <c r="A8" s="1"/>
      <c r="B8" t="s">
        <v>8</v>
      </c>
      <c r="D8" t="s">
        <v>9</v>
      </c>
    </row>
    <row r="9">
      <c r="A9" s="1"/>
      <c r="B9" t="s">
        <v>10</v>
      </c>
      <c r="D9" t="s">
        <v>11</v>
      </c>
    </row>
    <row r="10">
      <c r="A10" s="1"/>
      <c r="B10" s="1" t="s">
        <v>12</v>
      </c>
      <c r="D10" t="s">
        <v>13</v>
      </c>
    </row>
    <row r="11">
      <c r="A11" s="1"/>
      <c r="B11" s="1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7">
      <c r="B17" t="s">
        <v>22</v>
      </c>
      <c r="C17" t="s">
        <v>23</v>
      </c>
    </row>
    <row r="18">
      <c r="B18" t="s">
        <v>24</v>
      </c>
      <c r="C18" t="s">
        <v>25</v>
      </c>
    </row>
    <row r="19">
      <c r="B19" t="s">
        <v>26</v>
      </c>
      <c r="C19" t="s">
        <v>27</v>
      </c>
    </row>
    <row r="20">
      <c r="B20" s="2" t="s">
        <v>28</v>
      </c>
      <c r="C20" s="2" t="s">
        <v>29</v>
      </c>
    </row>
    <row r="21">
      <c r="B21" s="1"/>
      <c r="C21" s="1"/>
    </row>
    <row r="22">
      <c r="B22" s="1"/>
      <c r="C22" s="1"/>
    </row>
    <row r="23"/>
    <row r="24">
      <c r="B24" t="s">
        <v>30</v>
      </c>
      <c r="C24" t="s">
        <v>31</v>
      </c>
    </row>
    <row r="25">
      <c r="B25" s="1" t="s">
        <v>32</v>
      </c>
      <c r="C25" s="1" t="s">
        <v>33</v>
      </c>
    </row>
    <row r="26">
      <c r="B26" s="3" t="s">
        <v>34</v>
      </c>
      <c r="C26" s="1" t="s">
        <v>35</v>
      </c>
    </row>
    <row r="27">
      <c r="B27" s="3" t="s">
        <v>36</v>
      </c>
      <c r="C27" s="1" t="s">
        <v>37</v>
      </c>
    </row>
    <row r="28">
      <c r="B28" s="1" t="s">
        <v>38</v>
      </c>
      <c r="C28" s="1" t="s">
        <v>39</v>
      </c>
    </row>
    <row r="29">
      <c r="B29" s="4" t="s">
        <v>40</v>
      </c>
      <c r="C29" s="5"/>
    </row>
    <row r="30">
      <c r="B30" s="4"/>
      <c r="C30" s="5"/>
    </row>
    <row r="31">
      <c r="B31" s="4"/>
      <c r="C31" s="5"/>
    </row>
    <row r="32">
      <c r="A32" t="s">
        <v>41</v>
      </c>
      <c r="B32" s="4" t="s">
        <v>42</v>
      </c>
      <c r="C32" s="4" t="s">
        <v>43</v>
      </c>
    </row>
    <row r="33">
      <c r="B33" s="4" t="s">
        <v>44</v>
      </c>
      <c r="C33" s="4" t="s">
        <v>45</v>
      </c>
    </row>
    <row r="34">
      <c r="B34" s="4" t="s">
        <v>46</v>
      </c>
      <c r="C34" s="4" t="s">
        <v>47</v>
      </c>
    </row>
    <row r="35" ht="14.25">
      <c r="B35" t="s">
        <v>48</v>
      </c>
      <c r="C35" t="s">
        <v>49</v>
      </c>
    </row>
    <row r="36" ht="14.25">
      <c r="B36" s="5"/>
    </row>
    <row r="37" ht="14.25">
      <c r="B37" s="5"/>
    </row>
    <row r="38">
      <c r="B38" t="s">
        <v>50</v>
      </c>
    </row>
    <row r="39">
      <c r="C39" t="s">
        <v>51</v>
      </c>
      <c r="E39" t="s">
        <v>52</v>
      </c>
    </row>
    <row r="40">
      <c r="C40" t="s">
        <v>53</v>
      </c>
      <c r="E40" t="s">
        <v>52</v>
      </c>
    </row>
    <row r="41">
      <c r="C41" t="s">
        <v>54</v>
      </c>
    </row>
    <row r="42" ht="14.25">
      <c r="C42" t="s">
        <v>55</v>
      </c>
    </row>
    <row r="43" ht="14.25">
      <c r="C43" t="s">
        <v>56</v>
      </c>
    </row>
    <row r="44" ht="14.25">
      <c r="C44" t="s">
        <v>57</v>
      </c>
    </row>
    <row r="45" ht="14.25">
      <c r="C45" t="s">
        <v>58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5"/>
  <cols>
    <col min="1" max="1" style="6" width="9.140625"/>
    <col customWidth="1" min="2" max="2" style="6" width="18.7109375"/>
    <col min="3" max="7" style="6" width="9.140625"/>
    <col customWidth="1" min="8" max="8" style="6" width="22.8515625"/>
    <col customWidth="1" min="9" max="9" style="6" width="29.57421875"/>
    <col min="10" max="16384" style="6" width="9.140625"/>
  </cols>
  <sheetData>
    <row r="1">
      <c r="A1" s="6"/>
    </row>
    <row r="2" ht="16.5">
      <c r="B2" s="7" t="s">
        <v>59</v>
      </c>
    </row>
    <row r="3" ht="16.5">
      <c r="B3" s="6" t="s">
        <v>60</v>
      </c>
      <c r="H3" s="6" t="s">
        <v>61</v>
      </c>
      <c r="I3" s="6">
        <v>2088.9000000000001</v>
      </c>
    </row>
    <row r="4" ht="16.5">
      <c r="H4" s="6" t="s">
        <v>62</v>
      </c>
      <c r="I4" s="6">
        <v>401461676</v>
      </c>
    </row>
    <row r="5" ht="16.5">
      <c r="B5" s="7"/>
      <c r="H5" s="6" t="s">
        <v>63</v>
      </c>
      <c r="I5" s="8">
        <f>I3*I4/1000000</f>
        <v>838613.29499640001</v>
      </c>
    </row>
    <row r="6" ht="16.5">
      <c r="B6" s="6"/>
      <c r="H6" s="6" t="s">
        <v>64</v>
      </c>
      <c r="I6" s="6">
        <f>50365.46+93.14</f>
        <v>50458.599999999999</v>
      </c>
    </row>
    <row r="7" ht="16.5">
      <c r="B7" s="6"/>
      <c r="H7" s="6" t="s">
        <v>65</v>
      </c>
      <c r="I7" s="6">
        <f>163714.7+423613.13</f>
        <v>587327.83000000007</v>
      </c>
    </row>
    <row r="8" ht="16.5">
      <c r="B8" s="6"/>
      <c r="H8" s="6" t="s">
        <v>66</v>
      </c>
      <c r="I8" s="8">
        <f>I5+I7-I6</f>
        <v>1375482.5249963999</v>
      </c>
    </row>
    <row r="11" ht="16.5">
      <c r="B11" s="6" t="s">
        <v>67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5"/>
  <cols>
    <col customWidth="1" min="1" max="1" style="6" width="17.7109375"/>
    <col customWidth="1" min="2" max="2" style="6" width="36.421875"/>
    <col customWidth="1" min="3" max="4" style="6" width="15.28125"/>
    <col min="5" max="16384" style="6" width="9.140625"/>
  </cols>
  <sheetData>
    <row r="1" ht="16.5">
      <c r="A1" s="6" t="s">
        <v>68</v>
      </c>
      <c r="B1" s="6" t="s">
        <v>69</v>
      </c>
    </row>
    <row r="3" s="7" customFormat="1" ht="16.5">
      <c r="B3" s="7"/>
      <c r="C3" s="7" t="s">
        <v>70</v>
      </c>
      <c r="D3" s="7" t="s">
        <v>71</v>
      </c>
      <c r="E3" s="7"/>
    </row>
    <row r="5" ht="16.5">
      <c r="B5" s="6" t="s">
        <v>72</v>
      </c>
      <c r="C5" s="9">
        <v>103686.11</v>
      </c>
      <c r="D5" s="9">
        <v>124475.66</v>
      </c>
    </row>
    <row r="6" ht="16.5">
      <c r="A6" s="6" t="s">
        <v>73</v>
      </c>
      <c r="B6" s="6" t="s">
        <v>67</v>
      </c>
      <c r="C6" s="9">
        <v>23.77</v>
      </c>
      <c r="D6" s="9">
        <v>70.739999999999995</v>
      </c>
    </row>
    <row r="7" ht="16.5">
      <c r="B7" s="6" t="s">
        <v>74</v>
      </c>
      <c r="C7" s="9">
        <v>672.70000000000005</v>
      </c>
      <c r="D7" s="9">
        <v>820.87</v>
      </c>
    </row>
    <row r="8" ht="16.5">
      <c r="A8" s="6" t="s">
        <v>75</v>
      </c>
      <c r="B8" s="6" t="s">
        <v>76</v>
      </c>
      <c r="C8" s="9">
        <v>90.700000000000003</v>
      </c>
      <c r="D8" s="9">
        <v>88.870000000000005</v>
      </c>
    </row>
    <row r="9" ht="16.5">
      <c r="A9" s="6"/>
      <c r="B9" s="6" t="s">
        <v>77</v>
      </c>
      <c r="C9" s="9">
        <v>675.21000000000004</v>
      </c>
      <c r="D9" s="9">
        <v>893.94000000000005</v>
      </c>
    </row>
    <row r="10" ht="16.5">
      <c r="A10" s="6"/>
      <c r="B10" s="6" t="s">
        <v>78</v>
      </c>
      <c r="C10" s="9">
        <f>SUM(C5:C9)</f>
        <v>105148.49000000001</v>
      </c>
      <c r="D10" s="9">
        <f>SUM(D5:D9)</f>
        <v>126350.08</v>
      </c>
    </row>
    <row r="11" ht="16.5">
      <c r="B11" s="6" t="s">
        <v>79</v>
      </c>
      <c r="C11" s="9">
        <v>288.99000000000001</v>
      </c>
      <c r="D11" s="9">
        <v>590.36000000000001</v>
      </c>
    </row>
    <row r="12" ht="16.5">
      <c r="B12" s="6" t="s">
        <v>80</v>
      </c>
      <c r="C12" s="9">
        <f>C10+C11</f>
        <v>105437.48000000001</v>
      </c>
      <c r="D12" s="9">
        <f>D10+D11</f>
        <v>126940.44</v>
      </c>
    </row>
    <row r="13">
      <c r="C13" s="9"/>
      <c r="D13" s="9"/>
    </row>
    <row r="14" ht="16.5">
      <c r="A14" s="6" t="s">
        <v>81</v>
      </c>
      <c r="B14" s="6" t="s">
        <v>82</v>
      </c>
      <c r="C14" s="9">
        <v>36991.400000000001</v>
      </c>
      <c r="D14" s="9">
        <v>46547.620000000003</v>
      </c>
    </row>
    <row r="15" ht="16.5">
      <c r="A15" s="6" t="s">
        <v>83</v>
      </c>
      <c r="B15" s="6" t="s">
        <v>84</v>
      </c>
      <c r="C15" s="9">
        <v>605.26999999999998</v>
      </c>
      <c r="D15" s="9">
        <v>1977.71</v>
      </c>
    </row>
    <row r="16" ht="16.5">
      <c r="B16" s="6" t="s">
        <v>85</v>
      </c>
      <c r="C16" s="9">
        <v>11994.41</v>
      </c>
      <c r="D16" s="9">
        <v>13869.16</v>
      </c>
    </row>
    <row r="17" ht="16.5">
      <c r="B17" s="6" t="s">
        <v>86</v>
      </c>
      <c r="C17" s="9">
        <v>583.13999999999999</v>
      </c>
      <c r="D17" s="9">
        <v>656.25</v>
      </c>
    </row>
    <row r="18" ht="16.5">
      <c r="B18" s="6" t="s">
        <v>87</v>
      </c>
      <c r="C18" s="9">
        <v>8599</v>
      </c>
      <c r="D18" s="9">
        <v>9401.8700000000008</v>
      </c>
    </row>
    <row r="19" ht="16.5">
      <c r="B19" s="6" t="s">
        <v>88</v>
      </c>
      <c r="C19" s="9">
        <f>SUM(C14:C18)</f>
        <v>58773.220000000001</v>
      </c>
      <c r="D19" s="9">
        <f>SUM(D14:D18)</f>
        <v>72452.610000000001</v>
      </c>
    </row>
    <row r="20" ht="16.5">
      <c r="B20" s="6" t="s">
        <v>89</v>
      </c>
      <c r="C20" s="9">
        <f>C12-C19</f>
        <v>46664.260000000009</v>
      </c>
      <c r="D20" s="9">
        <f>D12-D19</f>
        <v>54487.830000000002</v>
      </c>
    </row>
    <row r="21" ht="16.5">
      <c r="B21" s="6" t="s">
        <v>90</v>
      </c>
      <c r="C21" s="9">
        <f>12069.87-58.47-82.45</f>
        <v>11928.950000000001</v>
      </c>
      <c r="D21" s="9">
        <f>14109.62-118.44</f>
        <v>13991.18</v>
      </c>
    </row>
    <row r="22" ht="16.5">
      <c r="B22" s="6" t="s">
        <v>91</v>
      </c>
      <c r="C22" s="9">
        <f>C20-C21</f>
        <v>34735.310000000012</v>
      </c>
      <c r="D22" s="9">
        <f>D20-D21</f>
        <v>40496.650000000001</v>
      </c>
    </row>
    <row r="23" ht="16.5">
      <c r="A23" s="6" t="s">
        <v>92</v>
      </c>
      <c r="B23" s="6" t="s">
        <v>93</v>
      </c>
      <c r="C23" s="9">
        <v>460</v>
      </c>
      <c r="D23" s="9">
        <v>618.13999999999999</v>
      </c>
    </row>
    <row r="24" ht="16.5">
      <c r="B24" s="6" t="s">
        <v>94</v>
      </c>
      <c r="C24" s="10">
        <f>C22+C23</f>
        <v>35195.310000000012</v>
      </c>
      <c r="D24" s="10">
        <f>D22+D23</f>
        <v>41114.790000000001</v>
      </c>
    </row>
    <row r="25" ht="16.5">
      <c r="B25" s="6" t="s">
        <v>95</v>
      </c>
      <c r="C25" s="11">
        <v>36122.980000000003</v>
      </c>
      <c r="D25" s="11">
        <v>43242.879999999997</v>
      </c>
    </row>
    <row r="26">
      <c r="B26" s="6"/>
      <c r="C26" s="10"/>
      <c r="D26" s="10"/>
    </row>
    <row r="27" ht="16.5">
      <c r="B27" s="6" t="s">
        <v>96</v>
      </c>
      <c r="C27" s="6">
        <v>401397883</v>
      </c>
      <c r="D27" s="6">
        <v>401453679</v>
      </c>
    </row>
    <row r="28" ht="16.5">
      <c r="B28" s="6" t="s">
        <v>97</v>
      </c>
      <c r="C28" s="6">
        <f>((C22+C23)*1000000)/C27</f>
        <v>87.681852572202075</v>
      </c>
      <c r="D28" s="6">
        <f>((D22+D23)*1000000)/D27</f>
        <v>102.41477946450703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98</v>
      </c>
      <c r="J1" s="12" t="s">
        <v>99</v>
      </c>
    </row>
    <row r="2"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t="s">
        <v>70</v>
      </c>
      <c r="I2" t="s">
        <v>71</v>
      </c>
      <c r="J2" t="s">
        <v>105</v>
      </c>
    </row>
    <row r="3">
      <c r="B3" t="s">
        <v>106</v>
      </c>
      <c r="C3" s="13">
        <v>15.300000000000001</v>
      </c>
      <c r="D3" s="13">
        <v>23.5</v>
      </c>
      <c r="E3" s="13">
        <v>27.399999999999999</v>
      </c>
      <c r="F3" s="13">
        <v>16.899999999999999</v>
      </c>
      <c r="G3" s="13">
        <v>24.699999999999999</v>
      </c>
      <c r="H3" s="13">
        <v>29.600000000000001</v>
      </c>
      <c r="I3" s="13">
        <v>36.200000000000003</v>
      </c>
      <c r="J3" s="13">
        <v>43.399999999999999</v>
      </c>
    </row>
    <row r="4">
      <c r="B4" t="s">
        <v>107</v>
      </c>
      <c r="C4" s="13">
        <v>82400</v>
      </c>
      <c r="D4" s="13">
        <v>115900</v>
      </c>
      <c r="E4" s="13">
        <v>147200</v>
      </c>
      <c r="F4" s="13">
        <v>152900</v>
      </c>
      <c r="G4" s="13">
        <v>197500</v>
      </c>
      <c r="H4" s="13">
        <v>247400</v>
      </c>
      <c r="I4" s="13">
        <v>330600</v>
      </c>
      <c r="J4" s="13">
        <v>416700</v>
      </c>
    </row>
    <row r="5" s="14" customFormat="1">
      <c r="B5" s="14" t="s">
        <v>80</v>
      </c>
      <c r="C5" s="15">
        <v>12757</v>
      </c>
      <c r="D5" s="15">
        <v>18500</v>
      </c>
      <c r="E5" s="15">
        <v>26386</v>
      </c>
      <c r="F5" s="15">
        <v>26683</v>
      </c>
      <c r="G5" s="15">
        <v>31648</v>
      </c>
      <c r="H5" s="15">
        <v>41418</v>
      </c>
      <c r="I5" s="15">
        <v>54983</v>
      </c>
      <c r="J5" s="15">
        <v>69725</v>
      </c>
    </row>
    <row r="6">
      <c r="B6" t="s">
        <v>108</v>
      </c>
      <c r="C6" s="13">
        <v>4614</v>
      </c>
      <c r="D6" s="13">
        <v>6623</v>
      </c>
      <c r="E6" s="13">
        <v>9473</v>
      </c>
      <c r="F6" s="13">
        <v>9414</v>
      </c>
      <c r="G6" s="13">
        <v>9754</v>
      </c>
      <c r="H6" s="13">
        <v>12560</v>
      </c>
      <c r="I6" s="13">
        <v>18725</v>
      </c>
      <c r="J6" s="13">
        <v>24771</v>
      </c>
    </row>
    <row r="7" s="14" customFormat="1">
      <c r="A7" s="14" t="s">
        <v>109</v>
      </c>
      <c r="B7" s="14" t="s">
        <v>110</v>
      </c>
      <c r="C7" s="15">
        <f>C5-C6</f>
        <v>8143</v>
      </c>
      <c r="D7" s="15">
        <f>D5-D6</f>
        <v>11877</v>
      </c>
      <c r="E7" s="15">
        <f>E5-E6</f>
        <v>16913</v>
      </c>
      <c r="F7" s="15">
        <f>F5-F6</f>
        <v>17269</v>
      </c>
      <c r="G7" s="15">
        <f>G5-G6</f>
        <v>21894</v>
      </c>
      <c r="H7" s="15">
        <f>H5-H6</f>
        <v>28858</v>
      </c>
      <c r="I7" s="15">
        <f>I5-I6</f>
        <v>36258</v>
      </c>
      <c r="J7" s="15">
        <f>J5-J6</f>
        <v>44954</v>
      </c>
    </row>
    <row r="8">
      <c r="B8" t="s">
        <v>111</v>
      </c>
      <c r="C8" s="13">
        <v>3270</v>
      </c>
      <c r="D8" s="13">
        <v>4197</v>
      </c>
      <c r="E8" s="13">
        <v>5662</v>
      </c>
      <c r="F8" s="13">
        <v>5308</v>
      </c>
      <c r="G8" s="13">
        <v>7587</v>
      </c>
      <c r="H8" s="13">
        <v>10142</v>
      </c>
      <c r="I8" s="13">
        <v>12325</v>
      </c>
      <c r="J8" s="13">
        <v>14926</v>
      </c>
    </row>
    <row r="9" s="14" customFormat="1">
      <c r="B9" s="14" t="s">
        <v>112</v>
      </c>
      <c r="C9" s="15">
        <f>C7-C8</f>
        <v>4873</v>
      </c>
      <c r="D9" s="16">
        <f>D7-D8</f>
        <v>7680</v>
      </c>
      <c r="E9" s="16">
        <f>E7-E8</f>
        <v>11251</v>
      </c>
      <c r="F9" s="16">
        <f>F7-F8</f>
        <v>11961</v>
      </c>
      <c r="G9" s="16">
        <f>G7-G8</f>
        <v>14307</v>
      </c>
      <c r="H9" s="16">
        <f>H7-H8</f>
        <v>18716</v>
      </c>
      <c r="I9" s="16">
        <f>I7-I8</f>
        <v>23933</v>
      </c>
      <c r="J9" s="16">
        <f>J7-J8</f>
        <v>30028</v>
      </c>
    </row>
    <row r="10">
      <c r="A10" t="s">
        <v>113</v>
      </c>
      <c r="B10" t="s">
        <v>114</v>
      </c>
      <c r="C10" s="13">
        <v>1030</v>
      </c>
      <c r="D10" s="13">
        <v>1501</v>
      </c>
      <c r="E10" s="13">
        <v>3929</v>
      </c>
      <c r="F10" s="13">
        <v>5969</v>
      </c>
      <c r="G10" s="13">
        <v>4803</v>
      </c>
      <c r="H10" s="13">
        <v>3190</v>
      </c>
      <c r="I10" s="13">
        <v>4631</v>
      </c>
      <c r="J10" s="13">
        <v>7966</v>
      </c>
    </row>
    <row r="11">
      <c r="B11" t="s">
        <v>115</v>
      </c>
      <c r="C11" s="13">
        <f>C9-C10</f>
        <v>3843</v>
      </c>
      <c r="D11" s="17">
        <f>D9-D10</f>
        <v>6179</v>
      </c>
      <c r="E11" s="17">
        <f>E9-E10</f>
        <v>7322</v>
      </c>
      <c r="F11" s="17">
        <f>F9-F10</f>
        <v>5992</v>
      </c>
      <c r="G11" s="17">
        <f>G9-G10</f>
        <v>9504</v>
      </c>
      <c r="H11" s="17">
        <f>H9-H10</f>
        <v>15526</v>
      </c>
      <c r="I11" s="17">
        <f>I9-I10</f>
        <v>19302</v>
      </c>
      <c r="J11" s="17">
        <f>J9-J10</f>
        <v>22062</v>
      </c>
    </row>
    <row r="12">
      <c r="B12" t="s">
        <v>90</v>
      </c>
      <c r="C12" s="13">
        <f>C11-C13</f>
        <v>1347</v>
      </c>
      <c r="D12" s="17">
        <f>D11-D13</f>
        <v>2184</v>
      </c>
      <c r="E12" s="17">
        <f>E11-E13</f>
        <v>2058</v>
      </c>
      <c r="F12" s="17">
        <f>F11-F13</f>
        <v>1572</v>
      </c>
      <c r="G12" s="17">
        <f>G11-G13</f>
        <v>2476</v>
      </c>
      <c r="H12" s="17">
        <f>H11-H13</f>
        <v>4018</v>
      </c>
      <c r="I12" s="17">
        <f>I11-I13</f>
        <v>4851</v>
      </c>
      <c r="J12" s="17">
        <f>J11-J13</f>
        <v>5283</v>
      </c>
    </row>
    <row r="13" s="14" customFormat="1">
      <c r="B13" s="14" t="s">
        <v>116</v>
      </c>
      <c r="C13" s="15">
        <v>2496</v>
      </c>
      <c r="D13" s="15">
        <v>3995</v>
      </c>
      <c r="E13" s="15">
        <v>5264</v>
      </c>
      <c r="F13" s="15">
        <v>4420</v>
      </c>
      <c r="G13" s="15">
        <v>7028</v>
      </c>
      <c r="H13" s="15">
        <v>11508</v>
      </c>
      <c r="I13" s="15">
        <v>14451</v>
      </c>
      <c r="J13" s="15">
        <v>16779</v>
      </c>
    </row>
    <row r="14"/>
    <row r="17">
      <c r="B17" t="s">
        <v>117</v>
      </c>
      <c r="D17" s="18">
        <f>D13/C13-1</f>
        <v>0.60056089743589736</v>
      </c>
      <c r="E17" s="18">
        <f>E13/D13-1</f>
        <v>0.31764705882352939</v>
      </c>
      <c r="F17" s="18">
        <f>F13/E13-1</f>
        <v>-0.16033434650455924</v>
      </c>
      <c r="G17" s="18">
        <f>G13/F13-1</f>
        <v>0.59004524886877818</v>
      </c>
      <c r="H17" s="18">
        <f>H13/G13-1</f>
        <v>0.63745019920318735</v>
      </c>
      <c r="I17" s="18">
        <f>I13/H13-1</f>
        <v>0.25573514077163706</v>
      </c>
      <c r="J17" s="18">
        <f>J13/I13-1</f>
        <v>0.1610961179157151</v>
      </c>
    </row>
    <row r="18">
      <c r="B18" t="s">
        <v>118</v>
      </c>
      <c r="D18" s="18">
        <f>D12/C12-1</f>
        <v>0.6213808463251671</v>
      </c>
      <c r="E18" s="18">
        <f>E12/D12-1</f>
        <v>-0.057692307692307709</v>
      </c>
      <c r="F18" s="18">
        <f>F12/E12-1</f>
        <v>-0.23615160349854225</v>
      </c>
      <c r="G18" s="18">
        <f>G12/F12-1</f>
        <v>0.57506361323155208</v>
      </c>
      <c r="H18" s="18">
        <f>H12/G12-1</f>
        <v>0.62277867528271402</v>
      </c>
      <c r="I18" s="18">
        <f>I12/H12-1</f>
        <v>0.20731707317073167</v>
      </c>
      <c r="J18" s="18">
        <f>J12/I12-1</f>
        <v>0.089053803339517623</v>
      </c>
    </row>
    <row r="19">
      <c r="B19" t="s">
        <v>119</v>
      </c>
      <c r="D19" s="18">
        <f>D6/C6-1</f>
        <v>0.43541395752058953</v>
      </c>
      <c r="E19" s="18">
        <f>E6/D6-1</f>
        <v>0.43031858674316781</v>
      </c>
      <c r="F19" s="18">
        <f>F6/E6-1</f>
        <v>-0.0062282275942151522</v>
      </c>
      <c r="G19" s="18">
        <f>G6/F6-1</f>
        <v>0.036116422349691923</v>
      </c>
      <c r="H19" s="18">
        <f>H6/G6-1</f>
        <v>0.2876768505228624</v>
      </c>
      <c r="I19" s="18">
        <f>I6/H6-1</f>
        <v>0.49084394904458595</v>
      </c>
      <c r="J19" s="18">
        <f>J6/I6-1</f>
        <v>0.32288384512683588</v>
      </c>
    </row>
    <row r="20">
      <c r="B20" t="s">
        <v>120</v>
      </c>
      <c r="D20" s="18">
        <f>D8/C8-1</f>
        <v>0.28348623853211019</v>
      </c>
      <c r="E20" s="18">
        <f>E8/D8-1</f>
        <v>0.34905885156063854</v>
      </c>
      <c r="F20" s="18">
        <f>F8/E8-1</f>
        <v>-0.062522077004592003</v>
      </c>
      <c r="G20" s="18">
        <f>G8/F8-1</f>
        <v>0.42935192162773173</v>
      </c>
      <c r="H20" s="18">
        <f>H8/G8-1</f>
        <v>0.3367602477922762</v>
      </c>
      <c r="I20" s="18">
        <f>I8/H8-1</f>
        <v>0.21524354170774984</v>
      </c>
      <c r="J20" s="18">
        <f>J8/I8-1</f>
        <v>0.2110344827586208</v>
      </c>
    </row>
    <row r="21">
      <c r="B21" t="s">
        <v>121</v>
      </c>
      <c r="D21" s="18">
        <f>D13/D5</f>
        <v>0.21594594594594593</v>
      </c>
      <c r="E21" s="18">
        <f>E13/E5</f>
        <v>0.19949973470779958</v>
      </c>
      <c r="F21" s="18">
        <f>F13/F5</f>
        <v>0.16564854026908518</v>
      </c>
      <c r="G21" s="18">
        <f>G13/G5</f>
        <v>0.22206774519716885</v>
      </c>
      <c r="H21" s="18">
        <f>H13/H5</f>
        <v>0.27785021005359989</v>
      </c>
      <c r="I21" s="18">
        <f>I13/I5</f>
        <v>0.26282669188658314</v>
      </c>
      <c r="J21" s="18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6" width="9.140625"/>
    <col customWidth="1" min="2" max="2" style="6" width="50.421875"/>
    <col customWidth="1" min="3" max="3" style="6" width="24.00390625"/>
    <col min="4" max="16384" style="6" width="9.140625"/>
  </cols>
  <sheetData>
    <row r="2" ht="14.25">
      <c r="B2" s="12" t="s">
        <v>122</v>
      </c>
    </row>
    <row r="3" ht="14.25">
      <c r="B3" s="6"/>
    </row>
    <row r="5" ht="16.5">
      <c r="A5" s="6" t="s">
        <v>123</v>
      </c>
      <c r="B5" s="7" t="s">
        <v>124</v>
      </c>
    </row>
    <row r="7" ht="16.5">
      <c r="A7" s="6" t="s">
        <v>125</v>
      </c>
      <c r="B7" s="6" t="s">
        <v>126</v>
      </c>
      <c r="C7" s="19">
        <v>0.39000000000000001</v>
      </c>
    </row>
    <row r="8" ht="16.5">
      <c r="A8" s="6" t="s">
        <v>125</v>
      </c>
      <c r="B8" s="6" t="s">
        <v>127</v>
      </c>
      <c r="C8" s="20">
        <v>0.34000000000000002</v>
      </c>
    </row>
    <row r="9" ht="16.5">
      <c r="A9" s="6" t="s">
        <v>125</v>
      </c>
      <c r="B9" s="6" t="s">
        <v>128</v>
      </c>
      <c r="C9" s="20">
        <v>0.51000000000000001</v>
      </c>
    </row>
    <row r="10" ht="14.25">
      <c r="C10" s="20"/>
    </row>
    <row r="11" ht="14.25">
      <c r="C11" s="20"/>
    </row>
    <row r="12" ht="14.25">
      <c r="C12" s="20"/>
    </row>
    <row r="13" ht="16.5">
      <c r="B13" s="7" t="str">
        <f>B7</f>
        <v xml:space="preserve">Bajaj finserv ltd</v>
      </c>
      <c r="C13" s="20"/>
    </row>
    <row r="14" ht="16.5">
      <c r="A14" s="6" t="s">
        <v>123</v>
      </c>
      <c r="B14" s="6" t="s">
        <v>129</v>
      </c>
      <c r="C14" s="20">
        <v>0.51390000000000002</v>
      </c>
    </row>
    <row r="15" ht="16.5">
      <c r="A15" s="6"/>
      <c r="B15" s="6" t="s">
        <v>130</v>
      </c>
      <c r="C15" s="20">
        <v>0.73999999999999999</v>
      </c>
    </row>
    <row r="16" ht="16.5">
      <c r="B16" s="6" t="s">
        <v>131</v>
      </c>
      <c r="C16" s="20">
        <v>0.73999999999999999</v>
      </c>
    </row>
    <row r="17" ht="16.5">
      <c r="B17" s="6" t="s">
        <v>132</v>
      </c>
      <c r="C17" s="20">
        <v>0.80100000000000005</v>
      </c>
    </row>
    <row r="18" ht="16.5">
      <c r="B18" s="6" t="s">
        <v>133</v>
      </c>
      <c r="C18" s="20">
        <v>1</v>
      </c>
    </row>
    <row r="19" ht="14.25">
      <c r="C19" s="20"/>
    </row>
    <row r="20" ht="14.25">
      <c r="C20" s="20"/>
    </row>
    <row r="21" ht="16.5">
      <c r="B21" s="7" t="str">
        <f>B14</f>
        <v xml:space="preserve">Bajaj Finance Ltd</v>
      </c>
      <c r="C21" s="20"/>
    </row>
    <row r="22" ht="16.5">
      <c r="A22" s="6" t="s">
        <v>123</v>
      </c>
      <c r="B22" s="6" t="s">
        <v>134</v>
      </c>
      <c r="C22" s="20">
        <v>0.88749999999999996</v>
      </c>
    </row>
    <row r="23" ht="16.5">
      <c r="B23" s="6" t="s">
        <v>135</v>
      </c>
      <c r="C23" s="20">
        <v>1</v>
      </c>
    </row>
    <row r="24" ht="14.25">
      <c r="C24" s="19"/>
    </row>
    <row r="27" ht="16.5">
      <c r="B27" s="7" t="s">
        <v>136</v>
      </c>
    </row>
    <row r="29" ht="16.5">
      <c r="B29" s="6" t="s">
        <v>137</v>
      </c>
      <c r="C29" s="21">
        <v>49500</v>
      </c>
    </row>
    <row r="30" ht="16.5">
      <c r="A30" s="6" t="s">
        <v>138</v>
      </c>
      <c r="B30" s="6" t="s">
        <v>139</v>
      </c>
      <c r="C30" s="21">
        <v>62700</v>
      </c>
    </row>
    <row r="31" ht="16.5">
      <c r="B31" s="6" t="s">
        <v>140</v>
      </c>
      <c r="C31" s="21">
        <v>46250</v>
      </c>
    </row>
    <row r="32" ht="16.5">
      <c r="B32" s="6" t="s">
        <v>141</v>
      </c>
      <c r="C32" s="21">
        <v>21250</v>
      </c>
    </row>
    <row r="33" ht="16.5">
      <c r="B33" s="6" t="s">
        <v>142</v>
      </c>
      <c r="C33" s="21">
        <v>30700</v>
      </c>
    </row>
    <row r="34" ht="16.5">
      <c r="B34" s="6" t="s">
        <v>143</v>
      </c>
      <c r="C34" s="21">
        <v>550</v>
      </c>
    </row>
    <row r="35" ht="16.5">
      <c r="B35" s="6" t="s">
        <v>144</v>
      </c>
      <c r="C35" s="21">
        <v>8900</v>
      </c>
    </row>
    <row r="36" ht="16.5">
      <c r="B36" s="6" t="s">
        <v>145</v>
      </c>
      <c r="C36" s="21">
        <v>2300</v>
      </c>
    </row>
    <row r="37" ht="16.5">
      <c r="B37" s="6" t="s">
        <v>146</v>
      </c>
      <c r="C37" s="21">
        <v>100</v>
      </c>
    </row>
    <row r="38" ht="16.5">
      <c r="B38" s="6" t="s">
        <v>147</v>
      </c>
      <c r="C38" s="21">
        <v>850</v>
      </c>
    </row>
    <row r="39" ht="16.5">
      <c r="B39" s="6" t="s">
        <v>148</v>
      </c>
      <c r="C39" s="21">
        <v>9200</v>
      </c>
    </row>
    <row r="40" ht="16.5">
      <c r="B40" s="6" t="s">
        <v>149</v>
      </c>
      <c r="C40" s="21">
        <v>232200</v>
      </c>
    </row>
    <row r="41" ht="16.5">
      <c r="B41" s="6" t="s">
        <v>150</v>
      </c>
      <c r="C41" s="21">
        <v>7500</v>
      </c>
    </row>
    <row r="44" ht="16.5">
      <c r="B44" s="7" t="s">
        <v>151</v>
      </c>
    </row>
    <row r="45" ht="16.5">
      <c r="B45" s="6" t="s">
        <v>152</v>
      </c>
      <c r="C45" s="21">
        <v>17319</v>
      </c>
    </row>
    <row r="46" ht="16.5">
      <c r="B46" s="6" t="s">
        <v>153</v>
      </c>
      <c r="C46" s="21">
        <v>29109</v>
      </c>
    </row>
    <row r="47" ht="16.5">
      <c r="B47" s="6" t="s">
        <v>154</v>
      </c>
      <c r="C47" s="21">
        <v>87696</v>
      </c>
    </row>
    <row r="48" ht="16.5">
      <c r="B48" s="6" t="s">
        <v>155</v>
      </c>
      <c r="C48" s="21">
        <v>7944</v>
      </c>
    </row>
    <row r="49" ht="16.5">
      <c r="A49" s="6"/>
      <c r="B49" s="6" t="s">
        <v>156</v>
      </c>
      <c r="C49" s="21">
        <v>21467</v>
      </c>
    </row>
    <row r="50" ht="16.5">
      <c r="B50" s="6" t="s">
        <v>157</v>
      </c>
      <c r="C50" s="21">
        <v>8307</v>
      </c>
    </row>
    <row r="51" ht="16.5">
      <c r="B51" s="6" t="s">
        <v>158</v>
      </c>
      <c r="C51" s="21">
        <v>50345</v>
      </c>
    </row>
    <row r="52" ht="16.5">
      <c r="B52" s="6" t="s">
        <v>159</v>
      </c>
      <c r="C52" s="21">
        <v>11876</v>
      </c>
    </row>
    <row r="53" ht="16.5">
      <c r="B53" s="6" t="s">
        <v>160</v>
      </c>
      <c r="C53" s="21">
        <v>27760</v>
      </c>
    </row>
    <row r="54" ht="16.5">
      <c r="B54" s="6" t="s">
        <v>161</v>
      </c>
      <c r="C54" s="21">
        <v>25377</v>
      </c>
    </row>
    <row r="55" ht="16.5">
      <c r="B55" s="6" t="s">
        <v>162</v>
      </c>
      <c r="C55" s="21">
        <v>129461</v>
      </c>
    </row>
    <row r="56" ht="16.5">
      <c r="B56" s="7" t="s">
        <v>163</v>
      </c>
      <c r="C56" s="22">
        <f>SUM(C45:C55)</f>
        <v>416661</v>
      </c>
    </row>
    <row r="57" ht="16.5">
      <c r="B57" s="6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164</v>
      </c>
    </row>
    <row r="2" ht="14.25"/>
    <row r="3" ht="14.25">
      <c r="C3" s="14" t="s">
        <v>70</v>
      </c>
      <c r="D3" s="14" t="s">
        <v>71</v>
      </c>
    </row>
    <row r="4" ht="14.25">
      <c r="B4" t="s">
        <v>110</v>
      </c>
      <c r="C4" s="13">
        <v>4410</v>
      </c>
      <c r="D4" s="13">
        <v>6296</v>
      </c>
    </row>
    <row r="5" ht="14.25">
      <c r="B5" t="s">
        <v>165</v>
      </c>
      <c r="C5" s="13">
        <v>1417</v>
      </c>
      <c r="D5" s="13">
        <v>1957</v>
      </c>
    </row>
    <row r="6" s="14" customFormat="1" ht="14.25">
      <c r="A6" s="14"/>
      <c r="B6" s="14"/>
      <c r="C6" s="14"/>
      <c r="D6" s="14"/>
    </row>
    <row r="7" ht="14.25">
      <c r="A7" t="s">
        <v>166</v>
      </c>
      <c r="B7" s="14" t="s">
        <v>167</v>
      </c>
      <c r="C7" s="15">
        <f>C4-C5</f>
        <v>2993</v>
      </c>
      <c r="D7" s="15">
        <f>D4-D5</f>
        <v>4339</v>
      </c>
    </row>
    <row r="8" ht="14.25">
      <c r="B8" t="s">
        <v>168</v>
      </c>
      <c r="C8" s="13">
        <v>903</v>
      </c>
      <c r="D8" s="13">
        <v>1352</v>
      </c>
    </row>
    <row r="9" ht="14.25">
      <c r="B9" s="14" t="s">
        <v>89</v>
      </c>
      <c r="C9" s="15">
        <f>C4-C5-C8</f>
        <v>2090</v>
      </c>
      <c r="D9" s="15">
        <f>D4-D5-D8</f>
        <v>2987</v>
      </c>
    </row>
    <row r="10" ht="14.25">
      <c r="B10" t="s">
        <v>90</v>
      </c>
      <c r="C10" s="13">
        <v>536</v>
      </c>
      <c r="D10" s="13">
        <v>766</v>
      </c>
    </row>
    <row r="11" ht="14.25">
      <c r="B11" s="14" t="s">
        <v>116</v>
      </c>
      <c r="C11" s="15">
        <f>C9-C10</f>
        <v>1554</v>
      </c>
      <c r="D11" s="15">
        <f>D9-D10</f>
        <v>2221</v>
      </c>
    </row>
    <row r="12" ht="14.25">
      <c r="B12" t="s">
        <v>169</v>
      </c>
      <c r="C12" s="13">
        <v>11426</v>
      </c>
      <c r="D12" s="13">
        <v>15224</v>
      </c>
    </row>
    <row r="13" ht="14.25">
      <c r="B13" t="s">
        <v>170</v>
      </c>
      <c r="C13" s="13">
        <v>70771</v>
      </c>
      <c r="D13" s="13">
        <v>92292</v>
      </c>
    </row>
    <row r="14" ht="14.25"/>
    <row r="15" ht="14.25">
      <c r="B15" t="s">
        <v>171</v>
      </c>
      <c r="C15" s="18">
        <f>C11/C12</f>
        <v>0.13600560126028358</v>
      </c>
      <c r="D15" s="23">
        <f>D11/D12</f>
        <v>0.14588807146610616</v>
      </c>
    </row>
    <row r="16" ht="14.25">
      <c r="B16" t="s">
        <v>172</v>
      </c>
      <c r="C16" s="24">
        <f>C13/C12</f>
        <v>6.1938561176264662</v>
      </c>
      <c r="D16" s="25">
        <f>D13/D12</f>
        <v>6.0622700998423538</v>
      </c>
    </row>
    <row r="17" ht="14.25">
      <c r="B17" t="s">
        <v>173</v>
      </c>
      <c r="C17" s="18">
        <f>C5/C4</f>
        <v>0.32131519274376419</v>
      </c>
      <c r="D17" s="23">
        <f>D5/D4</f>
        <v>0.31083227445997458</v>
      </c>
    </row>
    <row r="18" ht="14.25">
      <c r="B18" t="s">
        <v>174</v>
      </c>
      <c r="C18" s="18">
        <f>C8/C7</f>
        <v>0.30170397594386905</v>
      </c>
      <c r="D18" s="23">
        <f>D8/D7</f>
        <v>0.3115925328416686</v>
      </c>
    </row>
    <row r="19" ht="14.25">
      <c r="A19" t="s">
        <v>175</v>
      </c>
      <c r="B19" t="s">
        <v>176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6" width="9.140625"/>
    <col customWidth="1" min="2" max="2" style="6" width="46.8515625"/>
    <col min="3" max="16384" style="6" width="9.140625"/>
  </cols>
  <sheetData>
    <row r="1" ht="16.5">
      <c r="A1" s="26"/>
      <c r="B1" s="27" t="s">
        <v>177</v>
      </c>
      <c r="C1" s="28"/>
      <c r="D1" s="28"/>
      <c r="E1" s="28"/>
      <c r="F1" s="28"/>
    </row>
    <row r="2">
      <c r="A2" s="26"/>
      <c r="B2" s="26"/>
      <c r="C2" s="26"/>
      <c r="D2" s="26"/>
      <c r="E2" s="26"/>
      <c r="F2" s="26"/>
    </row>
    <row r="3" ht="15">
      <c r="A3" s="26"/>
      <c r="B3" s="29" t="s">
        <v>178</v>
      </c>
      <c r="C3" s="30" t="s">
        <v>179</v>
      </c>
      <c r="D3" s="26"/>
      <c r="E3" s="26"/>
      <c r="F3" s="26"/>
    </row>
    <row r="4" ht="15">
      <c r="A4" s="31" t="s">
        <v>180</v>
      </c>
      <c r="B4" s="31" t="s">
        <v>181</v>
      </c>
      <c r="C4" s="32">
        <v>52.700000000000003</v>
      </c>
      <c r="D4" s="26"/>
      <c r="E4" s="26"/>
      <c r="F4" s="26"/>
    </row>
    <row r="5" ht="15">
      <c r="A5" s="26"/>
      <c r="B5" s="31" t="s">
        <v>182</v>
      </c>
      <c r="C5" s="32">
        <v>16.300000000000001</v>
      </c>
      <c r="D5" s="26"/>
      <c r="E5" s="26"/>
      <c r="F5" s="26"/>
    </row>
    <row r="6" ht="15">
      <c r="A6" s="26"/>
      <c r="B6" s="31" t="s">
        <v>183</v>
      </c>
      <c r="C6" s="32">
        <v>31</v>
      </c>
      <c r="D6" s="26"/>
      <c r="E6" s="26"/>
      <c r="F6" s="26"/>
    </row>
    <row r="7">
      <c r="A7" s="26"/>
      <c r="B7" s="26"/>
      <c r="C7" s="26"/>
      <c r="D7" s="26"/>
      <c r="E7" s="26"/>
      <c r="F7" s="26"/>
    </row>
    <row r="8">
      <c r="A8" s="26"/>
      <c r="B8" s="26"/>
      <c r="C8" s="26"/>
      <c r="D8" s="26"/>
      <c r="E8" s="26"/>
      <c r="F8" s="26"/>
    </row>
    <row r="9" ht="15">
      <c r="A9" s="26"/>
      <c r="B9" s="29" t="s">
        <v>184</v>
      </c>
      <c r="C9" s="31" t="s">
        <v>185</v>
      </c>
      <c r="D9" s="31" t="s">
        <v>186</v>
      </c>
      <c r="E9" s="26"/>
      <c r="F9" s="26"/>
    </row>
    <row r="10" ht="15">
      <c r="A10" s="26"/>
      <c r="B10" s="31" t="s">
        <v>187</v>
      </c>
      <c r="C10" s="32">
        <v>100</v>
      </c>
      <c r="D10" s="31" t="s">
        <v>0</v>
      </c>
      <c r="E10" s="26"/>
      <c r="F10" s="26"/>
    </row>
    <row r="11" ht="15">
      <c r="A11" s="26"/>
      <c r="B11" s="31" t="s">
        <v>188</v>
      </c>
      <c r="C11" s="32">
        <v>100</v>
      </c>
      <c r="D11" s="30" t="s">
        <v>189</v>
      </c>
      <c r="E11" s="26"/>
      <c r="F11" s="26"/>
    </row>
    <row r="12" ht="15">
      <c r="A12" s="31" t="s">
        <v>123</v>
      </c>
      <c r="B12" s="31" t="s">
        <v>190</v>
      </c>
      <c r="C12" s="32">
        <v>74</v>
      </c>
      <c r="D12" s="30" t="s">
        <v>191</v>
      </c>
      <c r="E12" s="28"/>
      <c r="F12" s="26"/>
    </row>
    <row r="13" ht="15">
      <c r="A13" s="26"/>
      <c r="B13" s="31" t="s">
        <v>192</v>
      </c>
      <c r="C13" s="32">
        <v>50</v>
      </c>
      <c r="D13" s="30" t="s">
        <v>193</v>
      </c>
      <c r="E13" s="26"/>
      <c r="F13" s="26"/>
    </row>
    <row r="14" ht="15">
      <c r="A14" s="26"/>
      <c r="B14" s="31" t="s">
        <v>194</v>
      </c>
      <c r="C14" s="32">
        <v>51</v>
      </c>
      <c r="D14" s="30" t="s">
        <v>195</v>
      </c>
      <c r="E14" s="26"/>
      <c r="F14" s="26"/>
    </row>
    <row r="15" ht="15">
      <c r="A15" s="31" t="s">
        <v>125</v>
      </c>
      <c r="B15" s="31" t="s">
        <v>196</v>
      </c>
      <c r="C15" s="32">
        <v>45</v>
      </c>
      <c r="D15" s="30" t="s">
        <v>197</v>
      </c>
      <c r="E15" s="26"/>
      <c r="F15" s="26"/>
    </row>
    <row r="16" ht="15">
      <c r="A16" s="26"/>
      <c r="B16" s="31" t="s">
        <v>198</v>
      </c>
      <c r="C16" s="32">
        <v>46</v>
      </c>
      <c r="D16" s="30" t="s">
        <v>199</v>
      </c>
      <c r="E16" s="28"/>
      <c r="F16" s="26"/>
    </row>
    <row r="17" ht="15">
      <c r="A17" s="26"/>
      <c r="B17" s="31" t="s">
        <v>200</v>
      </c>
      <c r="C17" s="32">
        <v>100</v>
      </c>
      <c r="D17" s="30" t="s">
        <v>201</v>
      </c>
      <c r="E17" s="26"/>
      <c r="F17" s="26"/>
    </row>
    <row r="18">
      <c r="A18" s="26"/>
      <c r="B18" s="26"/>
      <c r="C18" s="26"/>
      <c r="D18" s="26"/>
      <c r="E18" s="26"/>
      <c r="F18" s="26"/>
    </row>
    <row r="19">
      <c r="A19" s="26"/>
      <c r="B19" s="26"/>
      <c r="C19" s="26"/>
      <c r="D19" s="26"/>
      <c r="E19" s="26"/>
      <c r="F19" s="26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2025-05-25T18:42:15Z</dcterms:modified>
</cp:coreProperties>
</file>