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FR country breakdowns" sheetId="1" r:id="rId3"/>
    <sheet state="visible" name="2018 IFR exec sum data_Raw" sheetId="2" r:id="rId4"/>
    <sheet state="visible" name="2017 IFR exec sum data_Raw" sheetId="3" r:id="rId5"/>
    <sheet state="visible" name="2015 IFR exec sum data_Raw" sheetId="4" r:id="rId6"/>
    <sheet state="visible" name="2014 IFR exec sum data_Raw" sheetId="5" r:id="rId7"/>
  </sheets>
  <definedNames/>
  <calcPr/>
</workbook>
</file>

<file path=xl/sharedStrings.xml><?xml version="1.0" encoding="utf-8"?>
<sst xmlns="http://schemas.openxmlformats.org/spreadsheetml/2006/main" count="137" uniqueCount="52">
  <si>
    <t xml:space="preserve">Country </t>
  </si>
  <si>
    <t>Source: https://ifr.org/downloads/press/Executive_Summary_WR_2017_Industrial_Robots.pdf</t>
  </si>
  <si>
    <t>Source: https://ifr.org/downloads/press2018/Executive_Summary_WR_2018_Industrial_Robots.pdf</t>
  </si>
  <si>
    <t>North America</t>
  </si>
  <si>
    <t>United States</t>
  </si>
  <si>
    <t>Pg 21</t>
  </si>
  <si>
    <t>Table 4.1: estimated annual shipments of multipurpose industrial robots (# of units)</t>
  </si>
  <si>
    <t>Brazil</t>
  </si>
  <si>
    <t>Canada</t>
  </si>
  <si>
    <t>Mexico</t>
  </si>
  <si>
    <t>Rest of SA</t>
  </si>
  <si>
    <t>China</t>
  </si>
  <si>
    <t>India</t>
  </si>
  <si>
    <t>Japan</t>
  </si>
  <si>
    <t>Korea</t>
  </si>
  <si>
    <t>Taiwan</t>
  </si>
  <si>
    <t>Thailand</t>
  </si>
  <si>
    <t>Other Asia / Austrailia</t>
  </si>
  <si>
    <t>Central / Eastern Europe</t>
  </si>
  <si>
    <t>France</t>
  </si>
  <si>
    <t>Germany</t>
  </si>
  <si>
    <t>Italy</t>
  </si>
  <si>
    <t>Spain</t>
  </si>
  <si>
    <t>UK</t>
  </si>
  <si>
    <t>Other Europe</t>
  </si>
  <si>
    <t>Africa</t>
  </si>
  <si>
    <t>Other countries</t>
  </si>
  <si>
    <t>Total</t>
  </si>
  <si>
    <t>Europe</t>
  </si>
  <si>
    <t>Country</t>
  </si>
  <si>
    <t>Source: http://www.diag.uniroma1.it/~deluca/rob1_en/2014_WorldRobotics_ExecSummary.pdf</t>
  </si>
  <si>
    <t>Source: http://www.diag.uniroma1.it/~deluca/rob1_en/2015_WorldRobotics_ExecSummary.pdf</t>
  </si>
  <si>
    <t>America</t>
  </si>
  <si>
    <t>Table 1: Estimated yearly shipments of multipurpose indstrial robots in selected countries (# of units)</t>
  </si>
  <si>
    <t>Table 1: estimated annual shipments of multipurpose industrial robots (# of units)</t>
  </si>
  <si>
    <t>Other America</t>
  </si>
  <si>
    <t>Asia / Australia</t>
  </si>
  <si>
    <t>Other Asia / Australia</t>
  </si>
  <si>
    <t>Czech Rep.</t>
  </si>
  <si>
    <t>United Kingdom</t>
  </si>
  <si>
    <t>Cells in blue are calculations</t>
  </si>
  <si>
    <t>Cells in green are direct references</t>
  </si>
  <si>
    <t>Countries</t>
  </si>
  <si>
    <t>Americas</t>
  </si>
  <si>
    <t>- United States</t>
  </si>
  <si>
    <t>- Canada</t>
  </si>
  <si>
    <t>- Mexico</t>
  </si>
  <si>
    <t>South Korea</t>
  </si>
  <si>
    <t>Regions</t>
  </si>
  <si>
    <t>Rest of world</t>
  </si>
  <si>
    <t>Takeaway</t>
  </si>
  <si>
    <t>Growth since 2012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</si>
</sst>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name val="Arial"/>
    </font>
    <font>
      <i/>
    </font>
    <font>
      <name val="Arial"/>
    </font>
    <font/>
    <font>
      <b/>
    </font>
    <font>
      <b/>
      <i/>
    </font>
    <font>
      <i/>
      <color rgb="FF0000FF"/>
    </font>
    <font>
      <i/>
      <color rgb="FF6AA84F"/>
    </font>
    <font>
      <i/>
      <name val="Arial"/>
    </font>
    <font>
      <color rgb="FF6AA84F"/>
    </font>
    <font>
      <color rgb="FF3C78D8"/>
    </font>
    <font>
      <color rgb="FF0000FF"/>
    </font>
  </fonts>
  <fills count="2">
    <fill>
      <patternFill patternType="none"/>
    </fill>
    <fill>
      <patternFill patternType="lightGray"/>
    </fill>
  </fills>
  <borders count="12">
    <border/>
    <border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top style="thick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3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readingOrder="0"/>
    </xf>
    <xf borderId="0" fillId="0" fontId="4" numFmtId="3" xfId="0" applyAlignment="1" applyFont="1" applyNumberFormat="1">
      <alignment readingOrder="0"/>
    </xf>
    <xf borderId="0" fillId="0" fontId="3" numFmtId="0" xfId="0" applyAlignment="1" applyFont="1">
      <alignment horizontal="right" readingOrder="0" vertical="bottom"/>
    </xf>
    <xf borderId="0" fillId="0" fontId="1" numFmtId="3" xfId="0" applyAlignment="1" applyFont="1" applyNumberFormat="1">
      <alignment horizontal="right" readingOrder="0"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5" numFmtId="0" xfId="0" applyFont="1"/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1" fillId="0" fontId="5" numFmtId="0" xfId="0" applyAlignment="1" applyBorder="1" applyFont="1">
      <alignment readingOrder="0"/>
    </xf>
    <xf borderId="2" fillId="0" fontId="9" numFmtId="0" xfId="0" applyAlignment="1" applyBorder="1" applyFont="1">
      <alignment readingOrder="0" vertical="bottom"/>
    </xf>
    <xf borderId="2" fillId="0" fontId="10" numFmtId="0" xfId="0" applyBorder="1" applyFont="1"/>
    <xf borderId="2" fillId="0" fontId="11" numFmtId="3" xfId="0" applyBorder="1" applyFont="1" applyNumberFormat="1"/>
    <xf borderId="2" fillId="0" fontId="3" numFmtId="0" xfId="0" applyAlignment="1" applyBorder="1" applyFont="1">
      <alignment readingOrder="0" vertical="bottom"/>
    </xf>
    <xf borderId="2" fillId="0" fontId="10" numFmtId="3" xfId="0" applyBorder="1" applyFont="1" applyNumberFormat="1"/>
    <xf borderId="0" fillId="0" fontId="10" numFmtId="3" xfId="0" applyFont="1" applyNumberFormat="1"/>
    <xf borderId="0" fillId="0" fontId="10" numFmtId="0" xfId="0" applyFont="1"/>
    <xf borderId="2" fillId="0" fontId="3" numFmtId="0" xfId="0" applyAlignment="1" applyBorder="1" applyFont="1">
      <alignment vertical="bottom"/>
    </xf>
    <xf borderId="0" fillId="0" fontId="9" numFmtId="0" xfId="0" applyAlignment="1" applyFont="1">
      <alignment vertical="bottom"/>
    </xf>
    <xf borderId="0" fillId="0" fontId="4" numFmtId="3" xfId="0" applyFont="1" applyNumberFormat="1"/>
    <xf borderId="3" fillId="0" fontId="3" numFmtId="0" xfId="0" applyAlignment="1" applyBorder="1" applyFont="1">
      <alignment vertical="bottom"/>
    </xf>
    <xf borderId="4" fillId="0" fontId="10" numFmtId="3" xfId="0" applyBorder="1" applyFont="1" applyNumberFormat="1"/>
    <xf borderId="4" fillId="0" fontId="11" numFmtId="3" xfId="0" applyBorder="1" applyFont="1" applyNumberFormat="1"/>
    <xf borderId="5" fillId="0" fontId="10" numFmtId="3" xfId="0" applyBorder="1" applyFont="1" applyNumberFormat="1"/>
    <xf borderId="0" fillId="0" fontId="4" numFmtId="0" xfId="0" applyFont="1"/>
    <xf borderId="5" fillId="0" fontId="4" numFmtId="0" xfId="0" applyBorder="1" applyFont="1"/>
    <xf borderId="0" fillId="0" fontId="5" numFmtId="0" xfId="0" applyAlignment="1" applyFont="1">
      <alignment readingOrder="0"/>
    </xf>
    <xf borderId="0" fillId="0" fontId="5" numFmtId="9" xfId="0" applyFont="1" applyNumberFormat="1"/>
    <xf borderId="0" fillId="0" fontId="12" numFmtId="3" xfId="0" applyFont="1" applyNumberFormat="1"/>
    <xf borderId="6" fillId="0" fontId="5" numFmtId="0" xfId="0" applyAlignment="1" applyBorder="1" applyFont="1">
      <alignment readingOrder="0"/>
    </xf>
    <xf borderId="7" fillId="0" fontId="4" numFmtId="0" xfId="0" applyBorder="1" applyFont="1"/>
    <xf borderId="8" fillId="0" fontId="4" numFmtId="0" xfId="0" applyBorder="1" applyFont="1"/>
    <xf borderId="9" fillId="0" fontId="4" numFmtId="0" xfId="0" applyAlignment="1" applyBorder="1" applyFont="1">
      <alignment readingOrder="0"/>
    </xf>
    <xf borderId="8" fillId="0" fontId="4" numFmtId="0" xfId="0" applyAlignment="1" applyBorder="1" applyFont="1">
      <alignment readingOrder="0"/>
    </xf>
    <xf borderId="9" fillId="0" fontId="4" numFmtId="10" xfId="0" applyBorder="1" applyFont="1" applyNumberFormat="1"/>
    <xf borderId="10" fillId="0" fontId="4" numFmtId="0" xfId="0" applyAlignment="1" applyBorder="1" applyFont="1">
      <alignment readingOrder="0"/>
    </xf>
    <xf borderId="11" fillId="0" fontId="4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Robot installations  -  Large (2012-2017)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'IFR country breakdowns'!$A$34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'IFR country breakdowns'!$B$33:$G$33</c:f>
            </c:strRef>
          </c:cat>
          <c:val>
            <c:numRef>
              <c:f>'IFR country breakdowns'!$B$34:$G$34</c:f>
            </c:numRef>
          </c:val>
          <c:smooth val="0"/>
        </c:ser>
        <c:ser>
          <c:idx val="1"/>
          <c:order val="1"/>
          <c:tx>
            <c:strRef>
              <c:f>'IFR country breakdowns'!$A$35</c:f>
            </c:strRef>
          </c:tx>
          <c:spPr>
            <a:ln cmpd="sng" w="1905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'IFR country breakdowns'!$B$33:$G$33</c:f>
            </c:strRef>
          </c:cat>
          <c:val>
            <c:numRef>
              <c:f>'IFR country breakdowns'!$B$35:$G$35</c:f>
            </c:numRef>
          </c:val>
          <c:smooth val="0"/>
        </c:ser>
        <c:ser>
          <c:idx val="2"/>
          <c:order val="2"/>
          <c:tx>
            <c:strRef>
              <c:f>'IFR country breakdowns'!$A$36</c:f>
            </c:strRef>
          </c:tx>
          <c:spPr>
            <a:ln cmpd="sng" w="19050">
              <a:solidFill>
                <a:srgbClr val="6AA84F"/>
              </a:solidFill>
            </a:ln>
          </c:spPr>
          <c:marker>
            <c:symbol val="none"/>
          </c:marker>
          <c:cat>
            <c:strRef>
              <c:f>'IFR country breakdowns'!$B$33:$G$33</c:f>
            </c:strRef>
          </c:cat>
          <c:val>
            <c:numRef>
              <c:f>'IFR country breakdowns'!$B$36:$G$36</c:f>
            </c:numRef>
          </c:val>
          <c:smooth val="0"/>
        </c:ser>
        <c:ser>
          <c:idx val="3"/>
          <c:order val="3"/>
          <c:tx>
            <c:strRef>
              <c:f>'IFR country breakdowns'!$A$37</c:f>
            </c:strRef>
          </c:tx>
          <c:spPr>
            <a:ln cmpd="sng" w="19050">
              <a:solidFill>
                <a:srgbClr val="A64D79"/>
              </a:solidFill>
            </a:ln>
          </c:spPr>
          <c:marker>
            <c:symbol val="none"/>
          </c:marker>
          <c:cat>
            <c:strRef>
              <c:f>'IFR country breakdowns'!$B$33:$G$33</c:f>
            </c:strRef>
          </c:cat>
          <c:val>
            <c:numRef>
              <c:f>'IFR country breakdowns'!$B$37:$G$37</c:f>
            </c:numRef>
          </c:val>
          <c:smooth val="0"/>
        </c:ser>
        <c:ser>
          <c:idx val="4"/>
          <c:order val="4"/>
          <c:tx>
            <c:strRef>
              <c:f>'IFR country breakdowns'!$A$38</c:f>
            </c:strRef>
          </c:tx>
          <c:spPr>
            <a:ln cmpd="sng" w="19050">
              <a:solidFill>
                <a:srgbClr val="F1C232"/>
              </a:solidFill>
            </a:ln>
          </c:spPr>
          <c:marker>
            <c:symbol val="none"/>
          </c:marker>
          <c:cat>
            <c:strRef>
              <c:f>'IFR country breakdowns'!$B$33:$G$33</c:f>
            </c:strRef>
          </c:cat>
          <c:val>
            <c:numRef>
              <c:f>'IFR country breakdowns'!$B$38:$G$38</c:f>
            </c:numRef>
          </c:val>
          <c:smooth val="0"/>
        </c:ser>
        <c:axId val="1227503160"/>
        <c:axId val="704863464"/>
      </c:lineChart>
      <c:catAx>
        <c:axId val="1227503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/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400"/>
            </a:pPr>
          </a:p>
        </c:txPr>
        <c:crossAx val="704863464"/>
      </c:catAx>
      <c:valAx>
        <c:axId val="704863464"/>
        <c:scaling>
          <c:orientation val="minMax"/>
          <c:max val="14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400"/>
                </a:pPr>
                <a:r>
                  <a:t>Annual installations (volume)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400"/>
            </a:pPr>
          </a:p>
        </c:txPr>
        <c:crossAx val="1227503160"/>
      </c:valAx>
    </c:plotArea>
    <c:legend>
      <c:legendPos val="t"/>
      <c:overlay val="0"/>
      <c:txPr>
        <a:bodyPr/>
        <a:lstStyle/>
        <a:p>
          <a:pPr lvl="0">
            <a:defRPr sz="1400"/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Robot Installations - Rest of world (2012-2017)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'IFR country breakdowns'!$A$10</c:f>
            </c:strRef>
          </c:tx>
          <c:spPr>
            <a:ln cmpd="sng" w="19050">
              <a:solidFill>
                <a:srgbClr val="45818E"/>
              </a:solidFill>
            </a:ln>
          </c:spPr>
          <c:marker>
            <c:symbol val="none"/>
          </c:marker>
          <c:cat>
            <c:strRef>
              <c:f>'IFR country breakdowns'!$B$4:$G$4</c:f>
            </c:strRef>
          </c:cat>
          <c:val>
            <c:numRef>
              <c:f>'IFR country breakdowns'!$B$10:$G$10</c:f>
            </c:numRef>
          </c:val>
          <c:smooth val="0"/>
        </c:ser>
        <c:ser>
          <c:idx val="1"/>
          <c:order val="1"/>
          <c:tx>
            <c:strRef>
              <c:f>'IFR country breakdowns'!$A$14</c:f>
            </c:strRef>
          </c:tx>
          <c:spPr>
            <a:ln cmpd="sng" w="19050">
              <a:solidFill>
                <a:srgbClr val="674EA7"/>
              </a:solidFill>
            </a:ln>
          </c:spPr>
          <c:marker>
            <c:symbol val="none"/>
          </c:marker>
          <c:cat>
            <c:strRef>
              <c:f>'IFR country breakdowns'!$B$4:$G$4</c:f>
            </c:strRef>
          </c:cat>
          <c:val>
            <c:numRef>
              <c:f>'IFR country breakdowns'!$B$14:$G$14</c:f>
            </c:numRef>
          </c:val>
          <c:smooth val="0"/>
        </c:ser>
        <c:ser>
          <c:idx val="2"/>
          <c:order val="2"/>
          <c:tx>
            <c:strRef>
              <c:f>'IFR country breakdowns'!$A$18</c:f>
            </c:strRef>
          </c:tx>
          <c:spPr>
            <a:ln cmpd="sng" w="19050">
              <a:solidFill>
                <a:srgbClr val="E69138"/>
              </a:solidFill>
            </a:ln>
          </c:spPr>
          <c:marker>
            <c:symbol val="none"/>
          </c:marker>
          <c:cat>
            <c:strRef>
              <c:f>'IFR country breakdowns'!$B$4:$G$4</c:f>
            </c:strRef>
          </c:cat>
          <c:val>
            <c:numRef>
              <c:f>'IFR country breakdowns'!$B$18:$G$18</c:f>
            </c:numRef>
          </c:val>
          <c:smooth val="0"/>
        </c:ser>
        <c:ser>
          <c:idx val="3"/>
          <c:order val="3"/>
          <c:tx>
            <c:strRef>
              <c:f>'IFR country breakdowns'!$A$17</c:f>
            </c:strRef>
          </c:tx>
          <c:spPr>
            <a:ln cmpd="sng" w="19050">
              <a:solidFill>
                <a:srgbClr val="274E13"/>
              </a:solidFill>
            </a:ln>
          </c:spPr>
          <c:marker>
            <c:symbol val="none"/>
          </c:marker>
          <c:cat>
            <c:strRef>
              <c:f>'IFR country breakdowns'!$B$4:$G$4</c:f>
            </c:strRef>
          </c:cat>
          <c:val>
            <c:numRef>
              <c:f>'IFR country breakdowns'!$B$17:$G$17</c:f>
            </c:numRef>
          </c:val>
          <c:smooth val="0"/>
        </c:ser>
        <c:ser>
          <c:idx val="4"/>
          <c:order val="4"/>
          <c:tx>
            <c:strRef>
              <c:f>'IFR country breakdowns'!$A$28</c:f>
            </c:strRef>
          </c:tx>
          <c:spPr>
            <a:ln cmpd="sng" w="19050">
              <a:solidFill>
                <a:srgbClr val="C27BA0"/>
              </a:solidFill>
            </a:ln>
          </c:spPr>
          <c:marker>
            <c:symbol val="none"/>
          </c:marker>
          <c:cat>
            <c:strRef>
              <c:f>'IFR country breakdowns'!$B$4:$G$4</c:f>
            </c:strRef>
          </c:cat>
          <c:val>
            <c:numRef>
              <c:f>'IFR country breakdowns'!$B$28:$G$28</c:f>
            </c:numRef>
          </c:val>
          <c:smooth val="0"/>
        </c:ser>
        <c:axId val="210302811"/>
        <c:axId val="380236305"/>
      </c:lineChart>
      <c:catAx>
        <c:axId val="2103028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/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400"/>
            </a:pPr>
          </a:p>
        </c:txPr>
        <c:crossAx val="380236305"/>
      </c:catAx>
      <c:valAx>
        <c:axId val="380236305"/>
        <c:scaling>
          <c:orientation val="minMax"/>
          <c:max val="12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400"/>
                </a:pPr>
                <a:r>
                  <a:t>Annual installations (volume)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400"/>
            </a:pPr>
          </a:p>
        </c:txPr>
        <c:crossAx val="210302811"/>
      </c:valAx>
    </c:plotArea>
    <c:legend>
      <c:legendPos val="r"/>
      <c:overlay val="0"/>
      <c:txPr>
        <a:bodyPr/>
        <a:lstStyle/>
        <a:p>
          <a:pPr lvl="0">
            <a:defRPr sz="1400"/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8</xdr:col>
      <xdr:colOff>590550</xdr:colOff>
      <xdr:row>2</xdr:row>
      <xdr:rowOff>133350</xdr:rowOff>
    </xdr:from>
    <xdr:ext cx="6000750" cy="37052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476250</xdr:colOff>
      <xdr:row>22</xdr:row>
      <xdr:rowOff>190500</xdr:rowOff>
    </xdr:from>
    <xdr:ext cx="6048375" cy="37052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16.57"/>
  </cols>
  <sheetData>
    <row r="1">
      <c r="A1" s="16" t="s">
        <v>40</v>
      </c>
      <c r="B1" s="13"/>
      <c r="C1" s="13"/>
      <c r="D1" s="13"/>
      <c r="E1" s="13"/>
      <c r="F1" s="13"/>
      <c r="G1" s="13"/>
    </row>
    <row r="2">
      <c r="A2" s="17" t="s">
        <v>41</v>
      </c>
      <c r="B2" s="13"/>
      <c r="C2" s="13"/>
      <c r="D2" s="13"/>
      <c r="E2" s="13"/>
      <c r="F2" s="13"/>
      <c r="G2" s="13"/>
    </row>
    <row r="3">
      <c r="A3" s="13"/>
      <c r="B3" s="13"/>
      <c r="C3" s="13"/>
      <c r="D3" s="13"/>
      <c r="E3" s="13"/>
      <c r="F3" s="13"/>
      <c r="G3" s="13"/>
    </row>
    <row r="4">
      <c r="A4" s="13" t="s">
        <v>42</v>
      </c>
      <c r="B4" s="13">
        <v>2012.0</v>
      </c>
      <c r="C4" s="13">
        <v>2013.0</v>
      </c>
      <c r="D4" s="13">
        <v>2014.0</v>
      </c>
      <c r="E4" s="13">
        <v>2015.0</v>
      </c>
      <c r="F4" s="18">
        <v>2016.0</v>
      </c>
      <c r="G4" s="18">
        <v>2017.0</v>
      </c>
    </row>
    <row r="5">
      <c r="A5" s="19" t="s">
        <v>43</v>
      </c>
      <c r="B5" s="20">
        <f>'2014 IFR exec sum data_Raw'!B2</f>
        <v>28137</v>
      </c>
      <c r="C5" s="20">
        <f>'2015 IFR exec sum data_Raw'!B2</f>
        <v>30317</v>
      </c>
      <c r="D5" s="20">
        <f>'2015 IFR exec sum data_Raw'!C2</f>
        <v>32616</v>
      </c>
      <c r="E5" s="21">
        <f t="shared" ref="E5:F5" si="1">sum(E6,E10:E11)</f>
        <v>38134</v>
      </c>
      <c r="F5" s="21">
        <f t="shared" si="1"/>
        <v>41295</v>
      </c>
    </row>
    <row r="6">
      <c r="A6" s="22" t="s">
        <v>3</v>
      </c>
      <c r="B6" s="23">
        <f>'2014 IFR exec sum data_Raw'!B4</f>
        <v>26269</v>
      </c>
      <c r="C6" s="23">
        <f>'2015 IFR exec sum data_Raw'!B4</f>
        <v>28668</v>
      </c>
      <c r="D6" s="23">
        <f>'2015 IFR exec sum data_Raw'!C4</f>
        <v>31029</v>
      </c>
      <c r="E6" s="21">
        <f t="shared" ref="E6:F6" si="2">sum(E7:E9)</f>
        <v>36444</v>
      </c>
      <c r="F6" s="21">
        <f t="shared" si="2"/>
        <v>39671</v>
      </c>
      <c r="G6" s="23">
        <f>'2018 IFR exec sum data_Raw'!B2</f>
        <v>43529</v>
      </c>
    </row>
    <row r="7">
      <c r="A7" s="22" t="s">
        <v>44</v>
      </c>
      <c r="B7" s="23"/>
      <c r="C7" s="23"/>
      <c r="D7" s="23"/>
      <c r="E7" s="23">
        <f>'2017 IFR exec sum data_Raw'!B2</f>
        <v>27504</v>
      </c>
      <c r="F7" s="23">
        <f>'2017 IFR exec sum data_Raw'!C2</f>
        <v>31404</v>
      </c>
      <c r="G7" s="20"/>
    </row>
    <row r="8">
      <c r="A8" s="5" t="s">
        <v>45</v>
      </c>
      <c r="B8" s="24"/>
      <c r="C8" s="24"/>
      <c r="D8" s="24"/>
      <c r="E8" s="24">
        <f>'2017 IFR exec sum data_Raw'!B3</f>
        <v>3474</v>
      </c>
      <c r="F8" s="24">
        <f>'2017 IFR exec sum data_Raw'!C3</f>
        <v>2334</v>
      </c>
      <c r="G8" s="25"/>
    </row>
    <row r="9">
      <c r="A9" s="5" t="s">
        <v>46</v>
      </c>
      <c r="B9" s="24"/>
      <c r="C9" s="24"/>
      <c r="D9" s="24"/>
      <c r="E9" s="24">
        <f>'2017 IFR exec sum data_Raw'!B4</f>
        <v>5466</v>
      </c>
      <c r="F9" s="24">
        <f>'2017 IFR exec sum data_Raw'!C4</f>
        <v>5933</v>
      </c>
      <c r="G9" s="25"/>
    </row>
    <row r="10">
      <c r="A10" s="6" t="s">
        <v>7</v>
      </c>
      <c r="B10" s="24">
        <f>'2014 IFR exec sum data_Raw'!B3</f>
        <v>1645</v>
      </c>
      <c r="C10" s="24">
        <f>'2015 IFR exec sum data_Raw'!B3</f>
        <v>1398</v>
      </c>
      <c r="D10" s="24">
        <f>'2015 IFR exec sum data_Raw'!C3</f>
        <v>1266</v>
      </c>
      <c r="E10" s="24">
        <f>'2017 IFR exec sum data_Raw'!B5</f>
        <v>1407</v>
      </c>
      <c r="F10" s="24">
        <f>'2017 IFR exec sum data_Raw'!C5</f>
        <v>1207</v>
      </c>
      <c r="G10" s="25">
        <f>'2018 IFR exec sum data_Raw'!B3</f>
        <v>961</v>
      </c>
    </row>
    <row r="11">
      <c r="A11" s="6" t="s">
        <v>10</v>
      </c>
      <c r="B11" s="24">
        <f>'2014 IFR exec sum data_Raw'!B5</f>
        <v>223</v>
      </c>
      <c r="C11" s="24">
        <f>'2015 IFR exec sum data_Raw'!B5</f>
        <v>251</v>
      </c>
      <c r="D11" s="24">
        <f>'2015 IFR exec sum data_Raw'!C5</f>
        <v>321</v>
      </c>
      <c r="E11" s="24">
        <f>'2017 IFR exec sum data_Raw'!B6</f>
        <v>283</v>
      </c>
      <c r="F11" s="24">
        <f>'2017 IFR exec sum data_Raw'!C6</f>
        <v>417</v>
      </c>
      <c r="G11" s="25"/>
    </row>
    <row r="12">
      <c r="A12" s="19" t="s">
        <v>36</v>
      </c>
      <c r="B12" s="23">
        <f>'2014 IFR exec sum data_Raw'!B6</f>
        <v>84645</v>
      </c>
      <c r="C12" s="23">
        <f>'2015 IFR exec sum data_Raw'!B6</f>
        <v>98807</v>
      </c>
      <c r="D12" s="23">
        <f>'2015 IFR exec sum data_Raw'!C6</f>
        <v>139344</v>
      </c>
      <c r="E12" s="21">
        <f t="shared" ref="E12:F12" si="3">sum(E13:E19)</f>
        <v>160558</v>
      </c>
      <c r="F12" s="21">
        <f t="shared" si="3"/>
        <v>190542</v>
      </c>
      <c r="G12" s="20"/>
    </row>
    <row r="13">
      <c r="A13" s="26" t="s">
        <v>11</v>
      </c>
      <c r="B13" s="23">
        <f>'2014 IFR exec sum data_Raw'!B7</f>
        <v>22987</v>
      </c>
      <c r="C13" s="23">
        <f>'2015 IFR exec sum data_Raw'!B7</f>
        <v>36560</v>
      </c>
      <c r="D13" s="23">
        <f>'2015 IFR exec sum data_Raw'!C7</f>
        <v>57096</v>
      </c>
      <c r="E13" s="23">
        <f>'2017 IFR exec sum data_Raw'!B7</f>
        <v>68556</v>
      </c>
      <c r="F13" s="23">
        <f>'2017 IFR exec sum data_Raw'!C7</f>
        <v>87000</v>
      </c>
      <c r="G13" s="23">
        <f>'2018 IFR exec sum data_Raw'!B4</f>
        <v>137920</v>
      </c>
    </row>
    <row r="14">
      <c r="A14" s="6" t="s">
        <v>12</v>
      </c>
      <c r="B14" s="24">
        <f>'2014 IFR exec sum data_Raw'!B8</f>
        <v>1508</v>
      </c>
      <c r="C14" s="24">
        <f>'2015 IFR exec sum data_Raw'!B8</f>
        <v>1917</v>
      </c>
      <c r="D14" s="24">
        <f>'2015 IFR exec sum data_Raw'!C8</f>
        <v>2126</v>
      </c>
      <c r="E14" s="24">
        <f>'2017 IFR exec sum data_Raw'!B8</f>
        <v>2065</v>
      </c>
      <c r="F14" s="24">
        <f>'2017 IFR exec sum data_Raw'!C8</f>
        <v>2627</v>
      </c>
      <c r="G14" s="24">
        <f>'2018 IFR exec sum data_Raw'!B5</f>
        <v>3412</v>
      </c>
    </row>
    <row r="15">
      <c r="A15" s="6" t="s">
        <v>13</v>
      </c>
      <c r="B15" s="24">
        <f>'2014 IFR exec sum data_Raw'!B9</f>
        <v>28680</v>
      </c>
      <c r="C15" s="24">
        <f>'2015 IFR exec sum data_Raw'!B9</f>
        <v>25110</v>
      </c>
      <c r="D15" s="24">
        <f>'2015 IFR exec sum data_Raw'!C9</f>
        <v>29297</v>
      </c>
      <c r="E15" s="24">
        <f>'2017 IFR exec sum data_Raw'!B9</f>
        <v>35023</v>
      </c>
      <c r="F15" s="24">
        <f>'2017 IFR exec sum data_Raw'!C9</f>
        <v>38586</v>
      </c>
      <c r="G15" s="24">
        <f>'2018 IFR exec sum data_Raw'!B6</f>
        <v>45566</v>
      </c>
    </row>
    <row r="16">
      <c r="A16" s="5" t="s">
        <v>47</v>
      </c>
      <c r="B16" s="24">
        <f>'2014 IFR exec sum data_Raw'!B10</f>
        <v>19424</v>
      </c>
      <c r="C16" s="24">
        <f>'2015 IFR exec sum data_Raw'!B10</f>
        <v>21307</v>
      </c>
      <c r="D16" s="24">
        <f>'2015 IFR exec sum data_Raw'!C10</f>
        <v>24721</v>
      </c>
      <c r="E16" s="24">
        <f>'2017 IFR exec sum data_Raw'!B10</f>
        <v>38285</v>
      </c>
      <c r="F16" s="24">
        <f>'2017 IFR exec sum data_Raw'!C10</f>
        <v>41373</v>
      </c>
      <c r="G16" s="24">
        <f>'2018 IFR exec sum data_Raw'!B7</f>
        <v>39732</v>
      </c>
    </row>
    <row r="17">
      <c r="A17" s="6" t="s">
        <v>15</v>
      </c>
      <c r="B17" s="24">
        <f>'2014 IFR exec sum data_Raw'!B11</f>
        <v>3368</v>
      </c>
      <c r="C17" s="24">
        <f>'2015 IFR exec sum data_Raw'!B11</f>
        <v>5457</v>
      </c>
      <c r="D17" s="24">
        <f>'2015 IFR exec sum data_Raw'!C11</f>
        <v>6912</v>
      </c>
      <c r="E17" s="24">
        <f>'2017 IFR exec sum data_Raw'!B11</f>
        <v>7200</v>
      </c>
      <c r="F17" s="24">
        <f>'2017 IFR exec sum data_Raw'!C11</f>
        <v>7569</v>
      </c>
      <c r="G17" s="24">
        <f>'2018 IFR exec sum data_Raw'!B8</f>
        <v>10904</v>
      </c>
    </row>
    <row r="18">
      <c r="A18" s="6" t="s">
        <v>16</v>
      </c>
      <c r="B18" s="24">
        <f>'2014 IFR exec sum data_Raw'!B12</f>
        <v>4028</v>
      </c>
      <c r="C18" s="24">
        <f>'2015 IFR exec sum data_Raw'!B12</f>
        <v>3221</v>
      </c>
      <c r="D18" s="24">
        <f>'2015 IFR exec sum data_Raw'!C12</f>
        <v>3657</v>
      </c>
      <c r="E18" s="24">
        <f>'2017 IFR exec sum data_Raw'!B12</f>
        <v>2556</v>
      </c>
      <c r="F18" s="24">
        <f>'2017 IFR exec sum data_Raw'!C12</f>
        <v>2646</v>
      </c>
      <c r="G18" s="24">
        <f>'2018 IFR exec sum data_Raw'!B9</f>
        <v>3386</v>
      </c>
    </row>
    <row r="19">
      <c r="A19" s="6" t="s">
        <v>17</v>
      </c>
      <c r="B19" s="24">
        <f>'2014 IFR exec sum data_Raw'!B13</f>
        <v>4650</v>
      </c>
      <c r="C19" s="24">
        <f>'2015 IFR exec sum data_Raw'!B13</f>
        <v>5235</v>
      </c>
      <c r="D19" s="24">
        <f>'2015 IFR exec sum data_Raw'!C13</f>
        <v>15535</v>
      </c>
      <c r="E19" s="24">
        <f>'2017 IFR exec sum data_Raw'!B13</f>
        <v>6873</v>
      </c>
      <c r="F19" s="24">
        <f>'2017 IFR exec sum data_Raw'!C13</f>
        <v>10741</v>
      </c>
      <c r="G19" s="25"/>
    </row>
    <row r="20">
      <c r="A20" s="19" t="s">
        <v>28</v>
      </c>
      <c r="B20" s="23">
        <f>'2014 IFR exec sum data_Raw'!B14</f>
        <v>41218</v>
      </c>
      <c r="C20" s="23">
        <f>'2015 IFR exec sum data_Raw'!B14</f>
        <v>43284</v>
      </c>
      <c r="D20" s="23">
        <f>'2015 IFR exec sum data_Raw'!C14</f>
        <v>45559</v>
      </c>
      <c r="E20" s="21">
        <f t="shared" ref="E20:F20" si="4">sum(E21:E27)</f>
        <v>50073</v>
      </c>
      <c r="F20" s="21">
        <f t="shared" si="4"/>
        <v>56043</v>
      </c>
      <c r="G20" s="23">
        <f>'2018 IFR exec sum data_Raw'!B11</f>
        <v>66259</v>
      </c>
    </row>
    <row r="21">
      <c r="A21" s="26" t="s">
        <v>18</v>
      </c>
      <c r="B21" s="23"/>
      <c r="C21" s="23"/>
      <c r="D21" s="23"/>
      <c r="E21" s="23">
        <f>'2017 IFR exec sum data_Raw'!B14</f>
        <v>6136</v>
      </c>
      <c r="F21" s="23">
        <f>'2017 IFR exec sum data_Raw'!C14</f>
        <v>7758</v>
      </c>
      <c r="G21" s="20"/>
    </row>
    <row r="22">
      <c r="A22" s="6" t="s">
        <v>19</v>
      </c>
      <c r="B22" s="24">
        <f>'2014 IFR exec sum data_Raw'!B16</f>
        <v>2956</v>
      </c>
      <c r="C22" s="24">
        <f>'2015 IFR exec sum data_Raw'!B16</f>
        <v>2161</v>
      </c>
      <c r="D22" s="24">
        <f>'2015 IFR exec sum data_Raw'!C16</f>
        <v>2944</v>
      </c>
      <c r="E22" s="24">
        <f>'2017 IFR exec sum data_Raw'!B15</f>
        <v>3045</v>
      </c>
      <c r="F22" s="24">
        <f>'2017 IFR exec sum data_Raw'!C15</f>
        <v>4232</v>
      </c>
      <c r="G22" s="25"/>
    </row>
    <row r="23">
      <c r="A23" s="6" t="s">
        <v>20</v>
      </c>
      <c r="B23" s="24">
        <f>'2014 IFR exec sum data_Raw'!B17</f>
        <v>17528</v>
      </c>
      <c r="C23" s="24">
        <f>'2015 IFR exec sum data_Raw'!B17</f>
        <v>18297</v>
      </c>
      <c r="D23" s="24">
        <f>'2015 IFR exec sum data_Raw'!C17</f>
        <v>20051</v>
      </c>
      <c r="E23" s="24">
        <f>'2017 IFR exec sum data_Raw'!B16</f>
        <v>19945</v>
      </c>
      <c r="F23" s="24">
        <f>'2017 IFR exec sum data_Raw'!C16</f>
        <v>20039</v>
      </c>
      <c r="G23" s="25"/>
    </row>
    <row r="24">
      <c r="A24" s="6" t="s">
        <v>21</v>
      </c>
      <c r="B24" s="24">
        <f>'2014 IFR exec sum data_Raw'!B18</f>
        <v>4402</v>
      </c>
      <c r="C24" s="24">
        <f>'2015 IFR exec sum data_Raw'!B18</f>
        <v>4701</v>
      </c>
      <c r="D24" s="24">
        <f>'2015 IFR exec sum data_Raw'!C18</f>
        <v>6215</v>
      </c>
      <c r="E24" s="24">
        <f>'2017 IFR exec sum data_Raw'!B17</f>
        <v>6657</v>
      </c>
      <c r="F24" s="24">
        <f>'2017 IFR exec sum data_Raw'!C17</f>
        <v>6465</v>
      </c>
      <c r="G24" s="25"/>
    </row>
    <row r="25">
      <c r="A25" s="6" t="s">
        <v>22</v>
      </c>
      <c r="B25" s="24">
        <f>'2014 IFR exec sum data_Raw'!B19</f>
        <v>2005</v>
      </c>
      <c r="C25" s="24">
        <f>'2015 IFR exec sum data_Raw'!B19</f>
        <v>2764</v>
      </c>
      <c r="D25" s="24">
        <f>'2015 IFR exec sum data_Raw'!C19</f>
        <v>2312</v>
      </c>
      <c r="E25" s="24">
        <f>'2017 IFR exec sum data_Raw'!B18</f>
        <v>3766</v>
      </c>
      <c r="F25" s="24">
        <f>'2017 IFR exec sum data_Raw'!C18</f>
        <v>3919</v>
      </c>
      <c r="G25" s="25"/>
    </row>
    <row r="26">
      <c r="A26" s="6" t="s">
        <v>23</v>
      </c>
      <c r="B26" s="24">
        <f>'2014 IFR exec sum data_Raw'!B20</f>
        <v>2943</v>
      </c>
      <c r="C26" s="24">
        <f>'2015 IFR exec sum data_Raw'!B20</f>
        <v>2486</v>
      </c>
      <c r="D26" s="24">
        <f>'2015 IFR exec sum data_Raw'!C20</f>
        <v>2094</v>
      </c>
      <c r="E26" s="24">
        <f>'2017 IFR exec sum data_Raw'!B19</f>
        <v>1645</v>
      </c>
      <c r="F26" s="24">
        <f>'2017 IFR exec sum data_Raw'!C19</f>
        <v>1787</v>
      </c>
      <c r="G26" s="25"/>
    </row>
    <row r="27">
      <c r="A27" s="6" t="s">
        <v>24</v>
      </c>
      <c r="B27" s="24"/>
      <c r="C27" s="24"/>
      <c r="D27" s="24"/>
      <c r="E27" s="24">
        <f>'2017 IFR exec sum data_Raw'!B20</f>
        <v>8879</v>
      </c>
      <c r="F27" s="24">
        <f>'2017 IFR exec sum data_Raw'!C20</f>
        <v>11843</v>
      </c>
      <c r="G27" s="25"/>
    </row>
    <row r="28">
      <c r="A28" s="27" t="s">
        <v>25</v>
      </c>
      <c r="B28" s="24">
        <f>'2014 IFR exec sum data_Raw'!B22</f>
        <v>393</v>
      </c>
      <c r="C28" s="24">
        <f>'2015 IFR exec sum data_Raw'!B22</f>
        <v>733</v>
      </c>
      <c r="D28" s="24">
        <f>'2015 IFR exec sum data_Raw'!C22</f>
        <v>428</v>
      </c>
      <c r="E28" s="24">
        <f>'2017 IFR exec sum data_Raw'!B21</f>
        <v>348</v>
      </c>
      <c r="F28" s="24">
        <f>'2017 IFR exec sum data_Raw'!C21</f>
        <v>879</v>
      </c>
      <c r="G28" s="25">
        <f>'2018 IFR exec sum data_Raw'!B12</f>
        <v>451</v>
      </c>
    </row>
    <row r="29">
      <c r="A29" s="27" t="s">
        <v>26</v>
      </c>
      <c r="B29" s="28"/>
      <c r="C29" s="28"/>
      <c r="D29" s="28"/>
      <c r="E29" s="24">
        <f>'2017 IFR exec sum data_Raw'!B22</f>
        <v>4635</v>
      </c>
      <c r="F29" s="24">
        <f>'2017 IFR exec sum data_Raw'!C22</f>
        <v>5553</v>
      </c>
      <c r="G29" s="25"/>
    </row>
    <row r="30">
      <c r="A30" s="29" t="s">
        <v>27</v>
      </c>
      <c r="B30" s="30">
        <f>sum('2014 IFR exec sum data_Raw'!B24)</f>
        <v>159346</v>
      </c>
      <c r="C30" s="30">
        <f>'2015 IFR exec sum data_Raw'!B24</f>
        <v>178132</v>
      </c>
      <c r="D30" s="30">
        <f>'2015 IFR exec sum data_Raw'!C24</f>
        <v>229261</v>
      </c>
      <c r="E30" s="31">
        <f t="shared" ref="E30:F30" si="5">sum(E7:E11,E13:E19,E21:E29)</f>
        <v>253748</v>
      </c>
      <c r="F30" s="31">
        <f t="shared" si="5"/>
        <v>294312</v>
      </c>
      <c r="G30" s="32">
        <f>'2018 IFR exec sum data_Raw'!B14</f>
        <v>381335</v>
      </c>
    </row>
    <row r="31">
      <c r="F31" s="33"/>
      <c r="G31" s="34"/>
    </row>
    <row r="32">
      <c r="A32" s="13" t="s">
        <v>48</v>
      </c>
      <c r="B32" s="13">
        <v>2012.0</v>
      </c>
      <c r="C32" s="13">
        <v>2013.0</v>
      </c>
      <c r="D32" s="13">
        <v>2014.0</v>
      </c>
      <c r="E32" s="13">
        <v>2015.0</v>
      </c>
      <c r="F32" s="35">
        <v>2016.0</v>
      </c>
      <c r="G32" s="35">
        <v>2017.0</v>
      </c>
    </row>
    <row r="33">
      <c r="A33" s="9" t="s">
        <v>3</v>
      </c>
      <c r="B33" s="24">
        <f t="shared" ref="B33:G33" si="6">B6</f>
        <v>26269</v>
      </c>
      <c r="C33" s="24">
        <f t="shared" si="6"/>
        <v>28668</v>
      </c>
      <c r="D33" s="24">
        <f t="shared" si="6"/>
        <v>31029</v>
      </c>
      <c r="E33" s="24">
        <f t="shared" si="6"/>
        <v>36444</v>
      </c>
      <c r="F33" s="24">
        <f t="shared" si="6"/>
        <v>39671</v>
      </c>
      <c r="G33" s="24">
        <f t="shared" si="6"/>
        <v>43529</v>
      </c>
      <c r="H33" s="36"/>
    </row>
    <row r="34">
      <c r="A34" s="9" t="s">
        <v>11</v>
      </c>
      <c r="B34" s="24">
        <f t="shared" ref="B34:G34" si="7">B13</f>
        <v>22987</v>
      </c>
      <c r="C34" s="24">
        <f t="shared" si="7"/>
        <v>36560</v>
      </c>
      <c r="D34" s="24">
        <f t="shared" si="7"/>
        <v>57096</v>
      </c>
      <c r="E34" s="24">
        <f t="shared" si="7"/>
        <v>68556</v>
      </c>
      <c r="F34" s="24">
        <f t="shared" si="7"/>
        <v>87000</v>
      </c>
      <c r="G34" s="24">
        <f t="shared" si="7"/>
        <v>137920</v>
      </c>
      <c r="H34" s="36"/>
    </row>
    <row r="35">
      <c r="A35" s="9" t="s">
        <v>13</v>
      </c>
      <c r="B35" s="24">
        <f t="shared" ref="B35:G35" si="8">B15</f>
        <v>28680</v>
      </c>
      <c r="C35" s="24">
        <f t="shared" si="8"/>
        <v>25110</v>
      </c>
      <c r="D35" s="24">
        <f t="shared" si="8"/>
        <v>29297</v>
      </c>
      <c r="E35" s="24">
        <f t="shared" si="8"/>
        <v>35023</v>
      </c>
      <c r="F35" s="24">
        <f t="shared" si="8"/>
        <v>38586</v>
      </c>
      <c r="G35" s="24">
        <f t="shared" si="8"/>
        <v>45566</v>
      </c>
      <c r="H35" s="36"/>
    </row>
    <row r="36">
      <c r="A36" s="9" t="s">
        <v>47</v>
      </c>
      <c r="B36" s="24">
        <f t="shared" ref="B36:G36" si="9">B16</f>
        <v>19424</v>
      </c>
      <c r="C36" s="24">
        <f t="shared" si="9"/>
        <v>21307</v>
      </c>
      <c r="D36" s="24">
        <f t="shared" si="9"/>
        <v>24721</v>
      </c>
      <c r="E36" s="24">
        <f t="shared" si="9"/>
        <v>38285</v>
      </c>
      <c r="F36" s="24">
        <f t="shared" si="9"/>
        <v>41373</v>
      </c>
      <c r="G36" s="24">
        <f t="shared" si="9"/>
        <v>39732</v>
      </c>
      <c r="H36" s="36"/>
    </row>
    <row r="37">
      <c r="A37" s="9" t="s">
        <v>28</v>
      </c>
      <c r="B37" s="24">
        <f t="shared" ref="B37:F37" si="10">sum(B21:B27)</f>
        <v>29834</v>
      </c>
      <c r="C37" s="24">
        <f t="shared" si="10"/>
        <v>30409</v>
      </c>
      <c r="D37" s="24">
        <f t="shared" si="10"/>
        <v>33616</v>
      </c>
      <c r="E37" s="24">
        <f t="shared" si="10"/>
        <v>50073</v>
      </c>
      <c r="F37" s="24">
        <f t="shared" si="10"/>
        <v>56043</v>
      </c>
      <c r="G37" s="24">
        <f>G20</f>
        <v>66259</v>
      </c>
      <c r="H37" s="36"/>
    </row>
    <row r="38">
      <c r="A38" s="9" t="s">
        <v>49</v>
      </c>
      <c r="B38" s="37">
        <f t="shared" ref="B38:G38" si="11">B30-sum(B33:B37)</f>
        <v>32152</v>
      </c>
      <c r="C38" s="37">
        <f t="shared" si="11"/>
        <v>36078</v>
      </c>
      <c r="D38" s="37">
        <f t="shared" si="11"/>
        <v>53502</v>
      </c>
      <c r="E38" s="37">
        <f t="shared" si="11"/>
        <v>25367</v>
      </c>
      <c r="F38" s="37">
        <f t="shared" si="11"/>
        <v>31639</v>
      </c>
      <c r="G38" s="37">
        <f t="shared" si="11"/>
        <v>48329</v>
      </c>
      <c r="H38" s="36"/>
    </row>
    <row r="41">
      <c r="A41" s="38" t="s">
        <v>50</v>
      </c>
      <c r="B41" s="39"/>
    </row>
    <row r="42">
      <c r="A42" s="40"/>
      <c r="B42" s="41" t="s">
        <v>51</v>
      </c>
    </row>
    <row r="43">
      <c r="A43" s="42" t="s">
        <v>3</v>
      </c>
      <c r="B43" s="43">
        <f t="shared" ref="B43:B48" si="12">(G33-B33)/B33</f>
        <v>0.6570482318</v>
      </c>
    </row>
    <row r="44">
      <c r="A44" s="42" t="s">
        <v>11</v>
      </c>
      <c r="B44" s="43">
        <f t="shared" si="12"/>
        <v>4.999912994</v>
      </c>
    </row>
    <row r="45">
      <c r="A45" s="42" t="s">
        <v>13</v>
      </c>
      <c r="B45" s="43">
        <f t="shared" si="12"/>
        <v>0.5887726639</v>
      </c>
    </row>
    <row r="46">
      <c r="A46" s="42" t="s">
        <v>47</v>
      </c>
      <c r="B46" s="43">
        <f t="shared" si="12"/>
        <v>1.045510708</v>
      </c>
    </row>
    <row r="47">
      <c r="A47" s="42" t="s">
        <v>28</v>
      </c>
      <c r="B47" s="43">
        <f t="shared" si="12"/>
        <v>1.220922437</v>
      </c>
    </row>
    <row r="48">
      <c r="A48" s="44" t="s">
        <v>49</v>
      </c>
      <c r="B48" s="45">
        <f t="shared" si="12"/>
        <v>0.5031413287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>
        <v>2017.0</v>
      </c>
      <c r="C1" s="2"/>
      <c r="E1" s="4" t="s">
        <v>2</v>
      </c>
    </row>
    <row r="2">
      <c r="A2" s="5" t="s">
        <v>3</v>
      </c>
      <c r="B2" s="7">
        <v>43529.0</v>
      </c>
      <c r="C2" s="8"/>
      <c r="E2" s="4" t="s">
        <v>5</v>
      </c>
    </row>
    <row r="3">
      <c r="A3" s="9" t="s">
        <v>7</v>
      </c>
      <c r="B3" s="9">
        <v>961.0</v>
      </c>
    </row>
    <row r="4">
      <c r="A4" s="6" t="s">
        <v>11</v>
      </c>
      <c r="B4" s="7">
        <v>137920.0</v>
      </c>
      <c r="C4" s="8"/>
    </row>
    <row r="5">
      <c r="A5" s="6" t="s">
        <v>12</v>
      </c>
      <c r="B5" s="7">
        <v>3412.0</v>
      </c>
      <c r="C5" s="8"/>
    </row>
    <row r="6">
      <c r="A6" s="6" t="s">
        <v>13</v>
      </c>
      <c r="B6" s="7">
        <v>45566.0</v>
      </c>
      <c r="C6" s="8"/>
    </row>
    <row r="7">
      <c r="A7" s="6" t="s">
        <v>14</v>
      </c>
      <c r="B7" s="7">
        <v>39732.0</v>
      </c>
      <c r="C7" s="8"/>
    </row>
    <row r="8">
      <c r="A8" s="6" t="s">
        <v>15</v>
      </c>
      <c r="B8" s="7">
        <v>10904.0</v>
      </c>
      <c r="C8" s="8"/>
    </row>
    <row r="9">
      <c r="A9" s="6" t="s">
        <v>16</v>
      </c>
      <c r="B9" s="7">
        <v>3386.0</v>
      </c>
      <c r="C9" s="8"/>
    </row>
    <row r="10">
      <c r="A10" s="6" t="s">
        <v>17</v>
      </c>
      <c r="B10" s="10">
        <f>12654+8252</f>
        <v>20906</v>
      </c>
      <c r="C10" s="8"/>
    </row>
    <row r="11">
      <c r="A11" s="5" t="s">
        <v>28</v>
      </c>
      <c r="B11" s="7">
        <v>66259.0</v>
      </c>
      <c r="C11" s="8"/>
    </row>
    <row r="12">
      <c r="A12" s="6" t="s">
        <v>25</v>
      </c>
      <c r="B12" s="11">
        <v>451.0</v>
      </c>
      <c r="C12" s="8"/>
    </row>
    <row r="13">
      <c r="A13" s="6" t="s">
        <v>26</v>
      </c>
      <c r="B13" s="7">
        <v>6681.0</v>
      </c>
      <c r="C13" s="8"/>
    </row>
    <row r="14">
      <c r="A14" s="1" t="s">
        <v>27</v>
      </c>
      <c r="B14" s="12">
        <v>381335.0</v>
      </c>
      <c r="C14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>
        <v>2015.0</v>
      </c>
      <c r="C1" s="2">
        <v>2016.0</v>
      </c>
      <c r="E1" s="4" t="s">
        <v>1</v>
      </c>
    </row>
    <row r="2">
      <c r="A2" s="6" t="s">
        <v>4</v>
      </c>
      <c r="B2" s="8">
        <v>27504.0</v>
      </c>
      <c r="C2" s="8">
        <v>31404.0</v>
      </c>
      <c r="E2" s="4" t="s">
        <v>6</v>
      </c>
    </row>
    <row r="3">
      <c r="A3" s="6" t="s">
        <v>8</v>
      </c>
      <c r="B3" s="8">
        <v>3474.0</v>
      </c>
      <c r="C3" s="8">
        <v>2334.0</v>
      </c>
    </row>
    <row r="4">
      <c r="A4" s="6" t="s">
        <v>9</v>
      </c>
      <c r="B4" s="8">
        <v>5466.0</v>
      </c>
      <c r="C4" s="8">
        <v>5933.0</v>
      </c>
    </row>
    <row r="5">
      <c r="A5" s="6" t="s">
        <v>7</v>
      </c>
      <c r="B5" s="8">
        <v>1407.0</v>
      </c>
      <c r="C5" s="8">
        <v>1207.0</v>
      </c>
    </row>
    <row r="6">
      <c r="A6" s="6" t="s">
        <v>10</v>
      </c>
      <c r="B6" s="8">
        <v>283.0</v>
      </c>
      <c r="C6" s="8">
        <v>417.0</v>
      </c>
    </row>
    <row r="7">
      <c r="A7" s="6" t="s">
        <v>11</v>
      </c>
      <c r="B7" s="8">
        <v>68556.0</v>
      </c>
      <c r="C7" s="8">
        <v>87000.0</v>
      </c>
    </row>
    <row r="8">
      <c r="A8" s="6" t="s">
        <v>12</v>
      </c>
      <c r="B8" s="8">
        <v>2065.0</v>
      </c>
      <c r="C8" s="8">
        <v>2627.0</v>
      </c>
    </row>
    <row r="9">
      <c r="A9" s="6" t="s">
        <v>13</v>
      </c>
      <c r="B9" s="8">
        <v>35023.0</v>
      </c>
      <c r="C9" s="8">
        <v>38586.0</v>
      </c>
    </row>
    <row r="10">
      <c r="A10" s="6" t="s">
        <v>14</v>
      </c>
      <c r="B10" s="8">
        <v>38285.0</v>
      </c>
      <c r="C10" s="8">
        <v>41373.0</v>
      </c>
    </row>
    <row r="11">
      <c r="A11" s="6" t="s">
        <v>15</v>
      </c>
      <c r="B11" s="8">
        <v>7200.0</v>
      </c>
      <c r="C11" s="8">
        <v>7569.0</v>
      </c>
    </row>
    <row r="12">
      <c r="A12" s="6" t="s">
        <v>16</v>
      </c>
      <c r="B12" s="8">
        <v>2556.0</v>
      </c>
      <c r="C12" s="8">
        <v>2646.0</v>
      </c>
    </row>
    <row r="13">
      <c r="A13" s="6" t="s">
        <v>17</v>
      </c>
      <c r="B13" s="8">
        <v>6873.0</v>
      </c>
      <c r="C13" s="8">
        <v>10741.0</v>
      </c>
    </row>
    <row r="14">
      <c r="A14" s="6" t="s">
        <v>18</v>
      </c>
      <c r="B14" s="8">
        <v>6136.0</v>
      </c>
      <c r="C14" s="8">
        <v>7758.0</v>
      </c>
    </row>
    <row r="15">
      <c r="A15" s="6" t="s">
        <v>19</v>
      </c>
      <c r="B15" s="8">
        <v>3045.0</v>
      </c>
      <c r="C15" s="8">
        <v>4232.0</v>
      </c>
    </row>
    <row r="16">
      <c r="A16" s="6" t="s">
        <v>20</v>
      </c>
      <c r="B16" s="8">
        <v>19945.0</v>
      </c>
      <c r="C16" s="8">
        <v>20039.0</v>
      </c>
    </row>
    <row r="17">
      <c r="A17" s="6" t="s">
        <v>21</v>
      </c>
      <c r="B17" s="8">
        <v>6657.0</v>
      </c>
      <c r="C17" s="8">
        <v>6465.0</v>
      </c>
    </row>
    <row r="18">
      <c r="A18" s="6" t="s">
        <v>22</v>
      </c>
      <c r="B18" s="8">
        <v>3766.0</v>
      </c>
      <c r="C18" s="8">
        <v>3919.0</v>
      </c>
    </row>
    <row r="19">
      <c r="A19" s="6" t="s">
        <v>23</v>
      </c>
      <c r="B19" s="8">
        <v>1645.0</v>
      </c>
      <c r="C19" s="8">
        <v>1787.0</v>
      </c>
    </row>
    <row r="20">
      <c r="A20" s="6" t="s">
        <v>24</v>
      </c>
      <c r="B20" s="8">
        <v>8879.0</v>
      </c>
      <c r="C20" s="8">
        <v>11843.0</v>
      </c>
    </row>
    <row r="21">
      <c r="A21" s="6" t="s">
        <v>25</v>
      </c>
      <c r="B21" s="8">
        <v>348.0</v>
      </c>
      <c r="C21" s="8">
        <v>879.0</v>
      </c>
    </row>
    <row r="22">
      <c r="A22" s="6" t="s">
        <v>26</v>
      </c>
      <c r="B22" s="8">
        <v>4635.0</v>
      </c>
      <c r="C22" s="8">
        <v>5553.0</v>
      </c>
    </row>
    <row r="23">
      <c r="A23" s="1" t="s">
        <v>27</v>
      </c>
      <c r="B23" s="2">
        <f t="shared" ref="B23:C23" si="1">sum(B2:B22)</f>
        <v>253748</v>
      </c>
      <c r="C23" s="2">
        <f t="shared" si="1"/>
        <v>294312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29</v>
      </c>
      <c r="B1" s="13">
        <v>2013.0</v>
      </c>
      <c r="C1" s="13">
        <v>2014.0</v>
      </c>
      <c r="E1" s="9" t="s">
        <v>31</v>
      </c>
    </row>
    <row r="2">
      <c r="A2" s="14" t="s">
        <v>32</v>
      </c>
      <c r="B2" s="9">
        <v>30317.0</v>
      </c>
      <c r="C2" s="9">
        <v>32616.0</v>
      </c>
      <c r="E2" s="4" t="s">
        <v>34</v>
      </c>
    </row>
    <row r="3">
      <c r="A3" s="9" t="s">
        <v>7</v>
      </c>
      <c r="B3" s="9">
        <v>1398.0</v>
      </c>
      <c r="C3" s="9">
        <v>1266.0</v>
      </c>
    </row>
    <row r="4">
      <c r="A4" s="9" t="s">
        <v>3</v>
      </c>
      <c r="B4" s="9">
        <v>28668.0</v>
      </c>
      <c r="C4" s="9">
        <v>31029.0</v>
      </c>
    </row>
    <row r="5">
      <c r="A5" s="9" t="s">
        <v>35</v>
      </c>
      <c r="B5" s="9">
        <v>251.0</v>
      </c>
      <c r="C5" s="9">
        <v>321.0</v>
      </c>
    </row>
    <row r="6">
      <c r="A6" s="14" t="s">
        <v>36</v>
      </c>
      <c r="B6" s="9">
        <v>98807.0</v>
      </c>
      <c r="C6" s="9">
        <v>139344.0</v>
      </c>
    </row>
    <row r="7">
      <c r="A7" s="9" t="s">
        <v>11</v>
      </c>
      <c r="B7" s="9">
        <v>36560.0</v>
      </c>
      <c r="C7" s="9">
        <v>57096.0</v>
      </c>
    </row>
    <row r="8">
      <c r="A8" s="9" t="s">
        <v>12</v>
      </c>
      <c r="B8" s="9">
        <v>1917.0</v>
      </c>
      <c r="C8" s="9">
        <v>2126.0</v>
      </c>
    </row>
    <row r="9">
      <c r="A9" s="9" t="s">
        <v>13</v>
      </c>
      <c r="B9" s="9">
        <v>25110.0</v>
      </c>
      <c r="C9" s="9">
        <v>29297.0</v>
      </c>
    </row>
    <row r="10">
      <c r="A10" s="9" t="s">
        <v>14</v>
      </c>
      <c r="B10" s="9">
        <v>21307.0</v>
      </c>
      <c r="C10" s="9">
        <v>24721.0</v>
      </c>
    </row>
    <row r="11">
      <c r="A11" s="9" t="s">
        <v>15</v>
      </c>
      <c r="B11" s="9">
        <v>5457.0</v>
      </c>
      <c r="C11" s="9">
        <v>6912.0</v>
      </c>
    </row>
    <row r="12">
      <c r="A12" s="9" t="s">
        <v>16</v>
      </c>
      <c r="B12" s="9">
        <v>3221.0</v>
      </c>
      <c r="C12" s="9">
        <v>3657.0</v>
      </c>
    </row>
    <row r="13">
      <c r="A13" s="9" t="s">
        <v>37</v>
      </c>
      <c r="B13" s="9">
        <v>5235.0</v>
      </c>
      <c r="C13" s="9">
        <v>15535.0</v>
      </c>
    </row>
    <row r="14">
      <c r="A14" s="14" t="s">
        <v>28</v>
      </c>
      <c r="B14" s="9">
        <v>43284.0</v>
      </c>
      <c r="C14" s="9">
        <v>45559.0</v>
      </c>
    </row>
    <row r="15">
      <c r="A15" s="9" t="s">
        <v>38</v>
      </c>
      <c r="B15" s="9">
        <v>1337.0</v>
      </c>
      <c r="C15" s="9">
        <v>1533.0</v>
      </c>
    </row>
    <row r="16">
      <c r="A16" s="9" t="s">
        <v>19</v>
      </c>
      <c r="B16" s="9">
        <v>2161.0</v>
      </c>
      <c r="C16" s="9">
        <v>2944.0</v>
      </c>
    </row>
    <row r="17">
      <c r="A17" s="9" t="s">
        <v>20</v>
      </c>
      <c r="B17" s="9">
        <v>18297.0</v>
      </c>
      <c r="C17" s="9">
        <v>20051.0</v>
      </c>
    </row>
    <row r="18">
      <c r="A18" s="9" t="s">
        <v>21</v>
      </c>
      <c r="B18" s="9">
        <v>4701.0</v>
      </c>
      <c r="C18" s="9">
        <v>6215.0</v>
      </c>
    </row>
    <row r="19">
      <c r="A19" s="9" t="s">
        <v>22</v>
      </c>
      <c r="B19" s="9">
        <v>2764.0</v>
      </c>
      <c r="C19" s="9">
        <v>2312.0</v>
      </c>
    </row>
    <row r="20">
      <c r="A20" s="9" t="s">
        <v>39</v>
      </c>
      <c r="B20" s="9">
        <v>2486.0</v>
      </c>
      <c r="C20" s="9">
        <v>2094.0</v>
      </c>
    </row>
    <row r="21">
      <c r="A21" s="9" t="s">
        <v>24</v>
      </c>
      <c r="B21" s="9">
        <v>11538.0</v>
      </c>
      <c r="C21" s="9">
        <v>10410.0</v>
      </c>
    </row>
    <row r="22">
      <c r="A22" s="14" t="s">
        <v>25</v>
      </c>
      <c r="B22" s="9">
        <v>733.0</v>
      </c>
      <c r="C22" s="9">
        <v>428.0</v>
      </c>
    </row>
    <row r="23">
      <c r="A23" s="14" t="s">
        <v>26</v>
      </c>
      <c r="B23" s="9">
        <v>4991.0</v>
      </c>
      <c r="C23" s="9">
        <v>11314.0</v>
      </c>
    </row>
    <row r="24">
      <c r="A24" s="9" t="s">
        <v>27</v>
      </c>
      <c r="B24" s="15">
        <f t="shared" ref="B24:C24" si="1">sum(B3:B5,B7:B13,B15:B23)</f>
        <v>178132</v>
      </c>
      <c r="C24" s="15">
        <f t="shared" si="1"/>
        <v>229261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29</v>
      </c>
      <c r="B1" s="13">
        <v>2012.0</v>
      </c>
      <c r="D1" s="9" t="s">
        <v>30</v>
      </c>
    </row>
    <row r="2">
      <c r="A2" s="14" t="s">
        <v>32</v>
      </c>
      <c r="B2" s="9">
        <v>28137.0</v>
      </c>
      <c r="D2" s="9" t="s">
        <v>33</v>
      </c>
    </row>
    <row r="3">
      <c r="A3" s="9" t="s">
        <v>7</v>
      </c>
      <c r="B3" s="9">
        <v>1645.0</v>
      </c>
    </row>
    <row r="4">
      <c r="A4" s="9" t="s">
        <v>3</v>
      </c>
      <c r="B4" s="9">
        <v>26269.0</v>
      </c>
    </row>
    <row r="5">
      <c r="A5" s="9" t="s">
        <v>35</v>
      </c>
      <c r="B5" s="9">
        <v>223.0</v>
      </c>
    </row>
    <row r="6">
      <c r="A6" s="14" t="s">
        <v>36</v>
      </c>
      <c r="B6" s="9">
        <v>84645.0</v>
      </c>
    </row>
    <row r="7">
      <c r="A7" s="9" t="s">
        <v>11</v>
      </c>
      <c r="B7" s="9">
        <v>22987.0</v>
      </c>
    </row>
    <row r="8">
      <c r="A8" s="9" t="s">
        <v>12</v>
      </c>
      <c r="B8" s="9">
        <v>1508.0</v>
      </c>
    </row>
    <row r="9">
      <c r="A9" s="9" t="s">
        <v>13</v>
      </c>
      <c r="B9" s="9">
        <v>28680.0</v>
      </c>
    </row>
    <row r="10">
      <c r="A10" s="9" t="s">
        <v>14</v>
      </c>
      <c r="B10" s="9">
        <v>19424.0</v>
      </c>
    </row>
    <row r="11">
      <c r="A11" s="9" t="s">
        <v>15</v>
      </c>
      <c r="B11" s="9">
        <v>3368.0</v>
      </c>
    </row>
    <row r="12">
      <c r="A12" s="9" t="s">
        <v>16</v>
      </c>
      <c r="B12" s="9">
        <v>4028.0</v>
      </c>
    </row>
    <row r="13">
      <c r="A13" s="9" t="s">
        <v>37</v>
      </c>
      <c r="B13" s="9">
        <v>4650.0</v>
      </c>
    </row>
    <row r="14">
      <c r="A14" s="14" t="s">
        <v>28</v>
      </c>
      <c r="B14" s="9">
        <v>41218.0</v>
      </c>
    </row>
    <row r="15">
      <c r="A15" s="9" t="s">
        <v>38</v>
      </c>
      <c r="B15" s="9">
        <v>1040.0</v>
      </c>
    </row>
    <row r="16">
      <c r="A16" s="9" t="s">
        <v>19</v>
      </c>
      <c r="B16" s="9">
        <v>2956.0</v>
      </c>
    </row>
    <row r="17">
      <c r="A17" s="9" t="s">
        <v>20</v>
      </c>
      <c r="B17" s="9">
        <v>17528.0</v>
      </c>
    </row>
    <row r="18">
      <c r="A18" s="9" t="s">
        <v>21</v>
      </c>
      <c r="B18" s="9">
        <v>4402.0</v>
      </c>
    </row>
    <row r="19">
      <c r="A19" s="9" t="s">
        <v>22</v>
      </c>
      <c r="B19" s="9">
        <v>2005.0</v>
      </c>
    </row>
    <row r="20">
      <c r="A20" s="9" t="s">
        <v>39</v>
      </c>
      <c r="B20" s="9">
        <v>2943.0</v>
      </c>
    </row>
    <row r="21">
      <c r="A21" s="9" t="s">
        <v>24</v>
      </c>
      <c r="B21" s="9">
        <v>10344.0</v>
      </c>
    </row>
    <row r="22">
      <c r="A22" s="14" t="s">
        <v>25</v>
      </c>
      <c r="B22" s="9">
        <v>393.0</v>
      </c>
    </row>
    <row r="23">
      <c r="A23" s="14" t="s">
        <v>26</v>
      </c>
      <c r="B23" s="9">
        <v>4953.0</v>
      </c>
    </row>
    <row r="24">
      <c r="A24" s="9" t="s">
        <v>27</v>
      </c>
      <c r="B24">
        <f>sum(B3:B5,B7:B13,B15:B21,B22:B23)</f>
        <v>159346</v>
      </c>
    </row>
  </sheetData>
  <drawing r:id="rId1"/>
</worksheet>
</file>